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Default Extension="tiff" ContentType="image/tif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4240" windowHeight="13140" tabRatio="947"/>
  </bookViews>
  <sheets>
    <sheet name="Estação" sheetId="1" r:id="rId1"/>
    <sheet name="Parâmetros" sheetId="2" state="hidden" r:id="rId2"/>
    <sheet name="CALC. O3" sheetId="22" state="hidden" r:id="rId3"/>
    <sheet name="CALC. CO" sheetId="25" state="hidden" r:id="rId4"/>
    <sheet name="CALC. NO2" sheetId="28" state="hidden" r:id="rId5"/>
    <sheet name="CALC. SO2" sheetId="31" state="hidden" r:id="rId6"/>
    <sheet name="CALC. PM10" sheetId="34" state="hidden" r:id="rId7"/>
    <sheet name="CALC. PM2,5" sheetId="37" state="hidden" r:id="rId8"/>
  </sheets>
  <externalReferences>
    <externalReference r:id="rId9"/>
  </externalReferences>
  <calcPr calcId="125725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4" i="37"/>
  <c r="B142"/>
  <c r="B143"/>
  <c r="B165"/>
  <c r="B479"/>
  <c r="B94" i="34"/>
  <c r="B143"/>
  <c r="B144"/>
  <c r="B165"/>
  <c r="B479"/>
  <c r="B756" i="37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C43" s="1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C42"/>
  <c r="F42" s="1"/>
  <c r="G42" s="1"/>
  <c r="J43" l="1"/>
  <c r="K43" s="1"/>
  <c r="F43"/>
  <c r="G43" s="1"/>
  <c r="H43"/>
  <c r="I43" s="1"/>
  <c r="L43"/>
  <c r="M43" s="1"/>
  <c r="D43"/>
  <c r="L42"/>
  <c r="M42" s="1"/>
  <c r="H42"/>
  <c r="I42" s="1"/>
  <c r="D42"/>
  <c r="J42"/>
  <c r="K42" s="1"/>
  <c r="E42" l="1"/>
  <c r="N42"/>
  <c r="E43"/>
  <c r="N43" s="1"/>
  <c r="B73" i="31" l="1"/>
  <c r="B74"/>
  <c r="B75"/>
  <c r="B76"/>
  <c r="B77"/>
  <c r="B78"/>
  <c r="B145"/>
  <c r="B146"/>
  <c r="B147"/>
  <c r="B148"/>
  <c r="B149"/>
  <c r="B166"/>
  <c r="B297"/>
  <c r="B298"/>
  <c r="B337"/>
  <c r="B33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519" i="28"/>
  <c r="B521"/>
  <c r="B567"/>
  <c r="B592"/>
  <c r="B166" i="25"/>
  <c r="B288"/>
  <c r="B120" i="22"/>
  <c r="B121"/>
  <c r="B122"/>
  <c r="B123"/>
  <c r="B166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6" i="34" l="1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C592" i="28"/>
  <c r="C567"/>
  <c r="J567" s="1"/>
  <c r="K567" s="1"/>
  <c r="C521"/>
  <c r="C519"/>
  <c r="J519" s="1"/>
  <c r="K519" s="1"/>
  <c r="B756" i="25"/>
  <c r="B755"/>
  <c r="B754"/>
  <c r="B753"/>
  <c r="B752"/>
  <c r="B751"/>
  <c r="B750"/>
  <c r="B749"/>
  <c r="C539" s="1"/>
  <c r="B748"/>
  <c r="B747"/>
  <c r="B746"/>
  <c r="C536" s="1"/>
  <c r="B745"/>
  <c r="C535" s="1"/>
  <c r="B744"/>
  <c r="B743"/>
  <c r="B742"/>
  <c r="C532" s="1"/>
  <c r="B741"/>
  <c r="C531" s="1"/>
  <c r="B740"/>
  <c r="B739"/>
  <c r="B738"/>
  <c r="C528" s="1"/>
  <c r="B737"/>
  <c r="C527" s="1"/>
  <c r="B736"/>
  <c r="B735"/>
  <c r="B734"/>
  <c r="C524" s="1"/>
  <c r="B733"/>
  <c r="C523" s="1"/>
  <c r="B732"/>
  <c r="B731"/>
  <c r="B730"/>
  <c r="B729"/>
  <c r="B728"/>
  <c r="B727"/>
  <c r="B726"/>
  <c r="C520" s="1"/>
  <c r="B725"/>
  <c r="C522" s="1"/>
  <c r="B724"/>
  <c r="B723"/>
  <c r="B722"/>
  <c r="C516" s="1"/>
  <c r="B721"/>
  <c r="C518" s="1"/>
  <c r="B720"/>
  <c r="B719"/>
  <c r="B718"/>
  <c r="C512" s="1"/>
  <c r="B717"/>
  <c r="C514" s="1"/>
  <c r="B716"/>
  <c r="B715"/>
  <c r="B714"/>
  <c r="C508" s="1"/>
  <c r="B713"/>
  <c r="C510" s="1"/>
  <c r="B712"/>
  <c r="B711"/>
  <c r="B710"/>
  <c r="C507" s="1"/>
  <c r="B709"/>
  <c r="C506" s="1"/>
  <c r="C537"/>
  <c r="C533"/>
  <c r="C529"/>
  <c r="C525"/>
  <c r="C521"/>
  <c r="C517"/>
  <c r="C513"/>
  <c r="C509"/>
  <c r="C538" i="22"/>
  <c r="C524"/>
  <c r="C522"/>
  <c r="C518"/>
  <c r="C507"/>
  <c r="C528"/>
  <c r="C509"/>
  <c r="C526" i="25" l="1"/>
  <c r="C530"/>
  <c r="C534"/>
  <c r="C538"/>
  <c r="C511"/>
  <c r="C515"/>
  <c r="C519"/>
  <c r="C512" i="22"/>
  <c r="C510"/>
  <c r="C516"/>
  <c r="C514"/>
  <c r="C526"/>
  <c r="C534"/>
  <c r="C515"/>
  <c r="C536"/>
  <c r="C513"/>
  <c r="C508"/>
  <c r="C506"/>
  <c r="C530"/>
  <c r="C532"/>
  <c r="C511"/>
  <c r="C520"/>
  <c r="C517"/>
  <c r="C521"/>
  <c r="C523"/>
  <c r="C527"/>
  <c r="C531"/>
  <c r="C535"/>
  <c r="C539"/>
  <c r="C519"/>
  <c r="C525"/>
  <c r="C529"/>
  <c r="C533"/>
  <c r="C537"/>
  <c r="L521" i="28"/>
  <c r="M521" s="1"/>
  <c r="H521"/>
  <c r="I521" s="1"/>
  <c r="D521"/>
  <c r="J521"/>
  <c r="K521" s="1"/>
  <c r="F521"/>
  <c r="G521" s="1"/>
  <c r="D519"/>
  <c r="H519"/>
  <c r="I519" s="1"/>
  <c r="L519"/>
  <c r="M519" s="1"/>
  <c r="J592"/>
  <c r="K592" s="1"/>
  <c r="F592"/>
  <c r="G592" s="1"/>
  <c r="L592"/>
  <c r="M592" s="1"/>
  <c r="H592"/>
  <c r="I592" s="1"/>
  <c r="D592"/>
  <c r="F519"/>
  <c r="G519" s="1"/>
  <c r="D567"/>
  <c r="H567"/>
  <c r="I567" s="1"/>
  <c r="L567"/>
  <c r="M567" s="1"/>
  <c r="F567"/>
  <c r="G567" s="1"/>
  <c r="M43" i="22" l="1"/>
  <c r="N43" s="1"/>
  <c r="K42"/>
  <c r="L42" s="1"/>
  <c r="G42"/>
  <c r="H42" s="1"/>
  <c r="M42"/>
  <c r="N42" s="1"/>
  <c r="I42"/>
  <c r="J42" s="1"/>
  <c r="E42"/>
  <c r="W124" i="28"/>
  <c r="X124" s="1"/>
  <c r="S124"/>
  <c r="T124" s="1"/>
  <c r="Y124"/>
  <c r="Z124" s="1"/>
  <c r="U124"/>
  <c r="V124" s="1"/>
  <c r="Q124"/>
  <c r="R124" s="1"/>
  <c r="E567"/>
  <c r="N567" s="1"/>
  <c r="E592"/>
  <c r="N592" s="1"/>
  <c r="E519"/>
  <c r="N519" s="1"/>
  <c r="E521"/>
  <c r="N521" s="1"/>
  <c r="I43" i="22" l="1"/>
  <c r="J43" s="1"/>
  <c r="G43"/>
  <c r="H43" s="1"/>
  <c r="E43"/>
  <c r="K43"/>
  <c r="L43" s="1"/>
  <c r="Y146" i="28"/>
  <c r="Z146" s="1"/>
  <c r="U146"/>
  <c r="V146" s="1"/>
  <c r="Q146"/>
  <c r="R146" s="1"/>
  <c r="W146"/>
  <c r="X146" s="1"/>
  <c r="S146"/>
  <c r="T146" s="1"/>
  <c r="Y166"/>
  <c r="Z166" s="1"/>
  <c r="U166"/>
  <c r="V166" s="1"/>
  <c r="Q166"/>
  <c r="R166" s="1"/>
  <c r="W166"/>
  <c r="X166" s="1"/>
  <c r="S166"/>
  <c r="T166" s="1"/>
  <c r="Y521"/>
  <c r="Z521" s="1"/>
  <c r="U521"/>
  <c r="V521" s="1"/>
  <c r="Q521"/>
  <c r="R521" s="1"/>
  <c r="W521"/>
  <c r="X521" s="1"/>
  <c r="S521"/>
  <c r="T521" s="1"/>
  <c r="W567"/>
  <c r="X567" s="1"/>
  <c r="S567"/>
  <c r="T567" s="1"/>
  <c r="Y567"/>
  <c r="Z567" s="1"/>
  <c r="U567"/>
  <c r="V567" s="1"/>
  <c r="Q567"/>
  <c r="R567" s="1"/>
  <c r="F43" i="22"/>
  <c r="F42"/>
  <c r="Y288" i="28"/>
  <c r="Z288" s="1"/>
  <c r="U288"/>
  <c r="V288" s="1"/>
  <c r="Q288"/>
  <c r="R288" s="1"/>
  <c r="S288"/>
  <c r="T288" s="1"/>
  <c r="W288"/>
  <c r="X288" s="1"/>
  <c r="W519"/>
  <c r="X519" s="1"/>
  <c r="S519"/>
  <c r="T519" s="1"/>
  <c r="Y519"/>
  <c r="Z519" s="1"/>
  <c r="U519"/>
  <c r="V519" s="1"/>
  <c r="Q519"/>
  <c r="R519" s="1"/>
  <c r="Y592"/>
  <c r="Z592" s="1"/>
  <c r="U592"/>
  <c r="V592" s="1"/>
  <c r="Q592"/>
  <c r="R592" s="1"/>
  <c r="W592"/>
  <c r="X592" s="1"/>
  <c r="S592"/>
  <c r="T592" s="1"/>
  <c r="Y125"/>
  <c r="Z125" s="1"/>
  <c r="U125"/>
  <c r="V125" s="1"/>
  <c r="Q125"/>
  <c r="R125" s="1"/>
  <c r="W125"/>
  <c r="X125" s="1"/>
  <c r="S125"/>
  <c r="T125" s="1"/>
  <c r="T937" i="1" l="1"/>
  <c r="D941" l="1"/>
  <c r="E941"/>
  <c r="I941"/>
  <c r="J941"/>
  <c r="K941"/>
  <c r="L941"/>
  <c r="M941"/>
  <c r="N941"/>
  <c r="O941"/>
  <c r="P941"/>
  <c r="Q941"/>
  <c r="R941"/>
  <c r="C941"/>
  <c r="D940"/>
  <c r="E940"/>
  <c r="F940"/>
  <c r="G940"/>
  <c r="H940"/>
  <c r="I940"/>
  <c r="J940"/>
  <c r="K940"/>
  <c r="L940"/>
  <c r="M940"/>
  <c r="N940"/>
  <c r="O940"/>
  <c r="P940"/>
  <c r="Q940"/>
  <c r="R940"/>
  <c r="C940"/>
  <c r="D939"/>
  <c r="E939"/>
  <c r="F939"/>
  <c r="G939"/>
  <c r="H939"/>
  <c r="I939"/>
  <c r="J939"/>
  <c r="K939"/>
  <c r="L939"/>
  <c r="M939"/>
  <c r="N939"/>
  <c r="O939"/>
  <c r="P939"/>
  <c r="Q939"/>
  <c r="R939"/>
  <c r="C939"/>
  <c r="D938"/>
  <c r="E938"/>
  <c r="F938"/>
  <c r="G938"/>
  <c r="H938"/>
  <c r="I938"/>
  <c r="J938"/>
  <c r="K938"/>
  <c r="L938"/>
  <c r="M938"/>
  <c r="N938"/>
  <c r="O938"/>
  <c r="P938"/>
  <c r="Q938"/>
  <c r="R938"/>
  <c r="C938"/>
  <c r="D937"/>
  <c r="E937"/>
  <c r="F937"/>
  <c r="G937"/>
  <c r="H937"/>
  <c r="I937"/>
  <c r="J937"/>
  <c r="K937"/>
  <c r="L937"/>
  <c r="M937"/>
  <c r="N937"/>
  <c r="O937"/>
  <c r="P937"/>
  <c r="Q937"/>
  <c r="R937"/>
  <c r="C937"/>
  <c r="R931" l="1"/>
  <c r="R932" s="1"/>
  <c r="Q931"/>
  <c r="Q932" s="1"/>
  <c r="P931"/>
  <c r="P932" s="1"/>
  <c r="O931"/>
  <c r="O932" s="1"/>
  <c r="N931"/>
  <c r="N932" s="1"/>
  <c r="M931"/>
  <c r="M932" s="1"/>
  <c r="L931"/>
  <c r="L932" s="1"/>
  <c r="K931"/>
  <c r="K932" s="1"/>
  <c r="J931"/>
  <c r="J932" s="1"/>
  <c r="I931"/>
  <c r="I932" s="1"/>
  <c r="H931"/>
  <c r="H932" s="1"/>
  <c r="G931"/>
  <c r="G932" s="1"/>
  <c r="F931"/>
  <c r="F932" s="1"/>
  <c r="E931"/>
  <c r="E932" s="1"/>
  <c r="D931"/>
  <c r="D932" s="1"/>
  <c r="C931"/>
  <c r="C932" s="1"/>
  <c r="R899"/>
  <c r="R900" s="1"/>
  <c r="Q899"/>
  <c r="Q900" s="1"/>
  <c r="P899"/>
  <c r="P900" s="1"/>
  <c r="O899"/>
  <c r="O900" s="1"/>
  <c r="N899"/>
  <c r="N900" s="1"/>
  <c r="M899"/>
  <c r="M900" s="1"/>
  <c r="L899"/>
  <c r="L900" s="1"/>
  <c r="K899"/>
  <c r="K900" s="1"/>
  <c r="J899"/>
  <c r="J900" s="1"/>
  <c r="I899"/>
  <c r="I900" s="1"/>
  <c r="H899"/>
  <c r="H900" s="1"/>
  <c r="G899"/>
  <c r="G900" s="1"/>
  <c r="F899"/>
  <c r="F900" s="1"/>
  <c r="E899"/>
  <c r="E900" s="1"/>
  <c r="D899"/>
  <c r="D900" s="1"/>
  <c r="C899"/>
  <c r="C900" s="1"/>
  <c r="R867"/>
  <c r="R868" s="1"/>
  <c r="Q867"/>
  <c r="Q868" s="1"/>
  <c r="P867"/>
  <c r="P868" s="1"/>
  <c r="O867"/>
  <c r="O868" s="1"/>
  <c r="N867"/>
  <c r="N868" s="1"/>
  <c r="M867"/>
  <c r="M868" s="1"/>
  <c r="L867"/>
  <c r="L868" s="1"/>
  <c r="K867"/>
  <c r="K868" s="1"/>
  <c r="J867"/>
  <c r="J868" s="1"/>
  <c r="I867"/>
  <c r="I868" s="1"/>
  <c r="H867"/>
  <c r="H868" s="1"/>
  <c r="G867"/>
  <c r="G868" s="1"/>
  <c r="F867"/>
  <c r="F868" s="1"/>
  <c r="E867"/>
  <c r="E868" s="1"/>
  <c r="D867"/>
  <c r="D868" s="1"/>
  <c r="C867"/>
  <c r="C868" s="1"/>
  <c r="R835"/>
  <c r="R836" s="1"/>
  <c r="Q835"/>
  <c r="Q836" s="1"/>
  <c r="P835"/>
  <c r="P836" s="1"/>
  <c r="O835"/>
  <c r="O836" s="1"/>
  <c r="N835"/>
  <c r="N836" s="1"/>
  <c r="M835"/>
  <c r="M836" s="1"/>
  <c r="L835"/>
  <c r="L836" s="1"/>
  <c r="K835"/>
  <c r="K836" s="1"/>
  <c r="J835"/>
  <c r="J836" s="1"/>
  <c r="I835"/>
  <c r="I836" s="1"/>
  <c r="H835"/>
  <c r="H836" s="1"/>
  <c r="G835"/>
  <c r="G836" s="1"/>
  <c r="F835"/>
  <c r="F836" s="1"/>
  <c r="E835"/>
  <c r="E836" s="1"/>
  <c r="D835"/>
  <c r="D836" s="1"/>
  <c r="C835"/>
  <c r="C836" s="1"/>
  <c r="R803"/>
  <c r="R804" s="1"/>
  <c r="Q803"/>
  <c r="Q804" s="1"/>
  <c r="P803"/>
  <c r="P804" s="1"/>
  <c r="O803"/>
  <c r="O804" s="1"/>
  <c r="N803"/>
  <c r="N804" s="1"/>
  <c r="M803"/>
  <c r="M804" s="1"/>
  <c r="L803"/>
  <c r="L804" s="1"/>
  <c r="K803"/>
  <c r="K804" s="1"/>
  <c r="J803"/>
  <c r="J804" s="1"/>
  <c r="I803"/>
  <c r="I804" s="1"/>
  <c r="H803"/>
  <c r="H804" s="1"/>
  <c r="G803"/>
  <c r="G804" s="1"/>
  <c r="F803"/>
  <c r="F804" s="1"/>
  <c r="E803"/>
  <c r="E804" s="1"/>
  <c r="D803"/>
  <c r="D804" s="1"/>
  <c r="C803"/>
  <c r="C804" s="1"/>
  <c r="R771"/>
  <c r="R772" s="1"/>
  <c r="Q771"/>
  <c r="Q772" s="1"/>
  <c r="P771"/>
  <c r="P772" s="1"/>
  <c r="O771"/>
  <c r="O772" s="1"/>
  <c r="N771"/>
  <c r="N772" s="1"/>
  <c r="M771"/>
  <c r="M772" s="1"/>
  <c r="L771"/>
  <c r="L772" s="1"/>
  <c r="K771"/>
  <c r="K772" s="1"/>
  <c r="J771"/>
  <c r="J772" s="1"/>
  <c r="I771"/>
  <c r="I772" s="1"/>
  <c r="H771"/>
  <c r="H772" s="1"/>
  <c r="G771"/>
  <c r="G772" s="1"/>
  <c r="F771"/>
  <c r="F772" s="1"/>
  <c r="E771"/>
  <c r="E772" s="1"/>
  <c r="D771"/>
  <c r="D772" s="1"/>
  <c r="C771"/>
  <c r="C772" s="1"/>
  <c r="R739"/>
  <c r="R740" s="1"/>
  <c r="Q739"/>
  <c r="Q740" s="1"/>
  <c r="P739"/>
  <c r="P740" s="1"/>
  <c r="O739"/>
  <c r="O740" s="1"/>
  <c r="N739"/>
  <c r="N740" s="1"/>
  <c r="M739"/>
  <c r="M740" s="1"/>
  <c r="L739"/>
  <c r="L740" s="1"/>
  <c r="K739"/>
  <c r="K740" s="1"/>
  <c r="J739"/>
  <c r="J740" s="1"/>
  <c r="I739"/>
  <c r="I740" s="1"/>
  <c r="H739"/>
  <c r="H740" s="1"/>
  <c r="G739"/>
  <c r="G740" s="1"/>
  <c r="F739"/>
  <c r="F740" s="1"/>
  <c r="E739"/>
  <c r="E740" s="1"/>
  <c r="D739"/>
  <c r="D740" s="1"/>
  <c r="C739"/>
  <c r="C740" s="1"/>
  <c r="R707"/>
  <c r="R708" s="1"/>
  <c r="Q707"/>
  <c r="Q708" s="1"/>
  <c r="P707"/>
  <c r="P708" s="1"/>
  <c r="O707"/>
  <c r="O708" s="1"/>
  <c r="N707"/>
  <c r="N708" s="1"/>
  <c r="M707"/>
  <c r="M708" s="1"/>
  <c r="L707"/>
  <c r="L708" s="1"/>
  <c r="K707"/>
  <c r="K708" s="1"/>
  <c r="J707"/>
  <c r="J708" s="1"/>
  <c r="I707"/>
  <c r="I708" s="1"/>
  <c r="H707"/>
  <c r="H708" s="1"/>
  <c r="G707"/>
  <c r="G708" s="1"/>
  <c r="F707"/>
  <c r="F708" s="1"/>
  <c r="E707"/>
  <c r="E708" s="1"/>
  <c r="D707"/>
  <c r="D708" s="1"/>
  <c r="C707"/>
  <c r="C708" s="1"/>
  <c r="R675"/>
  <c r="R676" s="1"/>
  <c r="Q675"/>
  <c r="Q676" s="1"/>
  <c r="P675"/>
  <c r="P676" s="1"/>
  <c r="O675"/>
  <c r="O676" s="1"/>
  <c r="N675"/>
  <c r="N676" s="1"/>
  <c r="M675"/>
  <c r="M676" s="1"/>
  <c r="L675"/>
  <c r="L676" s="1"/>
  <c r="K675"/>
  <c r="K676" s="1"/>
  <c r="J675"/>
  <c r="J676" s="1"/>
  <c r="I675"/>
  <c r="I676" s="1"/>
  <c r="H675"/>
  <c r="H676" s="1"/>
  <c r="G675"/>
  <c r="G676" s="1"/>
  <c r="F675"/>
  <c r="F676" s="1"/>
  <c r="E675"/>
  <c r="E676" s="1"/>
  <c r="D675"/>
  <c r="D676" s="1"/>
  <c r="C675"/>
  <c r="C676" s="1"/>
  <c r="R643"/>
  <c r="R644" s="1"/>
  <c r="Q643"/>
  <c r="Q644" s="1"/>
  <c r="P643"/>
  <c r="P644" s="1"/>
  <c r="O643"/>
  <c r="O644" s="1"/>
  <c r="N643"/>
  <c r="N644" s="1"/>
  <c r="M643"/>
  <c r="M644" s="1"/>
  <c r="L643"/>
  <c r="L644" s="1"/>
  <c r="K643"/>
  <c r="K644" s="1"/>
  <c r="J643"/>
  <c r="J644" s="1"/>
  <c r="I643"/>
  <c r="I644" s="1"/>
  <c r="H643"/>
  <c r="H644" s="1"/>
  <c r="G643"/>
  <c r="G644" s="1"/>
  <c r="F643"/>
  <c r="F644" s="1"/>
  <c r="E643"/>
  <c r="E644" s="1"/>
  <c r="D643"/>
  <c r="D644" s="1"/>
  <c r="C643"/>
  <c r="C644" s="1"/>
  <c r="R611"/>
  <c r="R612" s="1"/>
  <c r="Q611"/>
  <c r="Q612" s="1"/>
  <c r="P611"/>
  <c r="P612" s="1"/>
  <c r="O611"/>
  <c r="O612" s="1"/>
  <c r="N611"/>
  <c r="N612" s="1"/>
  <c r="M611"/>
  <c r="M612" s="1"/>
  <c r="L611"/>
  <c r="L612" s="1"/>
  <c r="K611"/>
  <c r="K612" s="1"/>
  <c r="J611"/>
  <c r="J612" s="1"/>
  <c r="I611"/>
  <c r="I612" s="1"/>
  <c r="H611"/>
  <c r="H612" s="1"/>
  <c r="G611"/>
  <c r="G612" s="1"/>
  <c r="F611"/>
  <c r="F612" s="1"/>
  <c r="E611"/>
  <c r="E612" s="1"/>
  <c r="D611"/>
  <c r="D612" s="1"/>
  <c r="C611"/>
  <c r="C612" s="1"/>
  <c r="R579"/>
  <c r="R580" s="1"/>
  <c r="Q579"/>
  <c r="Q580" s="1"/>
  <c r="P579"/>
  <c r="P580" s="1"/>
  <c r="O579"/>
  <c r="O580" s="1"/>
  <c r="N579"/>
  <c r="N580" s="1"/>
  <c r="M579"/>
  <c r="M580" s="1"/>
  <c r="L579"/>
  <c r="L580" s="1"/>
  <c r="K579"/>
  <c r="K580" s="1"/>
  <c r="J579"/>
  <c r="J580" s="1"/>
  <c r="I579"/>
  <c r="I580" s="1"/>
  <c r="H579"/>
  <c r="H580" s="1"/>
  <c r="G579"/>
  <c r="G580" s="1"/>
  <c r="F579"/>
  <c r="F580" s="1"/>
  <c r="E579"/>
  <c r="E580" s="1"/>
  <c r="D579"/>
  <c r="D580" s="1"/>
  <c r="C579"/>
  <c r="C580" s="1"/>
  <c r="R547"/>
  <c r="R548" s="1"/>
  <c r="Q547"/>
  <c r="Q548" s="1"/>
  <c r="P547"/>
  <c r="P548" s="1"/>
  <c r="O547"/>
  <c r="O548" s="1"/>
  <c r="N547"/>
  <c r="N548" s="1"/>
  <c r="M547"/>
  <c r="M548" s="1"/>
  <c r="L547"/>
  <c r="L548" s="1"/>
  <c r="K547"/>
  <c r="K548" s="1"/>
  <c r="J547"/>
  <c r="J548" s="1"/>
  <c r="I547"/>
  <c r="I548" s="1"/>
  <c r="H547"/>
  <c r="H548" s="1"/>
  <c r="G547"/>
  <c r="G548" s="1"/>
  <c r="F547"/>
  <c r="F548" s="1"/>
  <c r="E547"/>
  <c r="E548" s="1"/>
  <c r="D547"/>
  <c r="D548" s="1"/>
  <c r="C547"/>
  <c r="C548" s="1"/>
  <c r="R515"/>
  <c r="R516" s="1"/>
  <c r="Q515"/>
  <c r="Q516" s="1"/>
  <c r="P515"/>
  <c r="P516" s="1"/>
  <c r="O515"/>
  <c r="O516" s="1"/>
  <c r="N515"/>
  <c r="N516" s="1"/>
  <c r="M515"/>
  <c r="M516" s="1"/>
  <c r="L515"/>
  <c r="L516" s="1"/>
  <c r="K515"/>
  <c r="K516" s="1"/>
  <c r="J515"/>
  <c r="J516" s="1"/>
  <c r="I515"/>
  <c r="I516" s="1"/>
  <c r="H515"/>
  <c r="H516" s="1"/>
  <c r="G515"/>
  <c r="G516" s="1"/>
  <c r="F515"/>
  <c r="F516" s="1"/>
  <c r="E515"/>
  <c r="E516" s="1"/>
  <c r="D515"/>
  <c r="D516" s="1"/>
  <c r="C515"/>
  <c r="C516" s="1"/>
  <c r="R483"/>
  <c r="R484" s="1"/>
  <c r="Q483"/>
  <c r="Q484" s="1"/>
  <c r="P483"/>
  <c r="P484" s="1"/>
  <c r="O483"/>
  <c r="O484" s="1"/>
  <c r="N483"/>
  <c r="N484" s="1"/>
  <c r="M483"/>
  <c r="M484" s="1"/>
  <c r="L483"/>
  <c r="L484" s="1"/>
  <c r="K483"/>
  <c r="K484" s="1"/>
  <c r="J483"/>
  <c r="J484" s="1"/>
  <c r="I483"/>
  <c r="I484" s="1"/>
  <c r="H483"/>
  <c r="H484" s="1"/>
  <c r="G483"/>
  <c r="G484" s="1"/>
  <c r="F483"/>
  <c r="F484" s="1"/>
  <c r="E483"/>
  <c r="E484" s="1"/>
  <c r="D483"/>
  <c r="D484" s="1"/>
  <c r="C483"/>
  <c r="C484" s="1"/>
  <c r="R451"/>
  <c r="R452" s="1"/>
  <c r="Q451"/>
  <c r="Q452" s="1"/>
  <c r="P451"/>
  <c r="P452" s="1"/>
  <c r="O451"/>
  <c r="O452" s="1"/>
  <c r="N451"/>
  <c r="N452" s="1"/>
  <c r="M451"/>
  <c r="M452" s="1"/>
  <c r="L451"/>
  <c r="L452" s="1"/>
  <c r="K451"/>
  <c r="K452" s="1"/>
  <c r="J451"/>
  <c r="J452" s="1"/>
  <c r="I451"/>
  <c r="I452" s="1"/>
  <c r="H451"/>
  <c r="H452" s="1"/>
  <c r="G451"/>
  <c r="G452" s="1"/>
  <c r="F451"/>
  <c r="F452" s="1"/>
  <c r="E451"/>
  <c r="E452" s="1"/>
  <c r="D451"/>
  <c r="D452" s="1"/>
  <c r="C451"/>
  <c r="C452" s="1"/>
  <c r="R419"/>
  <c r="R420" s="1"/>
  <c r="Q419"/>
  <c r="Q420" s="1"/>
  <c r="P419"/>
  <c r="P420" s="1"/>
  <c r="O419"/>
  <c r="O420" s="1"/>
  <c r="N419"/>
  <c r="N420" s="1"/>
  <c r="M419"/>
  <c r="M420" s="1"/>
  <c r="L419"/>
  <c r="L420" s="1"/>
  <c r="K419"/>
  <c r="K420" s="1"/>
  <c r="J419"/>
  <c r="J420" s="1"/>
  <c r="I419"/>
  <c r="I420" s="1"/>
  <c r="H419"/>
  <c r="H420" s="1"/>
  <c r="G419"/>
  <c r="G420" s="1"/>
  <c r="F419"/>
  <c r="F420" s="1"/>
  <c r="E419"/>
  <c r="E420" s="1"/>
  <c r="D419"/>
  <c r="D420" s="1"/>
  <c r="C419"/>
  <c r="C420" s="1"/>
  <c r="R387"/>
  <c r="R388" s="1"/>
  <c r="Q387"/>
  <c r="Q388" s="1"/>
  <c r="P387"/>
  <c r="P388" s="1"/>
  <c r="O387"/>
  <c r="O388" s="1"/>
  <c r="N387"/>
  <c r="N388" s="1"/>
  <c r="M387"/>
  <c r="M388" s="1"/>
  <c r="L387"/>
  <c r="L388" s="1"/>
  <c r="K387"/>
  <c r="K388" s="1"/>
  <c r="J387"/>
  <c r="J388" s="1"/>
  <c r="I387"/>
  <c r="I388" s="1"/>
  <c r="H387"/>
  <c r="H388" s="1"/>
  <c r="G387"/>
  <c r="G388" s="1"/>
  <c r="F387"/>
  <c r="F388" s="1"/>
  <c r="E387"/>
  <c r="E388" s="1"/>
  <c r="D387"/>
  <c r="D388" s="1"/>
  <c r="C387"/>
  <c r="C388" s="1"/>
  <c r="R355"/>
  <c r="R356" s="1"/>
  <c r="Q355"/>
  <c r="Q356" s="1"/>
  <c r="P355"/>
  <c r="P356" s="1"/>
  <c r="O355"/>
  <c r="O356" s="1"/>
  <c r="N355"/>
  <c r="N356" s="1"/>
  <c r="M355"/>
  <c r="M356" s="1"/>
  <c r="L355"/>
  <c r="L356" s="1"/>
  <c r="K355"/>
  <c r="K356" s="1"/>
  <c r="J355"/>
  <c r="J356" s="1"/>
  <c r="I355"/>
  <c r="I356" s="1"/>
  <c r="H355"/>
  <c r="H356" s="1"/>
  <c r="G355"/>
  <c r="G356" s="1"/>
  <c r="F355"/>
  <c r="F356" s="1"/>
  <c r="E355"/>
  <c r="E356" s="1"/>
  <c r="D355"/>
  <c r="D356" s="1"/>
  <c r="C355"/>
  <c r="C356" s="1"/>
  <c r="R323"/>
  <c r="R324" s="1"/>
  <c r="Q323"/>
  <c r="Q324" s="1"/>
  <c r="P323"/>
  <c r="P324" s="1"/>
  <c r="O323"/>
  <c r="O324" s="1"/>
  <c r="N323"/>
  <c r="N324" s="1"/>
  <c r="M323"/>
  <c r="M324" s="1"/>
  <c r="L323"/>
  <c r="L324" s="1"/>
  <c r="K323"/>
  <c r="K324" s="1"/>
  <c r="J323"/>
  <c r="J324" s="1"/>
  <c r="I323"/>
  <c r="I324" s="1"/>
  <c r="H323"/>
  <c r="H324" s="1"/>
  <c r="G323"/>
  <c r="G324" s="1"/>
  <c r="F323"/>
  <c r="F324" s="1"/>
  <c r="E323"/>
  <c r="E324" s="1"/>
  <c r="D323"/>
  <c r="D324" s="1"/>
  <c r="C323"/>
  <c r="C324" s="1"/>
  <c r="R291"/>
  <c r="R292" s="1"/>
  <c r="Q291"/>
  <c r="Q292" s="1"/>
  <c r="P291"/>
  <c r="P292" s="1"/>
  <c r="O291"/>
  <c r="O292" s="1"/>
  <c r="N291"/>
  <c r="N292" s="1"/>
  <c r="M291"/>
  <c r="M292" s="1"/>
  <c r="L291"/>
  <c r="L292" s="1"/>
  <c r="K291"/>
  <c r="K292" s="1"/>
  <c r="J291"/>
  <c r="J292" s="1"/>
  <c r="I291"/>
  <c r="I292" s="1"/>
  <c r="H291"/>
  <c r="H292" s="1"/>
  <c r="G291"/>
  <c r="G292" s="1"/>
  <c r="F291"/>
  <c r="F292" s="1"/>
  <c r="E291"/>
  <c r="E292" s="1"/>
  <c r="D291"/>
  <c r="D292" s="1"/>
  <c r="C291"/>
  <c r="C292" s="1"/>
  <c r="R259"/>
  <c r="R260" s="1"/>
  <c r="Q259"/>
  <c r="Q260" s="1"/>
  <c r="P259"/>
  <c r="P260" s="1"/>
  <c r="O259"/>
  <c r="O260" s="1"/>
  <c r="N259"/>
  <c r="N260" s="1"/>
  <c r="M259"/>
  <c r="M260" s="1"/>
  <c r="L259"/>
  <c r="L260" s="1"/>
  <c r="K259"/>
  <c r="K260" s="1"/>
  <c r="J259"/>
  <c r="J260" s="1"/>
  <c r="I259"/>
  <c r="I260" s="1"/>
  <c r="H259"/>
  <c r="H260" s="1"/>
  <c r="G259"/>
  <c r="G260" s="1"/>
  <c r="F259"/>
  <c r="F260" s="1"/>
  <c r="E259"/>
  <c r="E260" s="1"/>
  <c r="D259"/>
  <c r="D260" s="1"/>
  <c r="C259"/>
  <c r="C260" s="1"/>
  <c r="R227"/>
  <c r="R228" s="1"/>
  <c r="Q227"/>
  <c r="Q228" s="1"/>
  <c r="P227"/>
  <c r="P228" s="1"/>
  <c r="O227"/>
  <c r="O228" s="1"/>
  <c r="N227"/>
  <c r="N228" s="1"/>
  <c r="M227"/>
  <c r="M228" s="1"/>
  <c r="L227"/>
  <c r="L228" s="1"/>
  <c r="K227"/>
  <c r="K228" s="1"/>
  <c r="J227"/>
  <c r="J228" s="1"/>
  <c r="I227"/>
  <c r="I228" s="1"/>
  <c r="H227"/>
  <c r="H228" s="1"/>
  <c r="G227"/>
  <c r="G228" s="1"/>
  <c r="F227"/>
  <c r="F228" s="1"/>
  <c r="E227"/>
  <c r="E228" s="1"/>
  <c r="D227"/>
  <c r="D228" s="1"/>
  <c r="C227"/>
  <c r="C228" s="1"/>
  <c r="R195"/>
  <c r="R196" s="1"/>
  <c r="Q195"/>
  <c r="Q196" s="1"/>
  <c r="P195"/>
  <c r="P196" s="1"/>
  <c r="O195"/>
  <c r="O196" s="1"/>
  <c r="N195"/>
  <c r="N196" s="1"/>
  <c r="M195"/>
  <c r="M196" s="1"/>
  <c r="L195"/>
  <c r="L196" s="1"/>
  <c r="K195"/>
  <c r="K196" s="1"/>
  <c r="J195"/>
  <c r="J196" s="1"/>
  <c r="I195"/>
  <c r="I196" s="1"/>
  <c r="H195"/>
  <c r="G195"/>
  <c r="F195"/>
  <c r="E195"/>
  <c r="E196" s="1"/>
  <c r="D195"/>
  <c r="D196" s="1"/>
  <c r="C195"/>
  <c r="C196" s="1"/>
  <c r="R163"/>
  <c r="R164" s="1"/>
  <c r="Q163"/>
  <c r="Q164" s="1"/>
  <c r="P163"/>
  <c r="P164" s="1"/>
  <c r="O163"/>
  <c r="O164" s="1"/>
  <c r="N163"/>
  <c r="N164" s="1"/>
  <c r="M163"/>
  <c r="M164" s="1"/>
  <c r="L163"/>
  <c r="L164" s="1"/>
  <c r="K163"/>
  <c r="K164" s="1"/>
  <c r="J163"/>
  <c r="J164" s="1"/>
  <c r="I163"/>
  <c r="I164" s="1"/>
  <c r="H163"/>
  <c r="H164" s="1"/>
  <c r="G163"/>
  <c r="G164" s="1"/>
  <c r="F163"/>
  <c r="F164" s="1"/>
  <c r="E163"/>
  <c r="E164" s="1"/>
  <c r="D163"/>
  <c r="D164" s="1"/>
  <c r="C163"/>
  <c r="C164" s="1"/>
  <c r="R131"/>
  <c r="R132" s="1"/>
  <c r="Q131"/>
  <c r="Q132" s="1"/>
  <c r="P131"/>
  <c r="P132" s="1"/>
  <c r="O131"/>
  <c r="O132" s="1"/>
  <c r="N131"/>
  <c r="N132" s="1"/>
  <c r="M131"/>
  <c r="M132" s="1"/>
  <c r="L131"/>
  <c r="L132" s="1"/>
  <c r="K131"/>
  <c r="K132" s="1"/>
  <c r="J131"/>
  <c r="J132" s="1"/>
  <c r="I131"/>
  <c r="I132" s="1"/>
  <c r="H131"/>
  <c r="H132" s="1"/>
  <c r="G131"/>
  <c r="G132" s="1"/>
  <c r="F131"/>
  <c r="F132" s="1"/>
  <c r="E131"/>
  <c r="E132" s="1"/>
  <c r="D131"/>
  <c r="D132" s="1"/>
  <c r="C131"/>
  <c r="C132" s="1"/>
  <c r="R99"/>
  <c r="R100" s="1"/>
  <c r="Q99"/>
  <c r="Q100" s="1"/>
  <c r="P99"/>
  <c r="P100" s="1"/>
  <c r="O99"/>
  <c r="O100" s="1"/>
  <c r="N99"/>
  <c r="N100" s="1"/>
  <c r="M99"/>
  <c r="M100" s="1"/>
  <c r="L99"/>
  <c r="L100" s="1"/>
  <c r="K99"/>
  <c r="K100" s="1"/>
  <c r="J99"/>
  <c r="J100" s="1"/>
  <c r="I99"/>
  <c r="I100" s="1"/>
  <c r="H99"/>
  <c r="H100" s="1"/>
  <c r="G99"/>
  <c r="G100" s="1"/>
  <c r="F99"/>
  <c r="F100" s="1"/>
  <c r="E99"/>
  <c r="E100" s="1"/>
  <c r="D99"/>
  <c r="D100" s="1"/>
  <c r="C99"/>
  <c r="C100" s="1"/>
  <c r="R67"/>
  <c r="R68" s="1"/>
  <c r="Q67"/>
  <c r="Q68" s="1"/>
  <c r="P67"/>
  <c r="P68" s="1"/>
  <c r="O67"/>
  <c r="O68" s="1"/>
  <c r="N67"/>
  <c r="N68" s="1"/>
  <c r="M67"/>
  <c r="M68" s="1"/>
  <c r="L67"/>
  <c r="L68" s="1"/>
  <c r="K67"/>
  <c r="K68" s="1"/>
  <c r="J67"/>
  <c r="J68" s="1"/>
  <c r="I67"/>
  <c r="I68" s="1"/>
  <c r="H67"/>
  <c r="H68" s="1"/>
  <c r="G67"/>
  <c r="G68" s="1"/>
  <c r="F67"/>
  <c r="F68" s="1"/>
  <c r="E67"/>
  <c r="E68" s="1"/>
  <c r="D67"/>
  <c r="D68" s="1"/>
  <c r="C67"/>
  <c r="C68" s="1"/>
  <c r="H196" l="1"/>
  <c r="H941"/>
  <c r="G196"/>
  <c r="G941"/>
  <c r="F196"/>
  <c r="F941"/>
  <c r="R35"/>
  <c r="R36" s="1"/>
  <c r="Q35"/>
  <c r="Q36" s="1"/>
  <c r="P35"/>
  <c r="P36" s="1"/>
  <c r="O35"/>
  <c r="O36" s="1"/>
  <c r="N35"/>
  <c r="N36" s="1"/>
  <c r="M35"/>
  <c r="M36" s="1"/>
  <c r="L35"/>
  <c r="L36" s="1"/>
  <c r="K35"/>
  <c r="K36" s="1"/>
  <c r="J35"/>
  <c r="J36" s="1"/>
  <c r="I35"/>
  <c r="I36" s="1"/>
  <c r="H35"/>
  <c r="H36" s="1"/>
  <c r="G35"/>
  <c r="G36" s="1"/>
  <c r="F35"/>
  <c r="F36" s="1"/>
  <c r="E35"/>
  <c r="E36" s="1"/>
  <c r="D35"/>
  <c r="D36" s="1"/>
  <c r="C35"/>
  <c r="C36" s="1"/>
  <c r="D61" i="2" l="1"/>
  <c r="B72" i="22" s="1"/>
  <c r="E61" i="2"/>
  <c r="B72" i="25" s="1"/>
  <c r="T941" i="1" l="1"/>
  <c r="T940" l="1"/>
  <c r="T938"/>
  <c r="T939"/>
  <c r="B674" i="2"/>
  <c r="D674"/>
  <c r="B685" i="22" s="1"/>
  <c r="E674" i="2"/>
  <c r="B685" i="25" s="1"/>
  <c r="F674" i="2"/>
  <c r="G674"/>
  <c r="B685" i="28" s="1"/>
  <c r="C685" s="1"/>
  <c r="H674" i="2"/>
  <c r="I674"/>
  <c r="B685" i="31" s="1"/>
  <c r="J674" i="2"/>
  <c r="B685" i="34" s="1"/>
  <c r="K674" i="2"/>
  <c r="B685" i="37" s="1"/>
  <c r="L674" i="2"/>
  <c r="M674"/>
  <c r="N674"/>
  <c r="O674"/>
  <c r="P674"/>
  <c r="Q674"/>
  <c r="R674"/>
  <c r="B675"/>
  <c r="D675"/>
  <c r="B686" i="22" s="1"/>
  <c r="E675" i="2"/>
  <c r="B686" i="25" s="1"/>
  <c r="F675" i="2"/>
  <c r="G675"/>
  <c r="B686" i="28" s="1"/>
  <c r="C686" s="1"/>
  <c r="H675" i="2"/>
  <c r="I675"/>
  <c r="B686" i="31" s="1"/>
  <c r="J675" i="2"/>
  <c r="B686" i="34" s="1"/>
  <c r="K675" i="2"/>
  <c r="B686" i="37" s="1"/>
  <c r="L675" i="2"/>
  <c r="M675"/>
  <c r="N675"/>
  <c r="O675"/>
  <c r="P675"/>
  <c r="Q675"/>
  <c r="R675"/>
  <c r="B676"/>
  <c r="D676"/>
  <c r="B687" i="22" s="1"/>
  <c r="E676" i="2"/>
  <c r="B687" i="25" s="1"/>
  <c r="F676" i="2"/>
  <c r="G676"/>
  <c r="B687" i="28" s="1"/>
  <c r="C687" s="1"/>
  <c r="H676" i="2"/>
  <c r="I676"/>
  <c r="B687" i="31" s="1"/>
  <c r="J676" i="2"/>
  <c r="B687" i="34" s="1"/>
  <c r="K676" i="2"/>
  <c r="B687" i="37" s="1"/>
  <c r="L676" i="2"/>
  <c r="M676"/>
  <c r="N676"/>
  <c r="O676"/>
  <c r="P676"/>
  <c r="Q676"/>
  <c r="R676"/>
  <c r="B677"/>
  <c r="D677"/>
  <c r="B688" i="22" s="1"/>
  <c r="E677" i="2"/>
  <c r="B688" i="25" s="1"/>
  <c r="F677" i="2"/>
  <c r="G677"/>
  <c r="B688" i="28" s="1"/>
  <c r="C688" s="1"/>
  <c r="H677" i="2"/>
  <c r="I677"/>
  <c r="B688" i="31" s="1"/>
  <c r="J677" i="2"/>
  <c r="B688" i="34" s="1"/>
  <c r="K677" i="2"/>
  <c r="B688" i="37" s="1"/>
  <c r="L677" i="2"/>
  <c r="M677"/>
  <c r="N677"/>
  <c r="O677"/>
  <c r="P677"/>
  <c r="Q677"/>
  <c r="R677"/>
  <c r="B678"/>
  <c r="D678"/>
  <c r="B689" i="22" s="1"/>
  <c r="E678" i="2"/>
  <c r="B689" i="25" s="1"/>
  <c r="F678" i="2"/>
  <c r="G678"/>
  <c r="B689" i="28" s="1"/>
  <c r="C689" s="1"/>
  <c r="H678" i="2"/>
  <c r="I678"/>
  <c r="B689" i="31" s="1"/>
  <c r="J678" i="2"/>
  <c r="B689" i="34" s="1"/>
  <c r="K678" i="2"/>
  <c r="B689" i="37" s="1"/>
  <c r="L678" i="2"/>
  <c r="M678"/>
  <c r="N678"/>
  <c r="O678"/>
  <c r="P678"/>
  <c r="Q678"/>
  <c r="R678"/>
  <c r="B679"/>
  <c r="D679"/>
  <c r="B690" i="22" s="1"/>
  <c r="E679" i="2"/>
  <c r="B690" i="25" s="1"/>
  <c r="F679" i="2"/>
  <c r="G679"/>
  <c r="B690" i="28" s="1"/>
  <c r="C690" s="1"/>
  <c r="H679" i="2"/>
  <c r="I679"/>
  <c r="B690" i="31" s="1"/>
  <c r="J679" i="2"/>
  <c r="B690" i="34" s="1"/>
  <c r="K679" i="2"/>
  <c r="B690" i="37" s="1"/>
  <c r="L679" i="2"/>
  <c r="M679"/>
  <c r="N679"/>
  <c r="O679"/>
  <c r="P679"/>
  <c r="Q679"/>
  <c r="R679"/>
  <c r="B680"/>
  <c r="D680"/>
  <c r="B691" i="22" s="1"/>
  <c r="E680" i="2"/>
  <c r="B691" i="25" s="1"/>
  <c r="F680" i="2"/>
  <c r="G680"/>
  <c r="B691" i="28" s="1"/>
  <c r="C691" s="1"/>
  <c r="H680" i="2"/>
  <c r="I680"/>
  <c r="B691" i="31" s="1"/>
  <c r="J680" i="2"/>
  <c r="B691" i="34" s="1"/>
  <c r="K680" i="2"/>
  <c r="B691" i="37" s="1"/>
  <c r="L680" i="2"/>
  <c r="M680"/>
  <c r="N680"/>
  <c r="O680"/>
  <c r="P680"/>
  <c r="Q680"/>
  <c r="R680"/>
  <c r="B681"/>
  <c r="D681"/>
  <c r="B692" i="22" s="1"/>
  <c r="E681" i="2"/>
  <c r="B692" i="25" s="1"/>
  <c r="F681" i="2"/>
  <c r="G681"/>
  <c r="B692" i="28" s="1"/>
  <c r="C692" s="1"/>
  <c r="H681" i="2"/>
  <c r="I681"/>
  <c r="B692" i="31" s="1"/>
  <c r="J681" i="2"/>
  <c r="B692" i="34" s="1"/>
  <c r="K681" i="2"/>
  <c r="B692" i="37" s="1"/>
  <c r="L681" i="2"/>
  <c r="M681"/>
  <c r="N681"/>
  <c r="O681"/>
  <c r="P681"/>
  <c r="Q681"/>
  <c r="R681"/>
  <c r="B682"/>
  <c r="D682"/>
  <c r="B693" i="22" s="1"/>
  <c r="E682" i="2"/>
  <c r="B693" i="25" s="1"/>
  <c r="F682" i="2"/>
  <c r="G682"/>
  <c r="B693" i="28" s="1"/>
  <c r="C693" s="1"/>
  <c r="H682" i="2"/>
  <c r="I682"/>
  <c r="B693" i="31" s="1"/>
  <c r="J682" i="2"/>
  <c r="B693" i="34" s="1"/>
  <c r="K682" i="2"/>
  <c r="B693" i="37" s="1"/>
  <c r="L682" i="2"/>
  <c r="M682"/>
  <c r="N682"/>
  <c r="O682"/>
  <c r="P682"/>
  <c r="Q682"/>
  <c r="R682"/>
  <c r="B683"/>
  <c r="D683"/>
  <c r="B694" i="22" s="1"/>
  <c r="E683" i="2"/>
  <c r="B694" i="25" s="1"/>
  <c r="F683" i="2"/>
  <c r="G683"/>
  <c r="B694" i="28" s="1"/>
  <c r="C694" s="1"/>
  <c r="H683" i="2"/>
  <c r="I683"/>
  <c r="B694" i="31" s="1"/>
  <c r="J683" i="2"/>
  <c r="B694" i="34" s="1"/>
  <c r="K683" i="2"/>
  <c r="B694" i="37" s="1"/>
  <c r="L683" i="2"/>
  <c r="M683"/>
  <c r="N683"/>
  <c r="O683"/>
  <c r="P683"/>
  <c r="Q683"/>
  <c r="R683"/>
  <c r="B684"/>
  <c r="D684"/>
  <c r="B695" i="22" s="1"/>
  <c r="E684" i="2"/>
  <c r="B695" i="25" s="1"/>
  <c r="F684" i="2"/>
  <c r="G684"/>
  <c r="B695" i="28" s="1"/>
  <c r="C695" s="1"/>
  <c r="H684" i="2"/>
  <c r="I684"/>
  <c r="B695" i="31" s="1"/>
  <c r="J684" i="2"/>
  <c r="B695" i="34" s="1"/>
  <c r="K684" i="2"/>
  <c r="B695" i="37" s="1"/>
  <c r="L684" i="2"/>
  <c r="M684"/>
  <c r="N684"/>
  <c r="O684"/>
  <c r="P684"/>
  <c r="Q684"/>
  <c r="R684"/>
  <c r="B685"/>
  <c r="D685"/>
  <c r="B696" i="22" s="1"/>
  <c r="E685" i="2"/>
  <c r="B696" i="25" s="1"/>
  <c r="F685" i="2"/>
  <c r="G685"/>
  <c r="B696" i="28" s="1"/>
  <c r="C696" s="1"/>
  <c r="H685" i="2"/>
  <c r="I685"/>
  <c r="B696" i="31" s="1"/>
  <c r="J685" i="2"/>
  <c r="B696" i="34" s="1"/>
  <c r="K685" i="2"/>
  <c r="B696" i="37" s="1"/>
  <c r="L685" i="2"/>
  <c r="M685"/>
  <c r="N685"/>
  <c r="O685"/>
  <c r="P685"/>
  <c r="Q685"/>
  <c r="R685"/>
  <c r="B686"/>
  <c r="D686"/>
  <c r="B697" i="22" s="1"/>
  <c r="E686" i="2"/>
  <c r="B697" i="25" s="1"/>
  <c r="F686" i="2"/>
  <c r="G686"/>
  <c r="B697" i="28" s="1"/>
  <c r="C697" s="1"/>
  <c r="H686" i="2"/>
  <c r="I686"/>
  <c r="B697" i="31" s="1"/>
  <c r="J686" i="2"/>
  <c r="B697" i="34" s="1"/>
  <c r="K686" i="2"/>
  <c r="B697" i="37" s="1"/>
  <c r="L686" i="2"/>
  <c r="M686"/>
  <c r="N686"/>
  <c r="O686"/>
  <c r="P686"/>
  <c r="Q686"/>
  <c r="R686"/>
  <c r="B687"/>
  <c r="D687"/>
  <c r="B698" i="22" s="1"/>
  <c r="E687" i="2"/>
  <c r="B698" i="25" s="1"/>
  <c r="F687" i="2"/>
  <c r="G687"/>
  <c r="B698" i="28" s="1"/>
  <c r="C698" s="1"/>
  <c r="H687" i="2"/>
  <c r="I687"/>
  <c r="B698" i="31" s="1"/>
  <c r="J687" i="2"/>
  <c r="B698" i="34" s="1"/>
  <c r="K687" i="2"/>
  <c r="B698" i="37" s="1"/>
  <c r="L687" i="2"/>
  <c r="M687"/>
  <c r="N687"/>
  <c r="O687"/>
  <c r="P687"/>
  <c r="Q687"/>
  <c r="R687"/>
  <c r="B688"/>
  <c r="D688"/>
  <c r="B699" i="22" s="1"/>
  <c r="E688" i="2"/>
  <c r="B699" i="25" s="1"/>
  <c r="F688" i="2"/>
  <c r="G688"/>
  <c r="B699" i="28" s="1"/>
  <c r="C699" s="1"/>
  <c r="H688" i="2"/>
  <c r="I688"/>
  <c r="B699" i="31" s="1"/>
  <c r="J688" i="2"/>
  <c r="B699" i="34" s="1"/>
  <c r="K688" i="2"/>
  <c r="B699" i="37" s="1"/>
  <c r="L688" i="2"/>
  <c r="M688"/>
  <c r="N688"/>
  <c r="O688"/>
  <c r="P688"/>
  <c r="Q688"/>
  <c r="R688"/>
  <c r="B689"/>
  <c r="D689"/>
  <c r="B700" i="22" s="1"/>
  <c r="E689" i="2"/>
  <c r="B700" i="25" s="1"/>
  <c r="F689" i="2"/>
  <c r="G689"/>
  <c r="B700" i="28" s="1"/>
  <c r="C700" s="1"/>
  <c r="H689" i="2"/>
  <c r="I689"/>
  <c r="B700" i="31" s="1"/>
  <c r="J689" i="2"/>
  <c r="B700" i="34" s="1"/>
  <c r="K689" i="2"/>
  <c r="B700" i="37" s="1"/>
  <c r="L689" i="2"/>
  <c r="M689"/>
  <c r="N689"/>
  <c r="O689"/>
  <c r="P689"/>
  <c r="Q689"/>
  <c r="R689"/>
  <c r="B690"/>
  <c r="D690"/>
  <c r="B701" i="22" s="1"/>
  <c r="E690" i="2"/>
  <c r="B701" i="25" s="1"/>
  <c r="F690" i="2"/>
  <c r="G690"/>
  <c r="B701" i="28" s="1"/>
  <c r="C701" s="1"/>
  <c r="H690" i="2"/>
  <c r="I690"/>
  <c r="B701" i="31" s="1"/>
  <c r="J690" i="2"/>
  <c r="B701" i="34" s="1"/>
  <c r="K690" i="2"/>
  <c r="B701" i="37" s="1"/>
  <c r="L690" i="2"/>
  <c r="M690"/>
  <c r="N690"/>
  <c r="O690"/>
  <c r="P690"/>
  <c r="Q690"/>
  <c r="R690"/>
  <c r="B691"/>
  <c r="D691"/>
  <c r="B702" i="22" s="1"/>
  <c r="E691" i="2"/>
  <c r="B702" i="25" s="1"/>
  <c r="F691" i="2"/>
  <c r="G691"/>
  <c r="B702" i="28" s="1"/>
  <c r="C702" s="1"/>
  <c r="H691" i="2"/>
  <c r="I691"/>
  <c r="B702" i="31" s="1"/>
  <c r="J691" i="2"/>
  <c r="B702" i="34" s="1"/>
  <c r="K691" i="2"/>
  <c r="B702" i="37" s="1"/>
  <c r="L691" i="2"/>
  <c r="M691"/>
  <c r="N691"/>
  <c r="O691"/>
  <c r="P691"/>
  <c r="Q691"/>
  <c r="R691"/>
  <c r="B692"/>
  <c r="D692"/>
  <c r="B703" i="22" s="1"/>
  <c r="E692" i="2"/>
  <c r="B703" i="25" s="1"/>
  <c r="F692" i="2"/>
  <c r="G692"/>
  <c r="B703" i="28" s="1"/>
  <c r="C703" s="1"/>
  <c r="H692" i="2"/>
  <c r="I692"/>
  <c r="B703" i="31" s="1"/>
  <c r="J692" i="2"/>
  <c r="B703" i="34" s="1"/>
  <c r="K692" i="2"/>
  <c r="B703" i="37" s="1"/>
  <c r="L692" i="2"/>
  <c r="M692"/>
  <c r="N692"/>
  <c r="O692"/>
  <c r="P692"/>
  <c r="Q692"/>
  <c r="R692"/>
  <c r="B693"/>
  <c r="D693"/>
  <c r="B704" i="22" s="1"/>
  <c r="E693" i="2"/>
  <c r="B704" i="25" s="1"/>
  <c r="F693" i="2"/>
  <c r="G693"/>
  <c r="B704" i="28" s="1"/>
  <c r="C704" s="1"/>
  <c r="H693" i="2"/>
  <c r="I693"/>
  <c r="B704" i="31" s="1"/>
  <c r="J693" i="2"/>
  <c r="B704" i="34" s="1"/>
  <c r="K693" i="2"/>
  <c r="B704" i="37" s="1"/>
  <c r="L693" i="2"/>
  <c r="M693"/>
  <c r="N693"/>
  <c r="O693"/>
  <c r="P693"/>
  <c r="Q693"/>
  <c r="R693"/>
  <c r="B694"/>
  <c r="D694"/>
  <c r="B705" i="22" s="1"/>
  <c r="E694" i="2"/>
  <c r="B705" i="25" s="1"/>
  <c r="F694" i="2"/>
  <c r="G694"/>
  <c r="B705" i="28" s="1"/>
  <c r="C705" s="1"/>
  <c r="H694" i="2"/>
  <c r="I694"/>
  <c r="B705" i="31" s="1"/>
  <c r="J694" i="2"/>
  <c r="B705" i="34" s="1"/>
  <c r="K694" i="2"/>
  <c r="B705" i="37" s="1"/>
  <c r="L694" i="2"/>
  <c r="M694"/>
  <c r="N694"/>
  <c r="O694"/>
  <c r="P694"/>
  <c r="Q694"/>
  <c r="R694"/>
  <c r="B695"/>
  <c r="D695"/>
  <c r="B706" i="22" s="1"/>
  <c r="E695" i="2"/>
  <c r="B706" i="25" s="1"/>
  <c r="F695" i="2"/>
  <c r="G695"/>
  <c r="B706" i="28" s="1"/>
  <c r="C706" s="1"/>
  <c r="H695" i="2"/>
  <c r="I695"/>
  <c r="B706" i="31" s="1"/>
  <c r="J695" i="2"/>
  <c r="B706" i="34" s="1"/>
  <c r="K695" i="2"/>
  <c r="B706" i="37" s="1"/>
  <c r="L695" i="2"/>
  <c r="M695"/>
  <c r="N695"/>
  <c r="O695"/>
  <c r="P695"/>
  <c r="Q695"/>
  <c r="R695"/>
  <c r="B696"/>
  <c r="D696"/>
  <c r="B707" i="22" s="1"/>
  <c r="E696" i="2"/>
  <c r="B707" i="25" s="1"/>
  <c r="F696" i="2"/>
  <c r="G696"/>
  <c r="B707" i="28" s="1"/>
  <c r="C707" s="1"/>
  <c r="H696" i="2"/>
  <c r="I696"/>
  <c r="B707" i="31" s="1"/>
  <c r="J696" i="2"/>
  <c r="B707" i="34" s="1"/>
  <c r="K696" i="2"/>
  <c r="B707" i="37" s="1"/>
  <c r="L696" i="2"/>
  <c r="M696"/>
  <c r="N696"/>
  <c r="O696"/>
  <c r="P696"/>
  <c r="Q696"/>
  <c r="R696"/>
  <c r="B697"/>
  <c r="D697"/>
  <c r="B708" i="22" s="1"/>
  <c r="E697" i="2"/>
  <c r="B708" i="25" s="1"/>
  <c r="F697" i="2"/>
  <c r="G697"/>
  <c r="B708" i="28" s="1"/>
  <c r="C708" s="1"/>
  <c r="H697" i="2"/>
  <c r="I697"/>
  <c r="B708" i="31" s="1"/>
  <c r="J697" i="2"/>
  <c r="B708" i="34" s="1"/>
  <c r="K697" i="2"/>
  <c r="B708" i="37" s="1"/>
  <c r="L697" i="2"/>
  <c r="M697"/>
  <c r="N697"/>
  <c r="O697"/>
  <c r="P697"/>
  <c r="Q697"/>
  <c r="R697"/>
  <c r="B650"/>
  <c r="D650"/>
  <c r="B661" i="22" s="1"/>
  <c r="E650" i="2"/>
  <c r="B661" i="25" s="1"/>
  <c r="F650" i="2"/>
  <c r="G650"/>
  <c r="B661" i="28" s="1"/>
  <c r="C661" s="1"/>
  <c r="H650" i="2"/>
  <c r="I650"/>
  <c r="B661" i="31" s="1"/>
  <c r="J650" i="2"/>
  <c r="B661" i="34" s="1"/>
  <c r="K650" i="2"/>
  <c r="B661" i="37" s="1"/>
  <c r="L650" i="2"/>
  <c r="M650"/>
  <c r="N650"/>
  <c r="O650"/>
  <c r="P650"/>
  <c r="Q650"/>
  <c r="R650"/>
  <c r="B651"/>
  <c r="D651"/>
  <c r="B662" i="22" s="1"/>
  <c r="E651" i="2"/>
  <c r="B662" i="25" s="1"/>
  <c r="F651" i="2"/>
  <c r="G651"/>
  <c r="B662" i="28" s="1"/>
  <c r="C662" s="1"/>
  <c r="H651" i="2"/>
  <c r="I651"/>
  <c r="B662" i="31" s="1"/>
  <c r="J651" i="2"/>
  <c r="B662" i="34" s="1"/>
  <c r="K651" i="2"/>
  <c r="B662" i="37" s="1"/>
  <c r="L651" i="2"/>
  <c r="M651"/>
  <c r="N651"/>
  <c r="O651"/>
  <c r="P651"/>
  <c r="Q651"/>
  <c r="R651"/>
  <c r="B652"/>
  <c r="D652"/>
  <c r="B663" i="22" s="1"/>
  <c r="E652" i="2"/>
  <c r="B663" i="25" s="1"/>
  <c r="F652" i="2"/>
  <c r="G652"/>
  <c r="B663" i="28" s="1"/>
  <c r="C663" s="1"/>
  <c r="H652" i="2"/>
  <c r="I652"/>
  <c r="B663" i="31" s="1"/>
  <c r="J652" i="2"/>
  <c r="B663" i="34" s="1"/>
  <c r="K652" i="2"/>
  <c r="B663" i="37" s="1"/>
  <c r="L652" i="2"/>
  <c r="M652"/>
  <c r="N652"/>
  <c r="O652"/>
  <c r="P652"/>
  <c r="Q652"/>
  <c r="R652"/>
  <c r="B653"/>
  <c r="D653"/>
  <c r="B664" i="22" s="1"/>
  <c r="E653" i="2"/>
  <c r="B664" i="25" s="1"/>
  <c r="F653" i="2"/>
  <c r="G653"/>
  <c r="B664" i="28" s="1"/>
  <c r="C664" s="1"/>
  <c r="H653" i="2"/>
  <c r="I653"/>
  <c r="B664" i="31" s="1"/>
  <c r="J653" i="2"/>
  <c r="B664" i="34" s="1"/>
  <c r="K653" i="2"/>
  <c r="B664" i="37" s="1"/>
  <c r="L653" i="2"/>
  <c r="M653"/>
  <c r="N653"/>
  <c r="O653"/>
  <c r="P653"/>
  <c r="Q653"/>
  <c r="R653"/>
  <c r="B654"/>
  <c r="D654"/>
  <c r="B665" i="22" s="1"/>
  <c r="E654" i="2"/>
  <c r="B665" i="25" s="1"/>
  <c r="F654" i="2"/>
  <c r="G654"/>
  <c r="B665" i="28" s="1"/>
  <c r="C665" s="1"/>
  <c r="H654" i="2"/>
  <c r="I654"/>
  <c r="B665" i="31" s="1"/>
  <c r="J654" i="2"/>
  <c r="B665" i="34" s="1"/>
  <c r="K654" i="2"/>
  <c r="B665" i="37" s="1"/>
  <c r="L654" i="2"/>
  <c r="M654"/>
  <c r="N654"/>
  <c r="O654"/>
  <c r="P654"/>
  <c r="Q654"/>
  <c r="R654"/>
  <c r="B655"/>
  <c r="D655"/>
  <c r="B666" i="22" s="1"/>
  <c r="E655" i="2"/>
  <c r="B666" i="25" s="1"/>
  <c r="F655" i="2"/>
  <c r="G655"/>
  <c r="B666" i="28" s="1"/>
  <c r="C666" s="1"/>
  <c r="H655" i="2"/>
  <c r="I655"/>
  <c r="B666" i="31" s="1"/>
  <c r="J655" i="2"/>
  <c r="B666" i="34" s="1"/>
  <c r="K655" i="2"/>
  <c r="B666" i="37" s="1"/>
  <c r="L655" i="2"/>
  <c r="M655"/>
  <c r="N655"/>
  <c r="O655"/>
  <c r="P655"/>
  <c r="Q655"/>
  <c r="R655"/>
  <c r="B656"/>
  <c r="D656"/>
  <c r="B667" i="22" s="1"/>
  <c r="E656" i="2"/>
  <c r="B667" i="25" s="1"/>
  <c r="F656" i="2"/>
  <c r="G656"/>
  <c r="B667" i="28" s="1"/>
  <c r="C667" s="1"/>
  <c r="H656" i="2"/>
  <c r="I656"/>
  <c r="B667" i="31" s="1"/>
  <c r="J656" i="2"/>
  <c r="B667" i="34" s="1"/>
  <c r="K656" i="2"/>
  <c r="B667" i="37" s="1"/>
  <c r="L656" i="2"/>
  <c r="M656"/>
  <c r="N656"/>
  <c r="O656"/>
  <c r="P656"/>
  <c r="Q656"/>
  <c r="R656"/>
  <c r="B657"/>
  <c r="D657"/>
  <c r="B668" i="22" s="1"/>
  <c r="E657" i="2"/>
  <c r="B668" i="25" s="1"/>
  <c r="F657" i="2"/>
  <c r="G657"/>
  <c r="B668" i="28" s="1"/>
  <c r="C668" s="1"/>
  <c r="H657" i="2"/>
  <c r="I657"/>
  <c r="B668" i="31" s="1"/>
  <c r="J657" i="2"/>
  <c r="B668" i="34" s="1"/>
  <c r="K657" i="2"/>
  <c r="B668" i="37" s="1"/>
  <c r="L657" i="2"/>
  <c r="M657"/>
  <c r="N657"/>
  <c r="O657"/>
  <c r="P657"/>
  <c r="Q657"/>
  <c r="R657"/>
  <c r="B658"/>
  <c r="D658"/>
  <c r="B669" i="22" s="1"/>
  <c r="E658" i="2"/>
  <c r="B669" i="25" s="1"/>
  <c r="F658" i="2"/>
  <c r="G658"/>
  <c r="B669" i="28" s="1"/>
  <c r="C669" s="1"/>
  <c r="H658" i="2"/>
  <c r="I658"/>
  <c r="B669" i="31" s="1"/>
  <c r="J658" i="2"/>
  <c r="B669" i="34" s="1"/>
  <c r="K658" i="2"/>
  <c r="B669" i="37" s="1"/>
  <c r="L658" i="2"/>
  <c r="M658"/>
  <c r="N658"/>
  <c r="O658"/>
  <c r="P658"/>
  <c r="Q658"/>
  <c r="R658"/>
  <c r="B659"/>
  <c r="D659"/>
  <c r="B670" i="22" s="1"/>
  <c r="E659" i="2"/>
  <c r="B670" i="25" s="1"/>
  <c r="F659" i="2"/>
  <c r="G659"/>
  <c r="B670" i="28" s="1"/>
  <c r="C670" s="1"/>
  <c r="H659" i="2"/>
  <c r="I659"/>
  <c r="B670" i="31" s="1"/>
  <c r="J659" i="2"/>
  <c r="B670" i="34" s="1"/>
  <c r="K659" i="2"/>
  <c r="B670" i="37" s="1"/>
  <c r="L659" i="2"/>
  <c r="M659"/>
  <c r="N659"/>
  <c r="O659"/>
  <c r="P659"/>
  <c r="Q659"/>
  <c r="R659"/>
  <c r="B660"/>
  <c r="D660"/>
  <c r="B671" i="22" s="1"/>
  <c r="E660" i="2"/>
  <c r="B671" i="25" s="1"/>
  <c r="F660" i="2"/>
  <c r="G660"/>
  <c r="B671" i="28" s="1"/>
  <c r="C671" s="1"/>
  <c r="H660" i="2"/>
  <c r="I660"/>
  <c r="B671" i="31" s="1"/>
  <c r="J660" i="2"/>
  <c r="B671" i="34" s="1"/>
  <c r="K660" i="2"/>
  <c r="B671" i="37" s="1"/>
  <c r="L660" i="2"/>
  <c r="M660"/>
  <c r="N660"/>
  <c r="O660"/>
  <c r="P660"/>
  <c r="Q660"/>
  <c r="R660"/>
  <c r="B661"/>
  <c r="D661"/>
  <c r="B672" i="22" s="1"/>
  <c r="E661" i="2"/>
  <c r="B672" i="25" s="1"/>
  <c r="F661" i="2"/>
  <c r="G661"/>
  <c r="B672" i="28" s="1"/>
  <c r="C672" s="1"/>
  <c r="H661" i="2"/>
  <c r="I661"/>
  <c r="B672" i="31" s="1"/>
  <c r="J661" i="2"/>
  <c r="B672" i="34" s="1"/>
  <c r="K661" i="2"/>
  <c r="B672" i="37" s="1"/>
  <c r="L661" i="2"/>
  <c r="M661"/>
  <c r="N661"/>
  <c r="O661"/>
  <c r="P661"/>
  <c r="Q661"/>
  <c r="R661"/>
  <c r="B662"/>
  <c r="D662"/>
  <c r="B673" i="22" s="1"/>
  <c r="E662" i="2"/>
  <c r="B673" i="25" s="1"/>
  <c r="F662" i="2"/>
  <c r="G662"/>
  <c r="B673" i="28" s="1"/>
  <c r="C673" s="1"/>
  <c r="H662" i="2"/>
  <c r="I662"/>
  <c r="B673" i="31" s="1"/>
  <c r="J662" i="2"/>
  <c r="B673" i="34" s="1"/>
  <c r="K662" i="2"/>
  <c r="B673" i="37" s="1"/>
  <c r="L662" i="2"/>
  <c r="M662"/>
  <c r="N662"/>
  <c r="O662"/>
  <c r="P662"/>
  <c r="Q662"/>
  <c r="R662"/>
  <c r="B663"/>
  <c r="D663"/>
  <c r="B674" i="22" s="1"/>
  <c r="E663" i="2"/>
  <c r="B674" i="25" s="1"/>
  <c r="F663" i="2"/>
  <c r="G663"/>
  <c r="B674" i="28" s="1"/>
  <c r="C674" s="1"/>
  <c r="H663" i="2"/>
  <c r="I663"/>
  <c r="B674" i="31" s="1"/>
  <c r="J663" i="2"/>
  <c r="B674" i="34" s="1"/>
  <c r="K663" i="2"/>
  <c r="B674" i="37" s="1"/>
  <c r="L663" i="2"/>
  <c r="M663"/>
  <c r="N663"/>
  <c r="O663"/>
  <c r="P663"/>
  <c r="Q663"/>
  <c r="R663"/>
  <c r="B664"/>
  <c r="D664"/>
  <c r="B675" i="22" s="1"/>
  <c r="E664" i="2"/>
  <c r="B675" i="25" s="1"/>
  <c r="F664" i="2"/>
  <c r="G664"/>
  <c r="B675" i="28" s="1"/>
  <c r="C675" s="1"/>
  <c r="H664" i="2"/>
  <c r="I664"/>
  <c r="B675" i="31" s="1"/>
  <c r="J664" i="2"/>
  <c r="B675" i="34" s="1"/>
  <c r="K664" i="2"/>
  <c r="B675" i="37" s="1"/>
  <c r="L664" i="2"/>
  <c r="M664"/>
  <c r="N664"/>
  <c r="O664"/>
  <c r="P664"/>
  <c r="Q664"/>
  <c r="R664"/>
  <c r="B665"/>
  <c r="D665"/>
  <c r="B676" i="22" s="1"/>
  <c r="E665" i="2"/>
  <c r="B676" i="25" s="1"/>
  <c r="F665" i="2"/>
  <c r="G665"/>
  <c r="B676" i="28" s="1"/>
  <c r="C676" s="1"/>
  <c r="H665" i="2"/>
  <c r="I665"/>
  <c r="B676" i="31" s="1"/>
  <c r="J665" i="2"/>
  <c r="B676" i="34" s="1"/>
  <c r="K665" i="2"/>
  <c r="B676" i="37" s="1"/>
  <c r="L665" i="2"/>
  <c r="M665"/>
  <c r="N665"/>
  <c r="O665"/>
  <c r="P665"/>
  <c r="Q665"/>
  <c r="R665"/>
  <c r="B666"/>
  <c r="D666"/>
  <c r="B677" i="22" s="1"/>
  <c r="E666" i="2"/>
  <c r="B677" i="25" s="1"/>
  <c r="F666" i="2"/>
  <c r="G666"/>
  <c r="B677" i="28" s="1"/>
  <c r="C677" s="1"/>
  <c r="H666" i="2"/>
  <c r="I666"/>
  <c r="B677" i="31" s="1"/>
  <c r="J666" i="2"/>
  <c r="B677" i="34" s="1"/>
  <c r="K666" i="2"/>
  <c r="B677" i="37" s="1"/>
  <c r="L666" i="2"/>
  <c r="M666"/>
  <c r="N666"/>
  <c r="O666"/>
  <c r="P666"/>
  <c r="Q666"/>
  <c r="R666"/>
  <c r="B667"/>
  <c r="D667"/>
  <c r="B678" i="22" s="1"/>
  <c r="E667" i="2"/>
  <c r="B678" i="25" s="1"/>
  <c r="F667" i="2"/>
  <c r="G667"/>
  <c r="B678" i="28" s="1"/>
  <c r="C678" s="1"/>
  <c r="H667" i="2"/>
  <c r="I667"/>
  <c r="B678" i="31" s="1"/>
  <c r="J667" i="2"/>
  <c r="B678" i="34" s="1"/>
  <c r="K667" i="2"/>
  <c r="B678" i="37" s="1"/>
  <c r="L667" i="2"/>
  <c r="M667"/>
  <c r="N667"/>
  <c r="O667"/>
  <c r="P667"/>
  <c r="Q667"/>
  <c r="R667"/>
  <c r="B668"/>
  <c r="D668"/>
  <c r="B679" i="22" s="1"/>
  <c r="E668" i="2"/>
  <c r="B679" i="25" s="1"/>
  <c r="F668" i="2"/>
  <c r="G668"/>
  <c r="B679" i="28" s="1"/>
  <c r="C679" s="1"/>
  <c r="H668" i="2"/>
  <c r="I668"/>
  <c r="B679" i="31" s="1"/>
  <c r="J668" i="2"/>
  <c r="B679" i="34" s="1"/>
  <c r="K668" i="2"/>
  <c r="B679" i="37" s="1"/>
  <c r="L668" i="2"/>
  <c r="M668"/>
  <c r="N668"/>
  <c r="O668"/>
  <c r="P668"/>
  <c r="Q668"/>
  <c r="R668"/>
  <c r="B669"/>
  <c r="D669"/>
  <c r="B680" i="22" s="1"/>
  <c r="E669" i="2"/>
  <c r="B680" i="25" s="1"/>
  <c r="F669" i="2"/>
  <c r="G669"/>
  <c r="B680" i="28" s="1"/>
  <c r="C680" s="1"/>
  <c r="H669" i="2"/>
  <c r="I669"/>
  <c r="B680" i="31" s="1"/>
  <c r="J669" i="2"/>
  <c r="B680" i="34" s="1"/>
  <c r="K669" i="2"/>
  <c r="B680" i="37" s="1"/>
  <c r="L669" i="2"/>
  <c r="M669"/>
  <c r="N669"/>
  <c r="O669"/>
  <c r="P669"/>
  <c r="Q669"/>
  <c r="R669"/>
  <c r="B670"/>
  <c r="D670"/>
  <c r="B681" i="22" s="1"/>
  <c r="E670" i="2"/>
  <c r="B681" i="25" s="1"/>
  <c r="F670" i="2"/>
  <c r="G670"/>
  <c r="B681" i="28" s="1"/>
  <c r="C681" s="1"/>
  <c r="H670" i="2"/>
  <c r="I670"/>
  <c r="B681" i="31" s="1"/>
  <c r="J670" i="2"/>
  <c r="B681" i="34" s="1"/>
  <c r="K670" i="2"/>
  <c r="B681" i="37" s="1"/>
  <c r="L670" i="2"/>
  <c r="M670"/>
  <c r="N670"/>
  <c r="O670"/>
  <c r="P670"/>
  <c r="Q670"/>
  <c r="R670"/>
  <c r="B671"/>
  <c r="D671"/>
  <c r="B682" i="22" s="1"/>
  <c r="E671" i="2"/>
  <c r="B682" i="25" s="1"/>
  <c r="F671" i="2"/>
  <c r="G671"/>
  <c r="B682" i="28" s="1"/>
  <c r="C682" s="1"/>
  <c r="H671" i="2"/>
  <c r="I671"/>
  <c r="B682" i="31" s="1"/>
  <c r="J671" i="2"/>
  <c r="B682" i="34" s="1"/>
  <c r="K671" i="2"/>
  <c r="B682" i="37" s="1"/>
  <c r="L671" i="2"/>
  <c r="M671"/>
  <c r="N671"/>
  <c r="O671"/>
  <c r="P671"/>
  <c r="Q671"/>
  <c r="R671"/>
  <c r="B672"/>
  <c r="D672"/>
  <c r="B683" i="22" s="1"/>
  <c r="E672" i="2"/>
  <c r="B683" i="25" s="1"/>
  <c r="F672" i="2"/>
  <c r="G672"/>
  <c r="B683" i="28" s="1"/>
  <c r="C683" s="1"/>
  <c r="H672" i="2"/>
  <c r="I672"/>
  <c r="B683" i="31" s="1"/>
  <c r="J672" i="2"/>
  <c r="B683" i="34" s="1"/>
  <c r="K672" i="2"/>
  <c r="B683" i="37" s="1"/>
  <c r="L672" i="2"/>
  <c r="M672"/>
  <c r="N672"/>
  <c r="O672"/>
  <c r="P672"/>
  <c r="Q672"/>
  <c r="R672"/>
  <c r="B673"/>
  <c r="D673"/>
  <c r="B684" i="22" s="1"/>
  <c r="E673" i="2"/>
  <c r="B684" i="25" s="1"/>
  <c r="F673" i="2"/>
  <c r="G673"/>
  <c r="B684" i="28" s="1"/>
  <c r="C684" s="1"/>
  <c r="H673" i="2"/>
  <c r="I673"/>
  <c r="B684" i="31" s="1"/>
  <c r="J673" i="2"/>
  <c r="B684" i="34" s="1"/>
  <c r="K673" i="2"/>
  <c r="B684" i="37" s="1"/>
  <c r="L673" i="2"/>
  <c r="M673"/>
  <c r="N673"/>
  <c r="O673"/>
  <c r="P673"/>
  <c r="Q673"/>
  <c r="R673"/>
  <c r="B626"/>
  <c r="D626"/>
  <c r="B637" i="22" s="1"/>
  <c r="E626" i="2"/>
  <c r="B637" i="25" s="1"/>
  <c r="F626" i="2"/>
  <c r="G626"/>
  <c r="B637" i="28" s="1"/>
  <c r="C637" s="1"/>
  <c r="H626" i="2"/>
  <c r="I626"/>
  <c r="B637" i="31" s="1"/>
  <c r="J626" i="2"/>
  <c r="B637" i="34" s="1"/>
  <c r="K626" i="2"/>
  <c r="B637" i="37" s="1"/>
  <c r="L626" i="2"/>
  <c r="M626"/>
  <c r="N626"/>
  <c r="O626"/>
  <c r="P626"/>
  <c r="Q626"/>
  <c r="R626"/>
  <c r="B627"/>
  <c r="D627"/>
  <c r="B638" i="22" s="1"/>
  <c r="E627" i="2"/>
  <c r="B638" i="25" s="1"/>
  <c r="F627" i="2"/>
  <c r="G627"/>
  <c r="B638" i="28" s="1"/>
  <c r="C638" s="1"/>
  <c r="H627" i="2"/>
  <c r="I627"/>
  <c r="B638" i="31" s="1"/>
  <c r="J627" i="2"/>
  <c r="B638" i="34" s="1"/>
  <c r="K627" i="2"/>
  <c r="B638" i="37" s="1"/>
  <c r="L627" i="2"/>
  <c r="M627"/>
  <c r="N627"/>
  <c r="O627"/>
  <c r="P627"/>
  <c r="Q627"/>
  <c r="R627"/>
  <c r="B628"/>
  <c r="D628"/>
  <c r="B639" i="22" s="1"/>
  <c r="E628" i="2"/>
  <c r="B639" i="25" s="1"/>
  <c r="F628" i="2"/>
  <c r="G628"/>
  <c r="B639" i="28" s="1"/>
  <c r="C639" s="1"/>
  <c r="H628" i="2"/>
  <c r="I628"/>
  <c r="B639" i="31" s="1"/>
  <c r="J628" i="2"/>
  <c r="B639" i="34" s="1"/>
  <c r="K628" i="2"/>
  <c r="B639" i="37" s="1"/>
  <c r="L628" i="2"/>
  <c r="M628"/>
  <c r="N628"/>
  <c r="O628"/>
  <c r="P628"/>
  <c r="Q628"/>
  <c r="R628"/>
  <c r="B629"/>
  <c r="D629"/>
  <c r="B640" i="22" s="1"/>
  <c r="E629" i="2"/>
  <c r="B640" i="25" s="1"/>
  <c r="F629" i="2"/>
  <c r="G629"/>
  <c r="B640" i="28" s="1"/>
  <c r="C640" s="1"/>
  <c r="H629" i="2"/>
  <c r="I629"/>
  <c r="B640" i="31" s="1"/>
  <c r="J629" i="2"/>
  <c r="B640" i="34" s="1"/>
  <c r="K629" i="2"/>
  <c r="B640" i="37" s="1"/>
  <c r="L629" i="2"/>
  <c r="M629"/>
  <c r="N629"/>
  <c r="O629"/>
  <c r="P629"/>
  <c r="Q629"/>
  <c r="R629"/>
  <c r="B630"/>
  <c r="D630"/>
  <c r="B641" i="22" s="1"/>
  <c r="E630" i="2"/>
  <c r="B641" i="25" s="1"/>
  <c r="F630" i="2"/>
  <c r="G630"/>
  <c r="B641" i="28" s="1"/>
  <c r="C641" s="1"/>
  <c r="H630" i="2"/>
  <c r="I630"/>
  <c r="B641" i="31" s="1"/>
  <c r="J630" i="2"/>
  <c r="B641" i="34" s="1"/>
  <c r="K630" i="2"/>
  <c r="B641" i="37" s="1"/>
  <c r="L630" i="2"/>
  <c r="M630"/>
  <c r="N630"/>
  <c r="O630"/>
  <c r="P630"/>
  <c r="Q630"/>
  <c r="R630"/>
  <c r="B631"/>
  <c r="D631"/>
  <c r="B642" i="22" s="1"/>
  <c r="E631" i="2"/>
  <c r="B642" i="25" s="1"/>
  <c r="F631" i="2"/>
  <c r="G631"/>
  <c r="B642" i="28" s="1"/>
  <c r="C642" s="1"/>
  <c r="H631" i="2"/>
  <c r="I631"/>
  <c r="B642" i="31" s="1"/>
  <c r="J631" i="2"/>
  <c r="B642" i="34" s="1"/>
  <c r="K631" i="2"/>
  <c r="B642" i="37" s="1"/>
  <c r="L631" i="2"/>
  <c r="M631"/>
  <c r="N631"/>
  <c r="O631"/>
  <c r="P631"/>
  <c r="Q631"/>
  <c r="R631"/>
  <c r="B632"/>
  <c r="D632"/>
  <c r="B643" i="22" s="1"/>
  <c r="E632" i="2"/>
  <c r="B643" i="25" s="1"/>
  <c r="F632" i="2"/>
  <c r="G632"/>
  <c r="B643" i="28" s="1"/>
  <c r="C643" s="1"/>
  <c r="H632" i="2"/>
  <c r="I632"/>
  <c r="B643" i="31" s="1"/>
  <c r="J632" i="2"/>
  <c r="B643" i="34" s="1"/>
  <c r="K632" i="2"/>
  <c r="B643" i="37" s="1"/>
  <c r="L632" i="2"/>
  <c r="M632"/>
  <c r="N632"/>
  <c r="O632"/>
  <c r="P632"/>
  <c r="Q632"/>
  <c r="R632"/>
  <c r="B633"/>
  <c r="D633"/>
  <c r="B644" i="22" s="1"/>
  <c r="E633" i="2"/>
  <c r="B644" i="25" s="1"/>
  <c r="F633" i="2"/>
  <c r="G633"/>
  <c r="B644" i="28" s="1"/>
  <c r="C644" s="1"/>
  <c r="H633" i="2"/>
  <c r="I633"/>
  <c r="B644" i="31" s="1"/>
  <c r="J633" i="2"/>
  <c r="B644" i="34" s="1"/>
  <c r="K633" i="2"/>
  <c r="B644" i="37" s="1"/>
  <c r="L633" i="2"/>
  <c r="M633"/>
  <c r="N633"/>
  <c r="O633"/>
  <c r="P633"/>
  <c r="Q633"/>
  <c r="R633"/>
  <c r="B634"/>
  <c r="D634"/>
  <c r="B645" i="22" s="1"/>
  <c r="E634" i="2"/>
  <c r="B645" i="25" s="1"/>
  <c r="F634" i="2"/>
  <c r="G634"/>
  <c r="B645" i="28" s="1"/>
  <c r="C645" s="1"/>
  <c r="H634" i="2"/>
  <c r="I634"/>
  <c r="B645" i="31" s="1"/>
  <c r="J634" i="2"/>
  <c r="B645" i="34" s="1"/>
  <c r="K634" i="2"/>
  <c r="B645" i="37" s="1"/>
  <c r="L634" i="2"/>
  <c r="M634"/>
  <c r="N634"/>
  <c r="O634"/>
  <c r="P634"/>
  <c r="Q634"/>
  <c r="R634"/>
  <c r="B635"/>
  <c r="D635"/>
  <c r="B646" i="22" s="1"/>
  <c r="E635" i="2"/>
  <c r="B646" i="25" s="1"/>
  <c r="F635" i="2"/>
  <c r="G635"/>
  <c r="B646" i="28" s="1"/>
  <c r="C646" s="1"/>
  <c r="H635" i="2"/>
  <c r="I635"/>
  <c r="B646" i="31" s="1"/>
  <c r="J635" i="2"/>
  <c r="B646" i="34" s="1"/>
  <c r="K635" i="2"/>
  <c r="B646" i="37" s="1"/>
  <c r="L635" i="2"/>
  <c r="M635"/>
  <c r="N635"/>
  <c r="O635"/>
  <c r="P635"/>
  <c r="Q635"/>
  <c r="R635"/>
  <c r="B636"/>
  <c r="D636"/>
  <c r="B647" i="22" s="1"/>
  <c r="E636" i="2"/>
  <c r="B647" i="25" s="1"/>
  <c r="F636" i="2"/>
  <c r="G636"/>
  <c r="B647" i="28" s="1"/>
  <c r="C647" s="1"/>
  <c r="H636" i="2"/>
  <c r="I636"/>
  <c r="B647" i="31" s="1"/>
  <c r="J636" i="2"/>
  <c r="B647" i="34" s="1"/>
  <c r="K636" i="2"/>
  <c r="B647" i="37" s="1"/>
  <c r="L636" i="2"/>
  <c r="M636"/>
  <c r="N636"/>
  <c r="O636"/>
  <c r="P636"/>
  <c r="Q636"/>
  <c r="R636"/>
  <c r="B637"/>
  <c r="D637"/>
  <c r="B648" i="22" s="1"/>
  <c r="E637" i="2"/>
  <c r="B648" i="25" s="1"/>
  <c r="F637" i="2"/>
  <c r="G637"/>
  <c r="B648" i="28" s="1"/>
  <c r="C648" s="1"/>
  <c r="H637" i="2"/>
  <c r="I637"/>
  <c r="B648" i="31" s="1"/>
  <c r="J637" i="2"/>
  <c r="B648" i="34" s="1"/>
  <c r="K637" i="2"/>
  <c r="B648" i="37" s="1"/>
  <c r="L637" i="2"/>
  <c r="M637"/>
  <c r="N637"/>
  <c r="O637"/>
  <c r="P637"/>
  <c r="Q637"/>
  <c r="R637"/>
  <c r="B638"/>
  <c r="D638"/>
  <c r="B649" i="22" s="1"/>
  <c r="E638" i="2"/>
  <c r="B649" i="25" s="1"/>
  <c r="F638" i="2"/>
  <c r="G638"/>
  <c r="B649" i="28" s="1"/>
  <c r="C649" s="1"/>
  <c r="H638" i="2"/>
  <c r="I638"/>
  <c r="B649" i="31" s="1"/>
  <c r="J638" i="2"/>
  <c r="B649" i="34" s="1"/>
  <c r="K638" i="2"/>
  <c r="B649" i="37" s="1"/>
  <c r="L638" i="2"/>
  <c r="M638"/>
  <c r="N638"/>
  <c r="O638"/>
  <c r="P638"/>
  <c r="Q638"/>
  <c r="R638"/>
  <c r="B639"/>
  <c r="D639"/>
  <c r="B650" i="22" s="1"/>
  <c r="E639" i="2"/>
  <c r="B650" i="25" s="1"/>
  <c r="F639" i="2"/>
  <c r="G639"/>
  <c r="B650" i="28" s="1"/>
  <c r="C650" s="1"/>
  <c r="H639" i="2"/>
  <c r="I639"/>
  <c r="B650" i="31" s="1"/>
  <c r="J639" i="2"/>
  <c r="B650" i="34" s="1"/>
  <c r="K639" i="2"/>
  <c r="B650" i="37" s="1"/>
  <c r="L639" i="2"/>
  <c r="M639"/>
  <c r="N639"/>
  <c r="O639"/>
  <c r="P639"/>
  <c r="Q639"/>
  <c r="R639"/>
  <c r="B640"/>
  <c r="D640"/>
  <c r="B651" i="22" s="1"/>
  <c r="E640" i="2"/>
  <c r="B651" i="25" s="1"/>
  <c r="F640" i="2"/>
  <c r="G640"/>
  <c r="B651" i="28" s="1"/>
  <c r="C651" s="1"/>
  <c r="H640" i="2"/>
  <c r="I640"/>
  <c r="B651" i="31" s="1"/>
  <c r="J640" i="2"/>
  <c r="B651" i="34" s="1"/>
  <c r="K640" i="2"/>
  <c r="B651" i="37" s="1"/>
  <c r="L640" i="2"/>
  <c r="M640"/>
  <c r="N640"/>
  <c r="O640"/>
  <c r="P640"/>
  <c r="Q640"/>
  <c r="R640"/>
  <c r="B641"/>
  <c r="D641"/>
  <c r="B652" i="22" s="1"/>
  <c r="E641" i="2"/>
  <c r="B652" i="25" s="1"/>
  <c r="F641" i="2"/>
  <c r="G641"/>
  <c r="B652" i="28" s="1"/>
  <c r="C652" s="1"/>
  <c r="H641" i="2"/>
  <c r="I641"/>
  <c r="B652" i="31" s="1"/>
  <c r="J641" i="2"/>
  <c r="B652" i="34" s="1"/>
  <c r="K641" i="2"/>
  <c r="B652" i="37" s="1"/>
  <c r="L641" i="2"/>
  <c r="M641"/>
  <c r="N641"/>
  <c r="O641"/>
  <c r="P641"/>
  <c r="Q641"/>
  <c r="R641"/>
  <c r="B642"/>
  <c r="D642"/>
  <c r="B653" i="22" s="1"/>
  <c r="E642" i="2"/>
  <c r="B653" i="25" s="1"/>
  <c r="F642" i="2"/>
  <c r="G642"/>
  <c r="B653" i="28" s="1"/>
  <c r="C653" s="1"/>
  <c r="H642" i="2"/>
  <c r="I642"/>
  <c r="B653" i="31" s="1"/>
  <c r="J642" i="2"/>
  <c r="B653" i="34" s="1"/>
  <c r="K642" i="2"/>
  <c r="B653" i="37" s="1"/>
  <c r="L642" i="2"/>
  <c r="M642"/>
  <c r="N642"/>
  <c r="O642"/>
  <c r="P642"/>
  <c r="Q642"/>
  <c r="R642"/>
  <c r="B643"/>
  <c r="D643"/>
  <c r="B654" i="22" s="1"/>
  <c r="E643" i="2"/>
  <c r="B654" i="25" s="1"/>
  <c r="F643" i="2"/>
  <c r="G643"/>
  <c r="B654" i="28" s="1"/>
  <c r="C654" s="1"/>
  <c r="H643" i="2"/>
  <c r="I643"/>
  <c r="B654" i="31" s="1"/>
  <c r="J643" i="2"/>
  <c r="B654" i="34" s="1"/>
  <c r="K643" i="2"/>
  <c r="B654" i="37" s="1"/>
  <c r="L643" i="2"/>
  <c r="M643"/>
  <c r="N643"/>
  <c r="O643"/>
  <c r="P643"/>
  <c r="Q643"/>
  <c r="R643"/>
  <c r="B644"/>
  <c r="D644"/>
  <c r="B655" i="22" s="1"/>
  <c r="E644" i="2"/>
  <c r="B655" i="25" s="1"/>
  <c r="F644" i="2"/>
  <c r="G644"/>
  <c r="B655" i="28" s="1"/>
  <c r="C655" s="1"/>
  <c r="H644" i="2"/>
  <c r="I644"/>
  <c r="B655" i="31" s="1"/>
  <c r="J644" i="2"/>
  <c r="B655" i="34" s="1"/>
  <c r="K644" i="2"/>
  <c r="B655" i="37" s="1"/>
  <c r="L644" i="2"/>
  <c r="M644"/>
  <c r="N644"/>
  <c r="O644"/>
  <c r="P644"/>
  <c r="Q644"/>
  <c r="R644"/>
  <c r="B645"/>
  <c r="D645"/>
  <c r="B656" i="22" s="1"/>
  <c r="E645" i="2"/>
  <c r="B656" i="25" s="1"/>
  <c r="F645" i="2"/>
  <c r="G645"/>
  <c r="B656" i="28" s="1"/>
  <c r="C656" s="1"/>
  <c r="H645" i="2"/>
  <c r="I645"/>
  <c r="B656" i="31" s="1"/>
  <c r="J645" i="2"/>
  <c r="B656" i="34" s="1"/>
  <c r="K645" i="2"/>
  <c r="B656" i="37" s="1"/>
  <c r="L645" i="2"/>
  <c r="M645"/>
  <c r="N645"/>
  <c r="O645"/>
  <c r="P645"/>
  <c r="Q645"/>
  <c r="R645"/>
  <c r="B646"/>
  <c r="D646"/>
  <c r="B657" i="22" s="1"/>
  <c r="E646" i="2"/>
  <c r="B657" i="25" s="1"/>
  <c r="F646" i="2"/>
  <c r="G646"/>
  <c r="B657" i="28" s="1"/>
  <c r="C657" s="1"/>
  <c r="H646" i="2"/>
  <c r="I646"/>
  <c r="B657" i="31" s="1"/>
  <c r="J646" i="2"/>
  <c r="B657" i="34" s="1"/>
  <c r="K646" i="2"/>
  <c r="B657" i="37" s="1"/>
  <c r="L646" i="2"/>
  <c r="M646"/>
  <c r="N646"/>
  <c r="O646"/>
  <c r="P646"/>
  <c r="Q646"/>
  <c r="R646"/>
  <c r="B647"/>
  <c r="D647"/>
  <c r="B658" i="22" s="1"/>
  <c r="E647" i="2"/>
  <c r="B658" i="25" s="1"/>
  <c r="F647" i="2"/>
  <c r="G647"/>
  <c r="B658" i="28" s="1"/>
  <c r="C658" s="1"/>
  <c r="H647" i="2"/>
  <c r="I647"/>
  <c r="B658" i="31" s="1"/>
  <c r="J647" i="2"/>
  <c r="B658" i="34" s="1"/>
  <c r="K647" i="2"/>
  <c r="B658" i="37" s="1"/>
  <c r="L647" i="2"/>
  <c r="M647"/>
  <c r="N647"/>
  <c r="O647"/>
  <c r="P647"/>
  <c r="Q647"/>
  <c r="R647"/>
  <c r="B648"/>
  <c r="D648"/>
  <c r="B659" i="22" s="1"/>
  <c r="E648" i="2"/>
  <c r="B659" i="25" s="1"/>
  <c r="F648" i="2"/>
  <c r="G648"/>
  <c r="B659" i="28" s="1"/>
  <c r="C659" s="1"/>
  <c r="H648" i="2"/>
  <c r="I648"/>
  <c r="B659" i="31" s="1"/>
  <c r="J648" i="2"/>
  <c r="B659" i="34" s="1"/>
  <c r="K648" i="2"/>
  <c r="B659" i="37" s="1"/>
  <c r="L648" i="2"/>
  <c r="M648"/>
  <c r="N648"/>
  <c r="O648"/>
  <c r="P648"/>
  <c r="Q648"/>
  <c r="R648"/>
  <c r="B649"/>
  <c r="D649"/>
  <c r="B660" i="22" s="1"/>
  <c r="E649" i="2"/>
  <c r="B660" i="25" s="1"/>
  <c r="F649" i="2"/>
  <c r="G649"/>
  <c r="B660" i="28" s="1"/>
  <c r="C660" s="1"/>
  <c r="H649" i="2"/>
  <c r="I649"/>
  <c r="B660" i="31" s="1"/>
  <c r="J649" i="2"/>
  <c r="B660" i="34" s="1"/>
  <c r="K649" i="2"/>
  <c r="B660" i="37" s="1"/>
  <c r="L649" i="2"/>
  <c r="M649"/>
  <c r="N649"/>
  <c r="O649"/>
  <c r="P649"/>
  <c r="Q649"/>
  <c r="R649"/>
  <c r="B602"/>
  <c r="D602"/>
  <c r="B613" i="22" s="1"/>
  <c r="E602" i="2"/>
  <c r="B613" i="25" s="1"/>
  <c r="F602" i="2"/>
  <c r="G602"/>
  <c r="B613" i="28" s="1"/>
  <c r="C613" s="1"/>
  <c r="H602" i="2"/>
  <c r="I602"/>
  <c r="B613" i="31" s="1"/>
  <c r="J602" i="2"/>
  <c r="B613" i="34" s="1"/>
  <c r="K602" i="2"/>
  <c r="B613" i="37" s="1"/>
  <c r="L602" i="2"/>
  <c r="M602"/>
  <c r="N602"/>
  <c r="O602"/>
  <c r="P602"/>
  <c r="Q602"/>
  <c r="R602"/>
  <c r="B603"/>
  <c r="D603"/>
  <c r="B614" i="22" s="1"/>
  <c r="E603" i="2"/>
  <c r="B614" i="25" s="1"/>
  <c r="F603" i="2"/>
  <c r="G603"/>
  <c r="B614" i="28" s="1"/>
  <c r="C614" s="1"/>
  <c r="H603" i="2"/>
  <c r="I603"/>
  <c r="B614" i="31" s="1"/>
  <c r="J603" i="2"/>
  <c r="B614" i="34" s="1"/>
  <c r="K603" i="2"/>
  <c r="B614" i="37" s="1"/>
  <c r="L603" i="2"/>
  <c r="M603"/>
  <c r="N603"/>
  <c r="O603"/>
  <c r="P603"/>
  <c r="Q603"/>
  <c r="R603"/>
  <c r="B604"/>
  <c r="D604"/>
  <c r="B615" i="22" s="1"/>
  <c r="E604" i="2"/>
  <c r="B615" i="25" s="1"/>
  <c r="F604" i="2"/>
  <c r="G604"/>
  <c r="B615" i="28" s="1"/>
  <c r="C615" s="1"/>
  <c r="H604" i="2"/>
  <c r="I604"/>
  <c r="B615" i="31" s="1"/>
  <c r="J604" i="2"/>
  <c r="B615" i="34" s="1"/>
  <c r="K604" i="2"/>
  <c r="B615" i="37" s="1"/>
  <c r="L604" i="2"/>
  <c r="M604"/>
  <c r="N604"/>
  <c r="O604"/>
  <c r="P604"/>
  <c r="Q604"/>
  <c r="R604"/>
  <c r="B605"/>
  <c r="D605"/>
  <c r="B616" i="22" s="1"/>
  <c r="E605" i="2"/>
  <c r="B616" i="25" s="1"/>
  <c r="F605" i="2"/>
  <c r="G605"/>
  <c r="B616" i="28" s="1"/>
  <c r="C616" s="1"/>
  <c r="H605" i="2"/>
  <c r="I605"/>
  <c r="B616" i="31" s="1"/>
  <c r="J605" i="2"/>
  <c r="B616" i="34" s="1"/>
  <c r="K605" i="2"/>
  <c r="B616" i="37" s="1"/>
  <c r="L605" i="2"/>
  <c r="M605"/>
  <c r="N605"/>
  <c r="O605"/>
  <c r="P605"/>
  <c r="Q605"/>
  <c r="R605"/>
  <c r="B606"/>
  <c r="D606"/>
  <c r="B617" i="22" s="1"/>
  <c r="E606" i="2"/>
  <c r="B617" i="25" s="1"/>
  <c r="F606" i="2"/>
  <c r="G606"/>
  <c r="B617" i="28" s="1"/>
  <c r="C617" s="1"/>
  <c r="H606" i="2"/>
  <c r="I606"/>
  <c r="B617" i="31" s="1"/>
  <c r="J606" i="2"/>
  <c r="B617" i="34" s="1"/>
  <c r="K606" i="2"/>
  <c r="B617" i="37" s="1"/>
  <c r="L606" i="2"/>
  <c r="M606"/>
  <c r="N606"/>
  <c r="O606"/>
  <c r="P606"/>
  <c r="Q606"/>
  <c r="R606"/>
  <c r="B607"/>
  <c r="D607"/>
  <c r="B618" i="22" s="1"/>
  <c r="E607" i="2"/>
  <c r="B618" i="25" s="1"/>
  <c r="F607" i="2"/>
  <c r="G607"/>
  <c r="B618" i="28" s="1"/>
  <c r="C618" s="1"/>
  <c r="H607" i="2"/>
  <c r="I607"/>
  <c r="B618" i="31" s="1"/>
  <c r="J607" i="2"/>
  <c r="B618" i="34" s="1"/>
  <c r="K607" i="2"/>
  <c r="B618" i="37" s="1"/>
  <c r="L607" i="2"/>
  <c r="M607"/>
  <c r="N607"/>
  <c r="O607"/>
  <c r="P607"/>
  <c r="Q607"/>
  <c r="R607"/>
  <c r="B608"/>
  <c r="D608"/>
  <c r="B619" i="22" s="1"/>
  <c r="E608" i="2"/>
  <c r="B619" i="25" s="1"/>
  <c r="F608" i="2"/>
  <c r="G608"/>
  <c r="B619" i="28" s="1"/>
  <c r="C619" s="1"/>
  <c r="H608" i="2"/>
  <c r="I608"/>
  <c r="B619" i="31" s="1"/>
  <c r="J608" i="2"/>
  <c r="B619" i="34" s="1"/>
  <c r="K608" i="2"/>
  <c r="B619" i="37" s="1"/>
  <c r="L608" i="2"/>
  <c r="M608"/>
  <c r="N608"/>
  <c r="O608"/>
  <c r="P608"/>
  <c r="Q608"/>
  <c r="R608"/>
  <c r="B609"/>
  <c r="D609"/>
  <c r="B620" i="22" s="1"/>
  <c r="E609" i="2"/>
  <c r="B620" i="25" s="1"/>
  <c r="F609" i="2"/>
  <c r="G609"/>
  <c r="B620" i="28" s="1"/>
  <c r="C620" s="1"/>
  <c r="H609" i="2"/>
  <c r="I609"/>
  <c r="B620" i="31" s="1"/>
  <c r="J609" i="2"/>
  <c r="B620" i="34" s="1"/>
  <c r="K609" i="2"/>
  <c r="B620" i="37" s="1"/>
  <c r="L609" i="2"/>
  <c r="M609"/>
  <c r="N609"/>
  <c r="O609"/>
  <c r="P609"/>
  <c r="Q609"/>
  <c r="R609"/>
  <c r="B610"/>
  <c r="D610"/>
  <c r="B621" i="22" s="1"/>
  <c r="E610" i="2"/>
  <c r="B621" i="25" s="1"/>
  <c r="F610" i="2"/>
  <c r="G610"/>
  <c r="B621" i="28" s="1"/>
  <c r="C621" s="1"/>
  <c r="H610" i="2"/>
  <c r="I610"/>
  <c r="B621" i="31" s="1"/>
  <c r="J610" i="2"/>
  <c r="B621" i="34" s="1"/>
  <c r="K610" i="2"/>
  <c r="B621" i="37" s="1"/>
  <c r="L610" i="2"/>
  <c r="M610"/>
  <c r="N610"/>
  <c r="O610"/>
  <c r="P610"/>
  <c r="Q610"/>
  <c r="R610"/>
  <c r="B611"/>
  <c r="D611"/>
  <c r="B622" i="22" s="1"/>
  <c r="E611" i="2"/>
  <c r="B622" i="25" s="1"/>
  <c r="F611" i="2"/>
  <c r="G611"/>
  <c r="B622" i="28" s="1"/>
  <c r="C622" s="1"/>
  <c r="H611" i="2"/>
  <c r="I611"/>
  <c r="B622" i="31" s="1"/>
  <c r="J611" i="2"/>
  <c r="B622" i="34" s="1"/>
  <c r="K611" i="2"/>
  <c r="B622" i="37" s="1"/>
  <c r="L611" i="2"/>
  <c r="M611"/>
  <c r="N611"/>
  <c r="O611"/>
  <c r="P611"/>
  <c r="Q611"/>
  <c r="R611"/>
  <c r="B612"/>
  <c r="D612"/>
  <c r="B623" i="22" s="1"/>
  <c r="E612" i="2"/>
  <c r="B623" i="25" s="1"/>
  <c r="F612" i="2"/>
  <c r="G612"/>
  <c r="B623" i="28" s="1"/>
  <c r="C623" s="1"/>
  <c r="H612" i="2"/>
  <c r="I612"/>
  <c r="B623" i="31" s="1"/>
  <c r="J612" i="2"/>
  <c r="B623" i="34" s="1"/>
  <c r="K612" i="2"/>
  <c r="B623" i="37" s="1"/>
  <c r="L612" i="2"/>
  <c r="M612"/>
  <c r="N612"/>
  <c r="O612"/>
  <c r="P612"/>
  <c r="Q612"/>
  <c r="R612"/>
  <c r="B613"/>
  <c r="D613"/>
  <c r="B624" i="22" s="1"/>
  <c r="E613" i="2"/>
  <c r="B624" i="25" s="1"/>
  <c r="F613" i="2"/>
  <c r="G613"/>
  <c r="B624" i="28" s="1"/>
  <c r="C624" s="1"/>
  <c r="H613" i="2"/>
  <c r="I613"/>
  <c r="B624" i="31" s="1"/>
  <c r="J613" i="2"/>
  <c r="B624" i="34" s="1"/>
  <c r="K613" i="2"/>
  <c r="B624" i="37" s="1"/>
  <c r="L613" i="2"/>
  <c r="M613"/>
  <c r="N613"/>
  <c r="O613"/>
  <c r="P613"/>
  <c r="Q613"/>
  <c r="R613"/>
  <c r="B614"/>
  <c r="D614"/>
  <c r="B625" i="22" s="1"/>
  <c r="E614" i="2"/>
  <c r="B625" i="25" s="1"/>
  <c r="F614" i="2"/>
  <c r="G614"/>
  <c r="B625" i="28" s="1"/>
  <c r="C625" s="1"/>
  <c r="H614" i="2"/>
  <c r="I614"/>
  <c r="B625" i="31" s="1"/>
  <c r="J614" i="2"/>
  <c r="B625" i="34" s="1"/>
  <c r="K614" i="2"/>
  <c r="B625" i="37" s="1"/>
  <c r="L614" i="2"/>
  <c r="M614"/>
  <c r="N614"/>
  <c r="O614"/>
  <c r="P614"/>
  <c r="Q614"/>
  <c r="R614"/>
  <c r="B615"/>
  <c r="D615"/>
  <c r="B626" i="22" s="1"/>
  <c r="E615" i="2"/>
  <c r="B626" i="25" s="1"/>
  <c r="F615" i="2"/>
  <c r="G615"/>
  <c r="B626" i="28" s="1"/>
  <c r="C626" s="1"/>
  <c r="H615" i="2"/>
  <c r="I615"/>
  <c r="B626" i="31" s="1"/>
  <c r="J615" i="2"/>
  <c r="B626" i="34" s="1"/>
  <c r="K615" i="2"/>
  <c r="B626" i="37" s="1"/>
  <c r="L615" i="2"/>
  <c r="M615"/>
  <c r="N615"/>
  <c r="O615"/>
  <c r="P615"/>
  <c r="Q615"/>
  <c r="R615"/>
  <c r="B616"/>
  <c r="D616"/>
  <c r="B627" i="22" s="1"/>
  <c r="E616" i="2"/>
  <c r="B627" i="25" s="1"/>
  <c r="F616" i="2"/>
  <c r="G616"/>
  <c r="B627" i="28" s="1"/>
  <c r="C627" s="1"/>
  <c r="H616" i="2"/>
  <c r="I616"/>
  <c r="B627" i="31" s="1"/>
  <c r="J616" i="2"/>
  <c r="B627" i="34" s="1"/>
  <c r="K616" i="2"/>
  <c r="B627" i="37" s="1"/>
  <c r="L616" i="2"/>
  <c r="M616"/>
  <c r="N616"/>
  <c r="O616"/>
  <c r="P616"/>
  <c r="Q616"/>
  <c r="R616"/>
  <c r="B617"/>
  <c r="D617"/>
  <c r="B628" i="22" s="1"/>
  <c r="E617" i="2"/>
  <c r="B628" i="25" s="1"/>
  <c r="F617" i="2"/>
  <c r="G617"/>
  <c r="B628" i="28" s="1"/>
  <c r="C628" s="1"/>
  <c r="H617" i="2"/>
  <c r="I617"/>
  <c r="B628" i="31" s="1"/>
  <c r="J617" i="2"/>
  <c r="B628" i="34" s="1"/>
  <c r="K617" i="2"/>
  <c r="B628" i="37" s="1"/>
  <c r="L617" i="2"/>
  <c r="M617"/>
  <c r="N617"/>
  <c r="O617"/>
  <c r="P617"/>
  <c r="Q617"/>
  <c r="R617"/>
  <c r="B618"/>
  <c r="D618"/>
  <c r="B629" i="22" s="1"/>
  <c r="E618" i="2"/>
  <c r="B629" i="25" s="1"/>
  <c r="F618" i="2"/>
  <c r="G618"/>
  <c r="B629" i="28" s="1"/>
  <c r="C629" s="1"/>
  <c r="H618" i="2"/>
  <c r="I618"/>
  <c r="B629" i="31" s="1"/>
  <c r="J618" i="2"/>
  <c r="B629" i="34" s="1"/>
  <c r="K618" i="2"/>
  <c r="B629" i="37" s="1"/>
  <c r="L618" i="2"/>
  <c r="M618"/>
  <c r="N618"/>
  <c r="O618"/>
  <c r="P618"/>
  <c r="Q618"/>
  <c r="R618"/>
  <c r="B619"/>
  <c r="D619"/>
  <c r="B630" i="22" s="1"/>
  <c r="E619" i="2"/>
  <c r="B630" i="25" s="1"/>
  <c r="F619" i="2"/>
  <c r="G619"/>
  <c r="B630" i="28" s="1"/>
  <c r="C630" s="1"/>
  <c r="H619" i="2"/>
  <c r="I619"/>
  <c r="B630" i="31" s="1"/>
  <c r="J619" i="2"/>
  <c r="B630" i="34" s="1"/>
  <c r="K619" i="2"/>
  <c r="B630" i="37" s="1"/>
  <c r="L619" i="2"/>
  <c r="M619"/>
  <c r="N619"/>
  <c r="O619"/>
  <c r="P619"/>
  <c r="Q619"/>
  <c r="R619"/>
  <c r="B620"/>
  <c r="D620"/>
  <c r="B631" i="22" s="1"/>
  <c r="E620" i="2"/>
  <c r="B631" i="25" s="1"/>
  <c r="F620" i="2"/>
  <c r="G620"/>
  <c r="B631" i="28" s="1"/>
  <c r="C631" s="1"/>
  <c r="H620" i="2"/>
  <c r="I620"/>
  <c r="B631" i="31" s="1"/>
  <c r="J620" i="2"/>
  <c r="B631" i="34" s="1"/>
  <c r="K620" i="2"/>
  <c r="B631" i="37" s="1"/>
  <c r="L620" i="2"/>
  <c r="M620"/>
  <c r="N620"/>
  <c r="O620"/>
  <c r="P620"/>
  <c r="Q620"/>
  <c r="R620"/>
  <c r="B621"/>
  <c r="D621"/>
  <c r="B632" i="22" s="1"/>
  <c r="E621" i="2"/>
  <c r="B632" i="25" s="1"/>
  <c r="F621" i="2"/>
  <c r="G621"/>
  <c r="B632" i="28" s="1"/>
  <c r="C632" s="1"/>
  <c r="H621" i="2"/>
  <c r="I621"/>
  <c r="B632" i="31" s="1"/>
  <c r="J621" i="2"/>
  <c r="B632" i="34" s="1"/>
  <c r="K621" i="2"/>
  <c r="B632" i="37" s="1"/>
  <c r="L621" i="2"/>
  <c r="M621"/>
  <c r="N621"/>
  <c r="O621"/>
  <c r="P621"/>
  <c r="Q621"/>
  <c r="R621"/>
  <c r="B622"/>
  <c r="D622"/>
  <c r="B633" i="22" s="1"/>
  <c r="E622" i="2"/>
  <c r="B633" i="25" s="1"/>
  <c r="F622" i="2"/>
  <c r="G622"/>
  <c r="B633" i="28" s="1"/>
  <c r="C633" s="1"/>
  <c r="H622" i="2"/>
  <c r="I622"/>
  <c r="B633" i="31" s="1"/>
  <c r="J622" i="2"/>
  <c r="B633" i="34" s="1"/>
  <c r="K622" i="2"/>
  <c r="B633" i="37" s="1"/>
  <c r="L622" i="2"/>
  <c r="M622"/>
  <c r="N622"/>
  <c r="O622"/>
  <c r="P622"/>
  <c r="Q622"/>
  <c r="R622"/>
  <c r="B623"/>
  <c r="D623"/>
  <c r="B634" i="22" s="1"/>
  <c r="E623" i="2"/>
  <c r="B634" i="25" s="1"/>
  <c r="F623" i="2"/>
  <c r="G623"/>
  <c r="B634" i="28" s="1"/>
  <c r="C634" s="1"/>
  <c r="H623" i="2"/>
  <c r="I623"/>
  <c r="B634" i="31" s="1"/>
  <c r="J623" i="2"/>
  <c r="B634" i="34" s="1"/>
  <c r="K623" i="2"/>
  <c r="B634" i="37" s="1"/>
  <c r="L623" i="2"/>
  <c r="M623"/>
  <c r="N623"/>
  <c r="O623"/>
  <c r="P623"/>
  <c r="Q623"/>
  <c r="R623"/>
  <c r="B624"/>
  <c r="D624"/>
  <c r="B635" i="22" s="1"/>
  <c r="E624" i="2"/>
  <c r="B635" i="25" s="1"/>
  <c r="F624" i="2"/>
  <c r="G624"/>
  <c r="B635" i="28" s="1"/>
  <c r="C635" s="1"/>
  <c r="H624" i="2"/>
  <c r="I624"/>
  <c r="B635" i="31" s="1"/>
  <c r="J624" i="2"/>
  <c r="B635" i="34" s="1"/>
  <c r="K624" i="2"/>
  <c r="B635" i="37" s="1"/>
  <c r="L624" i="2"/>
  <c r="M624"/>
  <c r="N624"/>
  <c r="O624"/>
  <c r="P624"/>
  <c r="Q624"/>
  <c r="R624"/>
  <c r="B625"/>
  <c r="D625"/>
  <c r="B636" i="22" s="1"/>
  <c r="E625" i="2"/>
  <c r="B636" i="25" s="1"/>
  <c r="F625" i="2"/>
  <c r="G625"/>
  <c r="B636" i="28" s="1"/>
  <c r="C636" s="1"/>
  <c r="H625" i="2"/>
  <c r="I625"/>
  <c r="B636" i="31" s="1"/>
  <c r="J625" i="2"/>
  <c r="B636" i="34" s="1"/>
  <c r="K625" i="2"/>
  <c r="B636" i="37" s="1"/>
  <c r="L625" i="2"/>
  <c r="M625"/>
  <c r="N625"/>
  <c r="O625"/>
  <c r="P625"/>
  <c r="Q625"/>
  <c r="R625"/>
  <c r="B578"/>
  <c r="D578"/>
  <c r="B589" i="22" s="1"/>
  <c r="E578" i="2"/>
  <c r="B589" i="25" s="1"/>
  <c r="F578" i="2"/>
  <c r="G578"/>
  <c r="B589" i="28" s="1"/>
  <c r="C589" s="1"/>
  <c r="H578" i="2"/>
  <c r="I578"/>
  <c r="B589" i="31" s="1"/>
  <c r="J578" i="2"/>
  <c r="B589" i="34" s="1"/>
  <c r="K578" i="2"/>
  <c r="B589" i="37" s="1"/>
  <c r="L578" i="2"/>
  <c r="M578"/>
  <c r="N578"/>
  <c r="O578"/>
  <c r="P578"/>
  <c r="Q578"/>
  <c r="R578"/>
  <c r="B579"/>
  <c r="D579"/>
  <c r="B590" i="22" s="1"/>
  <c r="E579" i="2"/>
  <c r="B590" i="25" s="1"/>
  <c r="F579" i="2"/>
  <c r="G579"/>
  <c r="B590" i="28" s="1"/>
  <c r="C590" s="1"/>
  <c r="H579" i="2"/>
  <c r="I579"/>
  <c r="B590" i="31" s="1"/>
  <c r="J579" i="2"/>
  <c r="B590" i="34" s="1"/>
  <c r="K579" i="2"/>
  <c r="B590" i="37" s="1"/>
  <c r="L579" i="2"/>
  <c r="M579"/>
  <c r="N579"/>
  <c r="O579"/>
  <c r="P579"/>
  <c r="Q579"/>
  <c r="R579"/>
  <c r="B580"/>
  <c r="D580"/>
  <c r="B591" i="22" s="1"/>
  <c r="E580" i="2"/>
  <c r="B591" i="25" s="1"/>
  <c r="F580" i="2"/>
  <c r="G580"/>
  <c r="B591" i="28" s="1"/>
  <c r="C591" s="1"/>
  <c r="H580" i="2"/>
  <c r="I580"/>
  <c r="B591" i="31" s="1"/>
  <c r="J580" i="2"/>
  <c r="B591" i="34" s="1"/>
  <c r="K580" i="2"/>
  <c r="B591" i="37" s="1"/>
  <c r="L580" i="2"/>
  <c r="M580"/>
  <c r="N580"/>
  <c r="O580"/>
  <c r="P580"/>
  <c r="Q580"/>
  <c r="R580"/>
  <c r="B581"/>
  <c r="D581"/>
  <c r="B592" i="22" s="1"/>
  <c r="E581" i="2"/>
  <c r="B592" i="25" s="1"/>
  <c r="C424" s="1"/>
  <c r="I581" i="2"/>
  <c r="B592" i="31" s="1"/>
  <c r="J581" i="2"/>
  <c r="B592" i="34" s="1"/>
  <c r="K581" i="2"/>
  <c r="B592" i="37" s="1"/>
  <c r="L581" i="2"/>
  <c r="M581"/>
  <c r="N581"/>
  <c r="O581"/>
  <c r="P581"/>
  <c r="Q581"/>
  <c r="R581"/>
  <c r="B582"/>
  <c r="D582"/>
  <c r="B593" i="22" s="1"/>
  <c r="E582" i="2"/>
  <c r="B593" i="25" s="1"/>
  <c r="F582" i="2"/>
  <c r="G582"/>
  <c r="B593" i="28" s="1"/>
  <c r="C593" s="1"/>
  <c r="H582" i="2"/>
  <c r="I582"/>
  <c r="B593" i="31" s="1"/>
  <c r="J582" i="2"/>
  <c r="B593" i="34" s="1"/>
  <c r="K582" i="2"/>
  <c r="B593" i="37" s="1"/>
  <c r="L582" i="2"/>
  <c r="M582"/>
  <c r="N582"/>
  <c r="O582"/>
  <c r="P582"/>
  <c r="Q582"/>
  <c r="R582"/>
  <c r="B583"/>
  <c r="D583"/>
  <c r="B594" i="22" s="1"/>
  <c r="E583" i="2"/>
  <c r="B594" i="25" s="1"/>
  <c r="F583" i="2"/>
  <c r="G583"/>
  <c r="B594" i="28" s="1"/>
  <c r="C594" s="1"/>
  <c r="H583" i="2"/>
  <c r="I583"/>
  <c r="B594" i="31" s="1"/>
  <c r="J583" i="2"/>
  <c r="B594" i="34" s="1"/>
  <c r="K583" i="2"/>
  <c r="B594" i="37" s="1"/>
  <c r="L583" i="2"/>
  <c r="M583"/>
  <c r="N583"/>
  <c r="O583"/>
  <c r="P583"/>
  <c r="Q583"/>
  <c r="R583"/>
  <c r="B584"/>
  <c r="D584"/>
  <c r="B595" i="22" s="1"/>
  <c r="E584" i="2"/>
  <c r="B595" i="25" s="1"/>
  <c r="F584" i="2"/>
  <c r="G584"/>
  <c r="B595" i="28" s="1"/>
  <c r="C595" s="1"/>
  <c r="H584" i="2"/>
  <c r="I584"/>
  <c r="B595" i="31" s="1"/>
  <c r="J584" i="2"/>
  <c r="B595" i="34" s="1"/>
  <c r="K584" i="2"/>
  <c r="B595" i="37" s="1"/>
  <c r="L584" i="2"/>
  <c r="M584"/>
  <c r="N584"/>
  <c r="O584"/>
  <c r="P584"/>
  <c r="Q584"/>
  <c r="R584"/>
  <c r="B585"/>
  <c r="D585"/>
  <c r="B596" i="22" s="1"/>
  <c r="E585" i="2"/>
  <c r="B596" i="25" s="1"/>
  <c r="F585" i="2"/>
  <c r="G585"/>
  <c r="B596" i="28" s="1"/>
  <c r="C596" s="1"/>
  <c r="H585" i="2"/>
  <c r="I585"/>
  <c r="B596" i="31" s="1"/>
  <c r="J585" i="2"/>
  <c r="B596" i="34" s="1"/>
  <c r="K585" i="2"/>
  <c r="B596" i="37" s="1"/>
  <c r="L585" i="2"/>
  <c r="M585"/>
  <c r="N585"/>
  <c r="O585"/>
  <c r="P585"/>
  <c r="Q585"/>
  <c r="R585"/>
  <c r="B586"/>
  <c r="D586"/>
  <c r="B597" i="22" s="1"/>
  <c r="E586" i="2"/>
  <c r="B597" i="25" s="1"/>
  <c r="F586" i="2"/>
  <c r="G586"/>
  <c r="B597" i="28" s="1"/>
  <c r="C597" s="1"/>
  <c r="H586" i="2"/>
  <c r="I586"/>
  <c r="B597" i="31" s="1"/>
  <c r="J586" i="2"/>
  <c r="B597" i="34" s="1"/>
  <c r="K586" i="2"/>
  <c r="B597" i="37" s="1"/>
  <c r="L586" i="2"/>
  <c r="M586"/>
  <c r="N586"/>
  <c r="O586"/>
  <c r="P586"/>
  <c r="Q586"/>
  <c r="R586"/>
  <c r="B587"/>
  <c r="D587"/>
  <c r="B598" i="22" s="1"/>
  <c r="E587" i="2"/>
  <c r="B598" i="25" s="1"/>
  <c r="F587" i="2"/>
  <c r="G587"/>
  <c r="B598" i="28" s="1"/>
  <c r="C598" s="1"/>
  <c r="H587" i="2"/>
  <c r="I587"/>
  <c r="B598" i="31" s="1"/>
  <c r="J587" i="2"/>
  <c r="B598" i="34" s="1"/>
  <c r="K587" i="2"/>
  <c r="B598" i="37" s="1"/>
  <c r="L587" i="2"/>
  <c r="M587"/>
  <c r="N587"/>
  <c r="O587"/>
  <c r="P587"/>
  <c r="Q587"/>
  <c r="R587"/>
  <c r="B588"/>
  <c r="D588"/>
  <c r="B599" i="22" s="1"/>
  <c r="E588" i="2"/>
  <c r="B599" i="25" s="1"/>
  <c r="F588" i="2"/>
  <c r="G588"/>
  <c r="B599" i="28" s="1"/>
  <c r="C599" s="1"/>
  <c r="H588" i="2"/>
  <c r="I588"/>
  <c r="B599" i="31" s="1"/>
  <c r="J588" i="2"/>
  <c r="B599" i="34" s="1"/>
  <c r="K588" i="2"/>
  <c r="B599" i="37" s="1"/>
  <c r="L588" i="2"/>
  <c r="M588"/>
  <c r="N588"/>
  <c r="O588"/>
  <c r="P588"/>
  <c r="Q588"/>
  <c r="R588"/>
  <c r="B589"/>
  <c r="D589"/>
  <c r="B600" i="22" s="1"/>
  <c r="E589" i="2"/>
  <c r="B600" i="25" s="1"/>
  <c r="F589" i="2"/>
  <c r="G589"/>
  <c r="B600" i="28" s="1"/>
  <c r="C600" s="1"/>
  <c r="H589" i="2"/>
  <c r="I589"/>
  <c r="B600" i="31" s="1"/>
  <c r="J589" i="2"/>
  <c r="B600" i="34" s="1"/>
  <c r="K589" i="2"/>
  <c r="B600" i="37" s="1"/>
  <c r="L589" i="2"/>
  <c r="M589"/>
  <c r="N589"/>
  <c r="O589"/>
  <c r="P589"/>
  <c r="Q589"/>
  <c r="R589"/>
  <c r="B590"/>
  <c r="D590"/>
  <c r="B601" i="22" s="1"/>
  <c r="E590" i="2"/>
  <c r="B601" i="25" s="1"/>
  <c r="F590" i="2"/>
  <c r="G590"/>
  <c r="B601" i="28" s="1"/>
  <c r="C601" s="1"/>
  <c r="H590" i="2"/>
  <c r="I590"/>
  <c r="B601" i="31" s="1"/>
  <c r="J590" i="2"/>
  <c r="B601" i="34" s="1"/>
  <c r="K590" i="2"/>
  <c r="B601" i="37" s="1"/>
  <c r="L590" i="2"/>
  <c r="M590"/>
  <c r="N590"/>
  <c r="O590"/>
  <c r="P590"/>
  <c r="Q590"/>
  <c r="R590"/>
  <c r="B591"/>
  <c r="D591"/>
  <c r="B602" i="22" s="1"/>
  <c r="E591" i="2"/>
  <c r="B602" i="25" s="1"/>
  <c r="F591" i="2"/>
  <c r="G591"/>
  <c r="B602" i="28" s="1"/>
  <c r="C602" s="1"/>
  <c r="H591" i="2"/>
  <c r="I591"/>
  <c r="B602" i="31" s="1"/>
  <c r="J591" i="2"/>
  <c r="B602" i="34" s="1"/>
  <c r="K591" i="2"/>
  <c r="B602" i="37" s="1"/>
  <c r="L591" i="2"/>
  <c r="M591"/>
  <c r="N591"/>
  <c r="O591"/>
  <c r="P591"/>
  <c r="Q591"/>
  <c r="R591"/>
  <c r="B592"/>
  <c r="D592"/>
  <c r="B603" i="22" s="1"/>
  <c r="E592" i="2"/>
  <c r="B603" i="25" s="1"/>
  <c r="F592" i="2"/>
  <c r="G592"/>
  <c r="B603" i="28" s="1"/>
  <c r="C603" s="1"/>
  <c r="H592" i="2"/>
  <c r="I592"/>
  <c r="B603" i="31" s="1"/>
  <c r="J592" i="2"/>
  <c r="B603" i="34" s="1"/>
  <c r="K592" i="2"/>
  <c r="B603" i="37" s="1"/>
  <c r="L592" i="2"/>
  <c r="M592"/>
  <c r="N592"/>
  <c r="O592"/>
  <c r="P592"/>
  <c r="Q592"/>
  <c r="R592"/>
  <c r="B593"/>
  <c r="D593"/>
  <c r="B604" i="22" s="1"/>
  <c r="E593" i="2"/>
  <c r="B604" i="25" s="1"/>
  <c r="F593" i="2"/>
  <c r="G593"/>
  <c r="B604" i="28" s="1"/>
  <c r="C604" s="1"/>
  <c r="H593" i="2"/>
  <c r="I593"/>
  <c r="B604" i="31" s="1"/>
  <c r="J593" i="2"/>
  <c r="B604" i="34" s="1"/>
  <c r="K593" i="2"/>
  <c r="B604" i="37" s="1"/>
  <c r="L593" i="2"/>
  <c r="M593"/>
  <c r="N593"/>
  <c r="O593"/>
  <c r="P593"/>
  <c r="Q593"/>
  <c r="R593"/>
  <c r="B594"/>
  <c r="D594"/>
  <c r="B605" i="22" s="1"/>
  <c r="E594" i="2"/>
  <c r="B605" i="25" s="1"/>
  <c r="F594" i="2"/>
  <c r="G594"/>
  <c r="B605" i="28" s="1"/>
  <c r="C605" s="1"/>
  <c r="H594" i="2"/>
  <c r="I594"/>
  <c r="B605" i="31" s="1"/>
  <c r="J594" i="2"/>
  <c r="B605" i="34" s="1"/>
  <c r="K594" i="2"/>
  <c r="B605" i="37" s="1"/>
  <c r="L594" i="2"/>
  <c r="M594"/>
  <c r="N594"/>
  <c r="O594"/>
  <c r="P594"/>
  <c r="Q594"/>
  <c r="R594"/>
  <c r="B595"/>
  <c r="D595"/>
  <c r="B606" i="22" s="1"/>
  <c r="E595" i="2"/>
  <c r="B606" i="25" s="1"/>
  <c r="F595" i="2"/>
  <c r="G595"/>
  <c r="B606" i="28" s="1"/>
  <c r="C606" s="1"/>
  <c r="H595" i="2"/>
  <c r="I595"/>
  <c r="B606" i="31" s="1"/>
  <c r="J595" i="2"/>
  <c r="B606" i="34" s="1"/>
  <c r="K595" i="2"/>
  <c r="B606" i="37" s="1"/>
  <c r="L595" i="2"/>
  <c r="M595"/>
  <c r="N595"/>
  <c r="O595"/>
  <c r="P595"/>
  <c r="Q595"/>
  <c r="R595"/>
  <c r="B596"/>
  <c r="D596"/>
  <c r="B607" i="22" s="1"/>
  <c r="E596" i="2"/>
  <c r="B607" i="25" s="1"/>
  <c r="F596" i="2"/>
  <c r="G596"/>
  <c r="B607" i="28" s="1"/>
  <c r="C607" s="1"/>
  <c r="H596" i="2"/>
  <c r="I596"/>
  <c r="B607" i="31" s="1"/>
  <c r="J596" i="2"/>
  <c r="B607" i="34" s="1"/>
  <c r="K596" i="2"/>
  <c r="B607" i="37" s="1"/>
  <c r="L596" i="2"/>
  <c r="M596"/>
  <c r="N596"/>
  <c r="O596"/>
  <c r="P596"/>
  <c r="Q596"/>
  <c r="R596"/>
  <c r="B597"/>
  <c r="D597"/>
  <c r="B608" i="22" s="1"/>
  <c r="E597" i="2"/>
  <c r="B608" i="25" s="1"/>
  <c r="F597" i="2"/>
  <c r="G597"/>
  <c r="B608" i="28" s="1"/>
  <c r="C608" s="1"/>
  <c r="H597" i="2"/>
  <c r="I597"/>
  <c r="B608" i="31" s="1"/>
  <c r="J597" i="2"/>
  <c r="B608" i="34" s="1"/>
  <c r="K597" i="2"/>
  <c r="B608" i="37" s="1"/>
  <c r="L597" i="2"/>
  <c r="M597"/>
  <c r="N597"/>
  <c r="O597"/>
  <c r="P597"/>
  <c r="Q597"/>
  <c r="R597"/>
  <c r="B598"/>
  <c r="D598"/>
  <c r="B609" i="22" s="1"/>
  <c r="E598" i="2"/>
  <c r="B609" i="25" s="1"/>
  <c r="F598" i="2"/>
  <c r="G598"/>
  <c r="B609" i="28" s="1"/>
  <c r="C609" s="1"/>
  <c r="H598" i="2"/>
  <c r="I598"/>
  <c r="B609" i="31" s="1"/>
  <c r="J598" i="2"/>
  <c r="B609" i="34" s="1"/>
  <c r="K598" i="2"/>
  <c r="B609" i="37" s="1"/>
  <c r="L598" i="2"/>
  <c r="M598"/>
  <c r="N598"/>
  <c r="O598"/>
  <c r="P598"/>
  <c r="Q598"/>
  <c r="R598"/>
  <c r="B599"/>
  <c r="D599"/>
  <c r="B610" i="22" s="1"/>
  <c r="E599" i="2"/>
  <c r="B610" i="25" s="1"/>
  <c r="F599" i="2"/>
  <c r="G599"/>
  <c r="B610" i="28" s="1"/>
  <c r="C610" s="1"/>
  <c r="H599" i="2"/>
  <c r="I599"/>
  <c r="B610" i="31" s="1"/>
  <c r="J599" i="2"/>
  <c r="B610" i="34" s="1"/>
  <c r="K599" i="2"/>
  <c r="B610" i="37" s="1"/>
  <c r="L599" i="2"/>
  <c r="M599"/>
  <c r="N599"/>
  <c r="O599"/>
  <c r="P599"/>
  <c r="Q599"/>
  <c r="R599"/>
  <c r="B600"/>
  <c r="D600"/>
  <c r="B611" i="22" s="1"/>
  <c r="E600" i="2"/>
  <c r="B611" i="25" s="1"/>
  <c r="F600" i="2"/>
  <c r="G600"/>
  <c r="B611" i="28" s="1"/>
  <c r="C611" s="1"/>
  <c r="H600" i="2"/>
  <c r="I600"/>
  <c r="B611" i="31" s="1"/>
  <c r="J600" i="2"/>
  <c r="B611" i="34" s="1"/>
  <c r="K600" i="2"/>
  <c r="B611" i="37" s="1"/>
  <c r="L600" i="2"/>
  <c r="M600"/>
  <c r="N600"/>
  <c r="O600"/>
  <c r="P600"/>
  <c r="Q600"/>
  <c r="R600"/>
  <c r="B601"/>
  <c r="D601"/>
  <c r="B612" i="22" s="1"/>
  <c r="E601" i="2"/>
  <c r="B612" i="25" s="1"/>
  <c r="F601" i="2"/>
  <c r="G601"/>
  <c r="B612" i="28" s="1"/>
  <c r="C612" s="1"/>
  <c r="H601" i="2"/>
  <c r="I601"/>
  <c r="B612" i="31" s="1"/>
  <c r="J601" i="2"/>
  <c r="B612" i="34" s="1"/>
  <c r="K601" i="2"/>
  <c r="B612" i="37" s="1"/>
  <c r="L601" i="2"/>
  <c r="M601"/>
  <c r="N601"/>
  <c r="O601"/>
  <c r="P601"/>
  <c r="Q601"/>
  <c r="R601"/>
  <c r="B554"/>
  <c r="D554"/>
  <c r="B565" i="22" s="1"/>
  <c r="E554" i="2"/>
  <c r="B565" i="25" s="1"/>
  <c r="F554" i="2"/>
  <c r="G554"/>
  <c r="B565" i="28" s="1"/>
  <c r="C565" s="1"/>
  <c r="H554" i="2"/>
  <c r="I554"/>
  <c r="B565" i="31" s="1"/>
  <c r="J554" i="2"/>
  <c r="B565" i="34" s="1"/>
  <c r="K554" i="2"/>
  <c r="B565" i="37" s="1"/>
  <c r="L554" i="2"/>
  <c r="M554"/>
  <c r="N554"/>
  <c r="O554"/>
  <c r="P554"/>
  <c r="Q554"/>
  <c r="R554"/>
  <c r="B555"/>
  <c r="D555"/>
  <c r="B566" i="22" s="1"/>
  <c r="E555" i="2"/>
  <c r="B566" i="25" s="1"/>
  <c r="F555" i="2"/>
  <c r="G555"/>
  <c r="B566" i="28" s="1"/>
  <c r="C566" s="1"/>
  <c r="H555" i="2"/>
  <c r="I555"/>
  <c r="B566" i="31" s="1"/>
  <c r="J555" i="2"/>
  <c r="B566" i="34" s="1"/>
  <c r="K555" i="2"/>
  <c r="B566" i="37" s="1"/>
  <c r="L555" i="2"/>
  <c r="M555"/>
  <c r="N555"/>
  <c r="O555"/>
  <c r="P555"/>
  <c r="Q555"/>
  <c r="R555"/>
  <c r="B556"/>
  <c r="D556"/>
  <c r="B567" i="22" s="1"/>
  <c r="C406" s="1"/>
  <c r="E556" i="2"/>
  <c r="B567" i="25" s="1"/>
  <c r="I556" i="2"/>
  <c r="B567" i="31" s="1"/>
  <c r="J556" i="2"/>
  <c r="B567" i="34" s="1"/>
  <c r="K556" i="2"/>
  <c r="B567" i="37" s="1"/>
  <c r="L556" i="2"/>
  <c r="M556"/>
  <c r="N556"/>
  <c r="O556"/>
  <c r="P556"/>
  <c r="Q556"/>
  <c r="R556"/>
  <c r="B557"/>
  <c r="D557"/>
  <c r="B568" i="22" s="1"/>
  <c r="E557" i="2"/>
  <c r="B568" i="25" s="1"/>
  <c r="F557" i="2"/>
  <c r="G557"/>
  <c r="B568" i="28" s="1"/>
  <c r="C568" s="1"/>
  <c r="H557" i="2"/>
  <c r="I557"/>
  <c r="B568" i="31" s="1"/>
  <c r="J557" i="2"/>
  <c r="B568" i="34" s="1"/>
  <c r="K557" i="2"/>
  <c r="B568" i="37" s="1"/>
  <c r="L557" i="2"/>
  <c r="M557"/>
  <c r="N557"/>
  <c r="O557"/>
  <c r="P557"/>
  <c r="Q557"/>
  <c r="R557"/>
  <c r="B558"/>
  <c r="D558"/>
  <c r="B569" i="22" s="1"/>
  <c r="E558" i="2"/>
  <c r="B569" i="25" s="1"/>
  <c r="F558" i="2"/>
  <c r="G558"/>
  <c r="B569" i="28" s="1"/>
  <c r="C569" s="1"/>
  <c r="H558" i="2"/>
  <c r="I558"/>
  <c r="B569" i="31" s="1"/>
  <c r="J558" i="2"/>
  <c r="B569" i="34" s="1"/>
  <c r="K558" i="2"/>
  <c r="B569" i="37" s="1"/>
  <c r="L558" i="2"/>
  <c r="M558"/>
  <c r="N558"/>
  <c r="O558"/>
  <c r="P558"/>
  <c r="Q558"/>
  <c r="R558"/>
  <c r="B559"/>
  <c r="D559"/>
  <c r="B570" i="22" s="1"/>
  <c r="E559" i="2"/>
  <c r="B570" i="25" s="1"/>
  <c r="F559" i="2"/>
  <c r="G559"/>
  <c r="B570" i="28" s="1"/>
  <c r="C570" s="1"/>
  <c r="H559" i="2"/>
  <c r="I559"/>
  <c r="B570" i="31" s="1"/>
  <c r="J559" i="2"/>
  <c r="B570" i="34" s="1"/>
  <c r="K559" i="2"/>
  <c r="B570" i="37" s="1"/>
  <c r="L559" i="2"/>
  <c r="M559"/>
  <c r="N559"/>
  <c r="O559"/>
  <c r="P559"/>
  <c r="Q559"/>
  <c r="R559"/>
  <c r="B560"/>
  <c r="D560"/>
  <c r="B571" i="22" s="1"/>
  <c r="E560" i="2"/>
  <c r="B571" i="25" s="1"/>
  <c r="F560" i="2"/>
  <c r="G560"/>
  <c r="B571" i="28" s="1"/>
  <c r="C571" s="1"/>
  <c r="H560" i="2"/>
  <c r="I560"/>
  <c r="B571" i="31" s="1"/>
  <c r="J560" i="2"/>
  <c r="B571" i="34" s="1"/>
  <c r="K560" i="2"/>
  <c r="B571" i="37" s="1"/>
  <c r="L560" i="2"/>
  <c r="M560"/>
  <c r="N560"/>
  <c r="O560"/>
  <c r="P560"/>
  <c r="Q560"/>
  <c r="R560"/>
  <c r="B561"/>
  <c r="D561"/>
  <c r="B572" i="22" s="1"/>
  <c r="E561" i="2"/>
  <c r="B572" i="25" s="1"/>
  <c r="F561" i="2"/>
  <c r="G561"/>
  <c r="B572" i="28" s="1"/>
  <c r="C572" s="1"/>
  <c r="H561" i="2"/>
  <c r="I561"/>
  <c r="B572" i="31" s="1"/>
  <c r="J561" i="2"/>
  <c r="B572" i="34" s="1"/>
  <c r="K561" i="2"/>
  <c r="B572" i="37" s="1"/>
  <c r="L561" i="2"/>
  <c r="M561"/>
  <c r="N561"/>
  <c r="O561"/>
  <c r="P561"/>
  <c r="Q561"/>
  <c r="R561"/>
  <c r="B562"/>
  <c r="D562"/>
  <c r="B573" i="22" s="1"/>
  <c r="E562" i="2"/>
  <c r="B573" i="25" s="1"/>
  <c r="F562" i="2"/>
  <c r="G562"/>
  <c r="B573" i="28" s="1"/>
  <c r="C573" s="1"/>
  <c r="H562" i="2"/>
  <c r="I562"/>
  <c r="B573" i="31" s="1"/>
  <c r="J562" i="2"/>
  <c r="B573" i="34" s="1"/>
  <c r="K562" i="2"/>
  <c r="B573" i="37" s="1"/>
  <c r="L562" i="2"/>
  <c r="M562"/>
  <c r="N562"/>
  <c r="O562"/>
  <c r="P562"/>
  <c r="Q562"/>
  <c r="R562"/>
  <c r="B563"/>
  <c r="D563"/>
  <c r="B574" i="22" s="1"/>
  <c r="E563" i="2"/>
  <c r="B574" i="25" s="1"/>
  <c r="F563" i="2"/>
  <c r="G563"/>
  <c r="B574" i="28" s="1"/>
  <c r="C574" s="1"/>
  <c r="H563" i="2"/>
  <c r="I563"/>
  <c r="B574" i="31" s="1"/>
  <c r="J563" i="2"/>
  <c r="B574" i="34" s="1"/>
  <c r="K563" i="2"/>
  <c r="B574" i="37" s="1"/>
  <c r="L563" i="2"/>
  <c r="M563"/>
  <c r="N563"/>
  <c r="O563"/>
  <c r="P563"/>
  <c r="Q563"/>
  <c r="R563"/>
  <c r="B564"/>
  <c r="D564"/>
  <c r="B575" i="22" s="1"/>
  <c r="E564" i="2"/>
  <c r="B575" i="25" s="1"/>
  <c r="F564" i="2"/>
  <c r="G564"/>
  <c r="B575" i="28" s="1"/>
  <c r="C575" s="1"/>
  <c r="H564" i="2"/>
  <c r="I564"/>
  <c r="B575" i="31" s="1"/>
  <c r="J564" i="2"/>
  <c r="B575" i="34" s="1"/>
  <c r="K564" i="2"/>
  <c r="B575" i="37" s="1"/>
  <c r="L564" i="2"/>
  <c r="M564"/>
  <c r="N564"/>
  <c r="O564"/>
  <c r="P564"/>
  <c r="Q564"/>
  <c r="R564"/>
  <c r="B565"/>
  <c r="D565"/>
  <c r="B576" i="22" s="1"/>
  <c r="E565" i="2"/>
  <c r="B576" i="25" s="1"/>
  <c r="F565" i="2"/>
  <c r="G565"/>
  <c r="B576" i="28" s="1"/>
  <c r="C576" s="1"/>
  <c r="H565" i="2"/>
  <c r="I565"/>
  <c r="B576" i="31" s="1"/>
  <c r="J565" i="2"/>
  <c r="B576" i="34" s="1"/>
  <c r="K565" i="2"/>
  <c r="B576" i="37" s="1"/>
  <c r="L565" i="2"/>
  <c r="M565"/>
  <c r="N565"/>
  <c r="O565"/>
  <c r="P565"/>
  <c r="Q565"/>
  <c r="R565"/>
  <c r="B566"/>
  <c r="D566"/>
  <c r="B577" i="22" s="1"/>
  <c r="E566" i="2"/>
  <c r="B577" i="25" s="1"/>
  <c r="F566" i="2"/>
  <c r="G566"/>
  <c r="B577" i="28" s="1"/>
  <c r="C577" s="1"/>
  <c r="H566" i="2"/>
  <c r="I566"/>
  <c r="B577" i="31" s="1"/>
  <c r="J566" i="2"/>
  <c r="B577" i="34" s="1"/>
  <c r="K566" i="2"/>
  <c r="B577" i="37" s="1"/>
  <c r="L566" i="2"/>
  <c r="M566"/>
  <c r="N566"/>
  <c r="O566"/>
  <c r="P566"/>
  <c r="Q566"/>
  <c r="R566"/>
  <c r="B567"/>
  <c r="D567"/>
  <c r="B578" i="22" s="1"/>
  <c r="E567" i="2"/>
  <c r="B578" i="25" s="1"/>
  <c r="F567" i="2"/>
  <c r="G567"/>
  <c r="B578" i="28" s="1"/>
  <c r="C578" s="1"/>
  <c r="H567" i="2"/>
  <c r="I567"/>
  <c r="B578" i="31" s="1"/>
  <c r="J567" i="2"/>
  <c r="B578" i="34" s="1"/>
  <c r="K567" i="2"/>
  <c r="B578" i="37" s="1"/>
  <c r="L567" i="2"/>
  <c r="M567"/>
  <c r="N567"/>
  <c r="O567"/>
  <c r="P567"/>
  <c r="Q567"/>
  <c r="R567"/>
  <c r="B568"/>
  <c r="D568"/>
  <c r="B579" i="22" s="1"/>
  <c r="E568" i="2"/>
  <c r="B579" i="25" s="1"/>
  <c r="F568" i="2"/>
  <c r="G568"/>
  <c r="B579" i="28" s="1"/>
  <c r="C579" s="1"/>
  <c r="H568" i="2"/>
  <c r="I568"/>
  <c r="B579" i="31" s="1"/>
  <c r="J568" i="2"/>
  <c r="B579" i="34" s="1"/>
  <c r="K568" i="2"/>
  <c r="B579" i="37" s="1"/>
  <c r="L568" i="2"/>
  <c r="M568"/>
  <c r="N568"/>
  <c r="O568"/>
  <c r="P568"/>
  <c r="Q568"/>
  <c r="R568"/>
  <c r="B569"/>
  <c r="D569"/>
  <c r="B580" i="22" s="1"/>
  <c r="E569" i="2"/>
  <c r="B580" i="25" s="1"/>
  <c r="F569" i="2"/>
  <c r="G569"/>
  <c r="B580" i="28" s="1"/>
  <c r="C580" s="1"/>
  <c r="H569" i="2"/>
  <c r="I569"/>
  <c r="B580" i="31" s="1"/>
  <c r="J569" i="2"/>
  <c r="B580" i="34" s="1"/>
  <c r="K569" i="2"/>
  <c r="B580" i="37" s="1"/>
  <c r="L569" i="2"/>
  <c r="M569"/>
  <c r="N569"/>
  <c r="O569"/>
  <c r="P569"/>
  <c r="Q569"/>
  <c r="R569"/>
  <c r="B570"/>
  <c r="D570"/>
  <c r="B581" i="22" s="1"/>
  <c r="E570" i="2"/>
  <c r="B581" i="25" s="1"/>
  <c r="F570" i="2"/>
  <c r="G570"/>
  <c r="B581" i="28" s="1"/>
  <c r="C581" s="1"/>
  <c r="H570" i="2"/>
  <c r="I570"/>
  <c r="B581" i="31" s="1"/>
  <c r="J570" i="2"/>
  <c r="B581" i="34" s="1"/>
  <c r="K570" i="2"/>
  <c r="B581" i="37" s="1"/>
  <c r="L570" i="2"/>
  <c r="M570"/>
  <c r="N570"/>
  <c r="O570"/>
  <c r="P570"/>
  <c r="Q570"/>
  <c r="R570"/>
  <c r="B571"/>
  <c r="D571"/>
  <c r="B582" i="22" s="1"/>
  <c r="E571" i="2"/>
  <c r="B582" i="25" s="1"/>
  <c r="F571" i="2"/>
  <c r="G571"/>
  <c r="B582" i="28" s="1"/>
  <c r="C582" s="1"/>
  <c r="H571" i="2"/>
  <c r="I571"/>
  <c r="B582" i="31" s="1"/>
  <c r="J571" i="2"/>
  <c r="B582" i="34" s="1"/>
  <c r="K571" i="2"/>
  <c r="B582" i="37" s="1"/>
  <c r="L571" i="2"/>
  <c r="M571"/>
  <c r="N571"/>
  <c r="O571"/>
  <c r="P571"/>
  <c r="Q571"/>
  <c r="R571"/>
  <c r="B572"/>
  <c r="D572"/>
  <c r="B583" i="22" s="1"/>
  <c r="E572" i="2"/>
  <c r="B583" i="25" s="1"/>
  <c r="F572" i="2"/>
  <c r="G572"/>
  <c r="B583" i="28" s="1"/>
  <c r="C583" s="1"/>
  <c r="H572" i="2"/>
  <c r="I572"/>
  <c r="B583" i="31" s="1"/>
  <c r="J572" i="2"/>
  <c r="B583" i="34" s="1"/>
  <c r="K572" i="2"/>
  <c r="B583" i="37" s="1"/>
  <c r="L572" i="2"/>
  <c r="M572"/>
  <c r="N572"/>
  <c r="O572"/>
  <c r="P572"/>
  <c r="Q572"/>
  <c r="R572"/>
  <c r="B573"/>
  <c r="D573"/>
  <c r="B584" i="22" s="1"/>
  <c r="E573" i="2"/>
  <c r="B584" i="25" s="1"/>
  <c r="F573" i="2"/>
  <c r="G573"/>
  <c r="B584" i="28" s="1"/>
  <c r="C584" s="1"/>
  <c r="H573" i="2"/>
  <c r="I573"/>
  <c r="B584" i="31" s="1"/>
  <c r="J573" i="2"/>
  <c r="B584" i="34" s="1"/>
  <c r="K573" i="2"/>
  <c r="B584" i="37" s="1"/>
  <c r="L573" i="2"/>
  <c r="M573"/>
  <c r="N573"/>
  <c r="O573"/>
  <c r="P573"/>
  <c r="Q573"/>
  <c r="R573"/>
  <c r="B574"/>
  <c r="D574"/>
  <c r="B585" i="22" s="1"/>
  <c r="E574" i="2"/>
  <c r="B585" i="25" s="1"/>
  <c r="F574" i="2"/>
  <c r="G574"/>
  <c r="B585" i="28" s="1"/>
  <c r="C585" s="1"/>
  <c r="H574" i="2"/>
  <c r="I574"/>
  <c r="B585" i="31" s="1"/>
  <c r="J574" i="2"/>
  <c r="B585" i="34" s="1"/>
  <c r="K574" i="2"/>
  <c r="B585" i="37" s="1"/>
  <c r="L574" i="2"/>
  <c r="M574"/>
  <c r="N574"/>
  <c r="O574"/>
  <c r="P574"/>
  <c r="Q574"/>
  <c r="R574"/>
  <c r="B575"/>
  <c r="D575"/>
  <c r="B586" i="22" s="1"/>
  <c r="E575" i="2"/>
  <c r="B586" i="25" s="1"/>
  <c r="F575" i="2"/>
  <c r="G575"/>
  <c r="B586" i="28" s="1"/>
  <c r="C586" s="1"/>
  <c r="H575" i="2"/>
  <c r="I575"/>
  <c r="B586" i="31" s="1"/>
  <c r="J575" i="2"/>
  <c r="B586" i="34" s="1"/>
  <c r="K575" i="2"/>
  <c r="B586" i="37" s="1"/>
  <c r="L575" i="2"/>
  <c r="M575"/>
  <c r="N575"/>
  <c r="O575"/>
  <c r="P575"/>
  <c r="Q575"/>
  <c r="R575"/>
  <c r="B576"/>
  <c r="D576"/>
  <c r="B587" i="22" s="1"/>
  <c r="E576" i="2"/>
  <c r="B587" i="25" s="1"/>
  <c r="F576" i="2"/>
  <c r="G576"/>
  <c r="B587" i="28" s="1"/>
  <c r="C587" s="1"/>
  <c r="H576" i="2"/>
  <c r="I576"/>
  <c r="B587" i="31" s="1"/>
  <c r="J576" i="2"/>
  <c r="B587" i="34" s="1"/>
  <c r="K576" i="2"/>
  <c r="B587" i="37" s="1"/>
  <c r="L576" i="2"/>
  <c r="M576"/>
  <c r="N576"/>
  <c r="O576"/>
  <c r="P576"/>
  <c r="Q576"/>
  <c r="R576"/>
  <c r="B577"/>
  <c r="D577"/>
  <c r="B588" i="22" s="1"/>
  <c r="E577" i="2"/>
  <c r="B588" i="25" s="1"/>
  <c r="F577" i="2"/>
  <c r="G577"/>
  <c r="B588" i="28" s="1"/>
  <c r="C588" s="1"/>
  <c r="H577" i="2"/>
  <c r="I577"/>
  <c r="B588" i="31" s="1"/>
  <c r="J577" i="2"/>
  <c r="B588" i="34" s="1"/>
  <c r="K577" i="2"/>
  <c r="B588" i="37" s="1"/>
  <c r="L577" i="2"/>
  <c r="M577"/>
  <c r="N577"/>
  <c r="O577"/>
  <c r="P577"/>
  <c r="Q577"/>
  <c r="R577"/>
  <c r="B530"/>
  <c r="D530"/>
  <c r="B541" i="22" s="1"/>
  <c r="E530" i="2"/>
  <c r="B541" i="25" s="1"/>
  <c r="F530" i="2"/>
  <c r="G530"/>
  <c r="B541" i="28" s="1"/>
  <c r="C541" s="1"/>
  <c r="H530" i="2"/>
  <c r="I530"/>
  <c r="B541" i="31" s="1"/>
  <c r="J530" i="2"/>
  <c r="B541" i="34" s="1"/>
  <c r="K530" i="2"/>
  <c r="B541" i="37" s="1"/>
  <c r="L530" i="2"/>
  <c r="M530"/>
  <c r="N530"/>
  <c r="O530"/>
  <c r="P530"/>
  <c r="Q530"/>
  <c r="R530"/>
  <c r="B531"/>
  <c r="D531"/>
  <c r="B542" i="22" s="1"/>
  <c r="E531" i="2"/>
  <c r="B542" i="25" s="1"/>
  <c r="F531" i="2"/>
  <c r="G531"/>
  <c r="B542" i="28" s="1"/>
  <c r="C542" s="1"/>
  <c r="H531" i="2"/>
  <c r="I531"/>
  <c r="B542" i="31" s="1"/>
  <c r="J531" i="2"/>
  <c r="B542" i="34" s="1"/>
  <c r="K531" i="2"/>
  <c r="B542" i="37" s="1"/>
  <c r="L531" i="2"/>
  <c r="M531"/>
  <c r="N531"/>
  <c r="O531"/>
  <c r="P531"/>
  <c r="Q531"/>
  <c r="R531"/>
  <c r="B532"/>
  <c r="D532"/>
  <c r="B543" i="22" s="1"/>
  <c r="E532" i="2"/>
  <c r="B543" i="25" s="1"/>
  <c r="F532" i="2"/>
  <c r="G532"/>
  <c r="B543" i="28" s="1"/>
  <c r="C543" s="1"/>
  <c r="H532" i="2"/>
  <c r="I532"/>
  <c r="B543" i="31" s="1"/>
  <c r="J532" i="2"/>
  <c r="B543" i="34" s="1"/>
  <c r="K532" i="2"/>
  <c r="B543" i="37" s="1"/>
  <c r="L532" i="2"/>
  <c r="M532"/>
  <c r="N532"/>
  <c r="O532"/>
  <c r="P532"/>
  <c r="Q532"/>
  <c r="R532"/>
  <c r="B533"/>
  <c r="D533"/>
  <c r="B544" i="22" s="1"/>
  <c r="E533" i="2"/>
  <c r="B544" i="25" s="1"/>
  <c r="F533" i="2"/>
  <c r="G533"/>
  <c r="B544" i="28" s="1"/>
  <c r="C544" s="1"/>
  <c r="H533" i="2"/>
  <c r="I533"/>
  <c r="B544" i="31" s="1"/>
  <c r="J533" i="2"/>
  <c r="B544" i="34" s="1"/>
  <c r="K533" i="2"/>
  <c r="B544" i="37" s="1"/>
  <c r="L533" i="2"/>
  <c r="M533"/>
  <c r="N533"/>
  <c r="O533"/>
  <c r="P533"/>
  <c r="Q533"/>
  <c r="R533"/>
  <c r="B534"/>
  <c r="D534"/>
  <c r="B545" i="22" s="1"/>
  <c r="E534" i="2"/>
  <c r="B545" i="25" s="1"/>
  <c r="F534" i="2"/>
  <c r="G534"/>
  <c r="B545" i="28" s="1"/>
  <c r="C545" s="1"/>
  <c r="H534" i="2"/>
  <c r="I534"/>
  <c r="B545" i="31" s="1"/>
  <c r="J534" i="2"/>
  <c r="B545" i="34" s="1"/>
  <c r="K534" i="2"/>
  <c r="B545" i="37" s="1"/>
  <c r="L534" i="2"/>
  <c r="M534"/>
  <c r="N534"/>
  <c r="O534"/>
  <c r="P534"/>
  <c r="Q534"/>
  <c r="R534"/>
  <c r="B535"/>
  <c r="D535"/>
  <c r="B546" i="22" s="1"/>
  <c r="E535" i="2"/>
  <c r="B546" i="25" s="1"/>
  <c r="F535" i="2"/>
  <c r="G535"/>
  <c r="B546" i="28" s="1"/>
  <c r="C546" s="1"/>
  <c r="H535" i="2"/>
  <c r="I535"/>
  <c r="B546" i="31" s="1"/>
  <c r="J535" i="2"/>
  <c r="B546" i="34" s="1"/>
  <c r="K535" i="2"/>
  <c r="B546" i="37" s="1"/>
  <c r="L535" i="2"/>
  <c r="M535"/>
  <c r="N535"/>
  <c r="O535"/>
  <c r="P535"/>
  <c r="Q535"/>
  <c r="R535"/>
  <c r="B536"/>
  <c r="D536"/>
  <c r="B547" i="22" s="1"/>
  <c r="E536" i="2"/>
  <c r="B547" i="25" s="1"/>
  <c r="F536" i="2"/>
  <c r="G536"/>
  <c r="B547" i="28" s="1"/>
  <c r="C547" s="1"/>
  <c r="H536" i="2"/>
  <c r="I536"/>
  <c r="B547" i="31" s="1"/>
  <c r="J536" i="2"/>
  <c r="B547" i="34" s="1"/>
  <c r="K536" i="2"/>
  <c r="B547" i="37" s="1"/>
  <c r="L536" i="2"/>
  <c r="M536"/>
  <c r="N536"/>
  <c r="O536"/>
  <c r="P536"/>
  <c r="Q536"/>
  <c r="R536"/>
  <c r="B537"/>
  <c r="D537"/>
  <c r="B548" i="22" s="1"/>
  <c r="E537" i="2"/>
  <c r="B548" i="25" s="1"/>
  <c r="F537" i="2"/>
  <c r="G537"/>
  <c r="B548" i="28" s="1"/>
  <c r="C548" s="1"/>
  <c r="H537" i="2"/>
  <c r="I537"/>
  <c r="B548" i="31" s="1"/>
  <c r="J537" i="2"/>
  <c r="B548" i="34" s="1"/>
  <c r="K537" i="2"/>
  <c r="B548" i="37" s="1"/>
  <c r="L537" i="2"/>
  <c r="M537"/>
  <c r="N537"/>
  <c r="O537"/>
  <c r="P537"/>
  <c r="Q537"/>
  <c r="R537"/>
  <c r="B538"/>
  <c r="D538"/>
  <c r="B549" i="22" s="1"/>
  <c r="E538" i="2"/>
  <c r="B549" i="25" s="1"/>
  <c r="F538" i="2"/>
  <c r="G538"/>
  <c r="B549" i="28" s="1"/>
  <c r="C549" s="1"/>
  <c r="H538" i="2"/>
  <c r="I538"/>
  <c r="B549" i="31" s="1"/>
  <c r="J538" i="2"/>
  <c r="B549" i="34" s="1"/>
  <c r="K538" i="2"/>
  <c r="B549" i="37" s="1"/>
  <c r="L538" i="2"/>
  <c r="M538"/>
  <c r="N538"/>
  <c r="O538"/>
  <c r="P538"/>
  <c r="Q538"/>
  <c r="R538"/>
  <c r="B539"/>
  <c r="D539"/>
  <c r="B550" i="22" s="1"/>
  <c r="E539" i="2"/>
  <c r="B550" i="25" s="1"/>
  <c r="F539" i="2"/>
  <c r="G539"/>
  <c r="B550" i="28" s="1"/>
  <c r="C550" s="1"/>
  <c r="H539" i="2"/>
  <c r="I539"/>
  <c r="B550" i="31" s="1"/>
  <c r="J539" i="2"/>
  <c r="B550" i="34" s="1"/>
  <c r="K539" i="2"/>
  <c r="B550" i="37" s="1"/>
  <c r="L539" i="2"/>
  <c r="M539"/>
  <c r="N539"/>
  <c r="O539"/>
  <c r="P539"/>
  <c r="Q539"/>
  <c r="R539"/>
  <c r="B540"/>
  <c r="D540"/>
  <c r="B551" i="22" s="1"/>
  <c r="E540" i="2"/>
  <c r="B551" i="25" s="1"/>
  <c r="F540" i="2"/>
  <c r="G540"/>
  <c r="B551" i="28" s="1"/>
  <c r="C551" s="1"/>
  <c r="H540" i="2"/>
  <c r="I540"/>
  <c r="B551" i="31" s="1"/>
  <c r="J540" i="2"/>
  <c r="B551" i="34" s="1"/>
  <c r="K540" i="2"/>
  <c r="B551" i="37" s="1"/>
  <c r="L540" i="2"/>
  <c r="M540"/>
  <c r="N540"/>
  <c r="O540"/>
  <c r="P540"/>
  <c r="Q540"/>
  <c r="R540"/>
  <c r="B541"/>
  <c r="D541"/>
  <c r="B552" i="22" s="1"/>
  <c r="E541" i="2"/>
  <c r="B552" i="25" s="1"/>
  <c r="F541" i="2"/>
  <c r="G541"/>
  <c r="B552" i="28" s="1"/>
  <c r="C552" s="1"/>
  <c r="H541" i="2"/>
  <c r="I541"/>
  <c r="B552" i="31" s="1"/>
  <c r="J541" i="2"/>
  <c r="B552" i="34" s="1"/>
  <c r="K541" i="2"/>
  <c r="B552" i="37" s="1"/>
  <c r="L541" i="2"/>
  <c r="M541"/>
  <c r="N541"/>
  <c r="O541"/>
  <c r="P541"/>
  <c r="Q541"/>
  <c r="R541"/>
  <c r="B542"/>
  <c r="D542"/>
  <c r="B553" i="22" s="1"/>
  <c r="E542" i="2"/>
  <c r="B553" i="25" s="1"/>
  <c r="F542" i="2"/>
  <c r="G542"/>
  <c r="B553" i="28" s="1"/>
  <c r="C553" s="1"/>
  <c r="H542" i="2"/>
  <c r="I542"/>
  <c r="B553" i="31" s="1"/>
  <c r="J542" i="2"/>
  <c r="B553" i="34" s="1"/>
  <c r="K542" i="2"/>
  <c r="B553" i="37" s="1"/>
  <c r="L542" i="2"/>
  <c r="M542"/>
  <c r="N542"/>
  <c r="O542"/>
  <c r="P542"/>
  <c r="Q542"/>
  <c r="R542"/>
  <c r="B543"/>
  <c r="D543"/>
  <c r="B554" i="22" s="1"/>
  <c r="E543" i="2"/>
  <c r="B554" i="25" s="1"/>
  <c r="F543" i="2"/>
  <c r="G543"/>
  <c r="B554" i="28" s="1"/>
  <c r="C554" s="1"/>
  <c r="H543" i="2"/>
  <c r="I543"/>
  <c r="B554" i="31" s="1"/>
  <c r="J543" i="2"/>
  <c r="B554" i="34" s="1"/>
  <c r="K543" i="2"/>
  <c r="B554" i="37" s="1"/>
  <c r="L543" i="2"/>
  <c r="M543"/>
  <c r="N543"/>
  <c r="O543"/>
  <c r="P543"/>
  <c r="Q543"/>
  <c r="R543"/>
  <c r="B544"/>
  <c r="D544"/>
  <c r="B555" i="22" s="1"/>
  <c r="E544" i="2"/>
  <c r="B555" i="25" s="1"/>
  <c r="F544" i="2"/>
  <c r="G544"/>
  <c r="B555" i="28" s="1"/>
  <c r="C555" s="1"/>
  <c r="H544" i="2"/>
  <c r="I544"/>
  <c r="B555" i="31" s="1"/>
  <c r="J544" i="2"/>
  <c r="B555" i="34" s="1"/>
  <c r="K544" i="2"/>
  <c r="B555" i="37" s="1"/>
  <c r="L544" i="2"/>
  <c r="M544"/>
  <c r="N544"/>
  <c r="O544"/>
  <c r="P544"/>
  <c r="Q544"/>
  <c r="R544"/>
  <c r="B545"/>
  <c r="D545"/>
  <c r="B556" i="22" s="1"/>
  <c r="E545" i="2"/>
  <c r="B556" i="25" s="1"/>
  <c r="F545" i="2"/>
  <c r="G545"/>
  <c r="B556" i="28" s="1"/>
  <c r="C556" s="1"/>
  <c r="H545" i="2"/>
  <c r="I545"/>
  <c r="B556" i="31" s="1"/>
  <c r="J545" i="2"/>
  <c r="B556" i="34" s="1"/>
  <c r="K545" i="2"/>
  <c r="B556" i="37" s="1"/>
  <c r="L545" i="2"/>
  <c r="M545"/>
  <c r="N545"/>
  <c r="O545"/>
  <c r="P545"/>
  <c r="Q545"/>
  <c r="R545"/>
  <c r="B546"/>
  <c r="D546"/>
  <c r="B557" i="22" s="1"/>
  <c r="E546" i="2"/>
  <c r="B557" i="25" s="1"/>
  <c r="F546" i="2"/>
  <c r="G546"/>
  <c r="B557" i="28" s="1"/>
  <c r="C557" s="1"/>
  <c r="H546" i="2"/>
  <c r="I546"/>
  <c r="B557" i="31" s="1"/>
  <c r="J546" i="2"/>
  <c r="B557" i="34" s="1"/>
  <c r="K546" i="2"/>
  <c r="B557" i="37" s="1"/>
  <c r="L546" i="2"/>
  <c r="M546"/>
  <c r="N546"/>
  <c r="O546"/>
  <c r="P546"/>
  <c r="Q546"/>
  <c r="R546"/>
  <c r="B547"/>
  <c r="D547"/>
  <c r="B558" i="22" s="1"/>
  <c r="E547" i="2"/>
  <c r="B558" i="25" s="1"/>
  <c r="F547" i="2"/>
  <c r="G547"/>
  <c r="B558" i="28" s="1"/>
  <c r="C558" s="1"/>
  <c r="H547" i="2"/>
  <c r="I547"/>
  <c r="B558" i="31" s="1"/>
  <c r="J547" i="2"/>
  <c r="B558" i="34" s="1"/>
  <c r="K547" i="2"/>
  <c r="B558" i="37" s="1"/>
  <c r="L547" i="2"/>
  <c r="M547"/>
  <c r="N547"/>
  <c r="O547"/>
  <c r="P547"/>
  <c r="Q547"/>
  <c r="R547"/>
  <c r="B548"/>
  <c r="D548"/>
  <c r="B559" i="22" s="1"/>
  <c r="E548" i="2"/>
  <c r="B559" i="25" s="1"/>
  <c r="F548" i="2"/>
  <c r="G548"/>
  <c r="B559" i="28" s="1"/>
  <c r="C559" s="1"/>
  <c r="H548" i="2"/>
  <c r="I548"/>
  <c r="B559" i="31" s="1"/>
  <c r="J548" i="2"/>
  <c r="B559" i="34" s="1"/>
  <c r="K548" i="2"/>
  <c r="B559" i="37" s="1"/>
  <c r="L548" i="2"/>
  <c r="M548"/>
  <c r="N548"/>
  <c r="O548"/>
  <c r="P548"/>
  <c r="Q548"/>
  <c r="R548"/>
  <c r="B549"/>
  <c r="D549"/>
  <c r="B560" i="22" s="1"/>
  <c r="E549" i="2"/>
  <c r="B560" i="25" s="1"/>
  <c r="F549" i="2"/>
  <c r="G549"/>
  <c r="B560" i="28" s="1"/>
  <c r="C560" s="1"/>
  <c r="H549" i="2"/>
  <c r="I549"/>
  <c r="B560" i="31" s="1"/>
  <c r="J549" i="2"/>
  <c r="B560" i="34" s="1"/>
  <c r="K549" i="2"/>
  <c r="B560" i="37" s="1"/>
  <c r="L549" i="2"/>
  <c r="M549"/>
  <c r="N549"/>
  <c r="O549"/>
  <c r="P549"/>
  <c r="Q549"/>
  <c r="R549"/>
  <c r="B550"/>
  <c r="D550"/>
  <c r="B561" i="22" s="1"/>
  <c r="E550" i="2"/>
  <c r="B561" i="25" s="1"/>
  <c r="F550" i="2"/>
  <c r="G550"/>
  <c r="B561" i="28" s="1"/>
  <c r="C561" s="1"/>
  <c r="H550" i="2"/>
  <c r="I550"/>
  <c r="B561" i="31" s="1"/>
  <c r="J550" i="2"/>
  <c r="B561" i="34" s="1"/>
  <c r="K550" i="2"/>
  <c r="B561" i="37" s="1"/>
  <c r="L550" i="2"/>
  <c r="M550"/>
  <c r="N550"/>
  <c r="O550"/>
  <c r="P550"/>
  <c r="Q550"/>
  <c r="R550"/>
  <c r="B551"/>
  <c r="D551"/>
  <c r="B562" i="22" s="1"/>
  <c r="E551" i="2"/>
  <c r="B562" i="25" s="1"/>
  <c r="F551" i="2"/>
  <c r="G551"/>
  <c r="B562" i="28" s="1"/>
  <c r="C562" s="1"/>
  <c r="H551" i="2"/>
  <c r="I551"/>
  <c r="B562" i="31" s="1"/>
  <c r="J551" i="2"/>
  <c r="B562" i="34" s="1"/>
  <c r="K551" i="2"/>
  <c r="B562" i="37" s="1"/>
  <c r="L551" i="2"/>
  <c r="M551"/>
  <c r="N551"/>
  <c r="O551"/>
  <c r="P551"/>
  <c r="Q551"/>
  <c r="R551"/>
  <c r="B552"/>
  <c r="D552"/>
  <c r="B563" i="22" s="1"/>
  <c r="E552" i="2"/>
  <c r="B563" i="25" s="1"/>
  <c r="F552" i="2"/>
  <c r="G552"/>
  <c r="B563" i="28" s="1"/>
  <c r="C563" s="1"/>
  <c r="H552" i="2"/>
  <c r="I552"/>
  <c r="B563" i="31" s="1"/>
  <c r="J552" i="2"/>
  <c r="B563" i="34" s="1"/>
  <c r="K552" i="2"/>
  <c r="B563" i="37" s="1"/>
  <c r="L552" i="2"/>
  <c r="M552"/>
  <c r="N552"/>
  <c r="O552"/>
  <c r="P552"/>
  <c r="Q552"/>
  <c r="R552"/>
  <c r="B553"/>
  <c r="D553"/>
  <c r="B564" i="22" s="1"/>
  <c r="E553" i="2"/>
  <c r="B564" i="25" s="1"/>
  <c r="F553" i="2"/>
  <c r="G553"/>
  <c r="B564" i="28" s="1"/>
  <c r="C564" s="1"/>
  <c r="H553" i="2"/>
  <c r="I553"/>
  <c r="B564" i="31" s="1"/>
  <c r="J553" i="2"/>
  <c r="B564" i="34" s="1"/>
  <c r="K553" i="2"/>
  <c r="B564" i="37" s="1"/>
  <c r="L553" i="2"/>
  <c r="M553"/>
  <c r="N553"/>
  <c r="O553"/>
  <c r="P553"/>
  <c r="Q553"/>
  <c r="R553"/>
  <c r="B506"/>
  <c r="D506"/>
  <c r="B517" i="22" s="1"/>
  <c r="E506" i="2"/>
  <c r="B517" i="25" s="1"/>
  <c r="F506" i="2"/>
  <c r="G506"/>
  <c r="B517" i="28" s="1"/>
  <c r="C517" s="1"/>
  <c r="H506" i="2"/>
  <c r="I506"/>
  <c r="B517" i="31" s="1"/>
  <c r="J506" i="2"/>
  <c r="B517" i="34" s="1"/>
  <c r="K506" i="2"/>
  <c r="B517" i="37" s="1"/>
  <c r="L506" i="2"/>
  <c r="M506"/>
  <c r="N506"/>
  <c r="O506"/>
  <c r="P506"/>
  <c r="Q506"/>
  <c r="R506"/>
  <c r="B507"/>
  <c r="D507"/>
  <c r="B518" i="22" s="1"/>
  <c r="E507" i="2"/>
  <c r="B518" i="25" s="1"/>
  <c r="F507" i="2"/>
  <c r="G507"/>
  <c r="B518" i="28" s="1"/>
  <c r="C518" s="1"/>
  <c r="H507" i="2"/>
  <c r="I507"/>
  <c r="B518" i="31" s="1"/>
  <c r="J507" i="2"/>
  <c r="B518" i="34" s="1"/>
  <c r="K507" i="2"/>
  <c r="B518" i="37" s="1"/>
  <c r="L507" i="2"/>
  <c r="M507"/>
  <c r="N507"/>
  <c r="O507"/>
  <c r="P507"/>
  <c r="Q507"/>
  <c r="R507"/>
  <c r="B508"/>
  <c r="D508"/>
  <c r="B519" i="22" s="1"/>
  <c r="E508" i="2"/>
  <c r="B519" i="25" s="1"/>
  <c r="I508" i="2"/>
  <c r="B519" i="31" s="1"/>
  <c r="J508" i="2"/>
  <c r="B519" i="34" s="1"/>
  <c r="K508" i="2"/>
  <c r="B519" i="37" s="1"/>
  <c r="L508" i="2"/>
  <c r="M508"/>
  <c r="N508"/>
  <c r="O508"/>
  <c r="P508"/>
  <c r="Q508"/>
  <c r="R508"/>
  <c r="B509"/>
  <c r="D509"/>
  <c r="B520" i="22" s="1"/>
  <c r="E509" i="2"/>
  <c r="B520" i="25" s="1"/>
  <c r="F509" i="2"/>
  <c r="G509"/>
  <c r="B520" i="28" s="1"/>
  <c r="C520" s="1"/>
  <c r="H509" i="2"/>
  <c r="I509"/>
  <c r="B520" i="31" s="1"/>
  <c r="J509" i="2"/>
  <c r="B520" i="34" s="1"/>
  <c r="K509" i="2"/>
  <c r="B520" i="37" s="1"/>
  <c r="L509" i="2"/>
  <c r="M509"/>
  <c r="N509"/>
  <c r="O509"/>
  <c r="P509"/>
  <c r="Q509"/>
  <c r="R509"/>
  <c r="B510"/>
  <c r="D510"/>
  <c r="B521" i="22" s="1"/>
  <c r="E510" i="2"/>
  <c r="B521" i="25" s="1"/>
  <c r="I510" i="2"/>
  <c r="B521" i="31" s="1"/>
  <c r="J510" i="2"/>
  <c r="B521" i="34" s="1"/>
  <c r="K510" i="2"/>
  <c r="B521" i="37" s="1"/>
  <c r="L510" i="2"/>
  <c r="M510"/>
  <c r="N510"/>
  <c r="O510"/>
  <c r="P510"/>
  <c r="Q510"/>
  <c r="R510"/>
  <c r="B511"/>
  <c r="D511"/>
  <c r="B522" i="22" s="1"/>
  <c r="E511" i="2"/>
  <c r="B522" i="25" s="1"/>
  <c r="F511" i="2"/>
  <c r="G511"/>
  <c r="B522" i="28" s="1"/>
  <c r="C522" s="1"/>
  <c r="H511" i="2"/>
  <c r="I511"/>
  <c r="B522" i="31" s="1"/>
  <c r="J511" i="2"/>
  <c r="B522" i="34" s="1"/>
  <c r="K511" i="2"/>
  <c r="B522" i="37" s="1"/>
  <c r="L511" i="2"/>
  <c r="M511"/>
  <c r="N511"/>
  <c r="O511"/>
  <c r="P511"/>
  <c r="Q511"/>
  <c r="R511"/>
  <c r="B512"/>
  <c r="D512"/>
  <c r="B523" i="22" s="1"/>
  <c r="E512" i="2"/>
  <c r="B523" i="25" s="1"/>
  <c r="F512" i="2"/>
  <c r="G512"/>
  <c r="B523" i="28" s="1"/>
  <c r="C523" s="1"/>
  <c r="H512" i="2"/>
  <c r="I512"/>
  <c r="B523" i="31" s="1"/>
  <c r="J512" i="2"/>
  <c r="B523" i="34" s="1"/>
  <c r="K512" i="2"/>
  <c r="B523" i="37" s="1"/>
  <c r="L512" i="2"/>
  <c r="M512"/>
  <c r="N512"/>
  <c r="O512"/>
  <c r="P512"/>
  <c r="Q512"/>
  <c r="R512"/>
  <c r="B513"/>
  <c r="D513"/>
  <c r="B524" i="22" s="1"/>
  <c r="E513" i="2"/>
  <c r="B524" i="25" s="1"/>
  <c r="F513" i="2"/>
  <c r="G513"/>
  <c r="B524" i="28" s="1"/>
  <c r="C524" s="1"/>
  <c r="H513" i="2"/>
  <c r="I513"/>
  <c r="B524" i="31" s="1"/>
  <c r="J513" i="2"/>
  <c r="B524" i="34" s="1"/>
  <c r="K513" i="2"/>
  <c r="B524" i="37" s="1"/>
  <c r="L513" i="2"/>
  <c r="M513"/>
  <c r="N513"/>
  <c r="O513"/>
  <c r="P513"/>
  <c r="Q513"/>
  <c r="R513"/>
  <c r="B514"/>
  <c r="D514"/>
  <c r="B525" i="22" s="1"/>
  <c r="E514" i="2"/>
  <c r="B525" i="25" s="1"/>
  <c r="F514" i="2"/>
  <c r="G514"/>
  <c r="B525" i="28" s="1"/>
  <c r="C525" s="1"/>
  <c r="H514" i="2"/>
  <c r="I514"/>
  <c r="B525" i="31" s="1"/>
  <c r="J514" i="2"/>
  <c r="B525" i="34" s="1"/>
  <c r="K514" i="2"/>
  <c r="B525" i="37" s="1"/>
  <c r="L514" i="2"/>
  <c r="M514"/>
  <c r="N514"/>
  <c r="O514"/>
  <c r="P514"/>
  <c r="Q514"/>
  <c r="R514"/>
  <c r="B515"/>
  <c r="D515"/>
  <c r="B526" i="22" s="1"/>
  <c r="E515" i="2"/>
  <c r="B526" i="25" s="1"/>
  <c r="F515" i="2"/>
  <c r="G515"/>
  <c r="B526" i="28" s="1"/>
  <c r="C526" s="1"/>
  <c r="H515" i="2"/>
  <c r="I515"/>
  <c r="B526" i="31" s="1"/>
  <c r="J515" i="2"/>
  <c r="B526" i="34" s="1"/>
  <c r="K515" i="2"/>
  <c r="B526" i="37" s="1"/>
  <c r="L515" i="2"/>
  <c r="M515"/>
  <c r="N515"/>
  <c r="O515"/>
  <c r="P515"/>
  <c r="Q515"/>
  <c r="R515"/>
  <c r="B516"/>
  <c r="D516"/>
  <c r="B527" i="22" s="1"/>
  <c r="E516" i="2"/>
  <c r="B527" i="25" s="1"/>
  <c r="F516" i="2"/>
  <c r="G516"/>
  <c r="B527" i="28" s="1"/>
  <c r="C527" s="1"/>
  <c r="H516" i="2"/>
  <c r="I516"/>
  <c r="B527" i="31" s="1"/>
  <c r="J516" i="2"/>
  <c r="B527" i="34" s="1"/>
  <c r="K516" i="2"/>
  <c r="B527" i="37" s="1"/>
  <c r="L516" i="2"/>
  <c r="M516"/>
  <c r="N516"/>
  <c r="O516"/>
  <c r="P516"/>
  <c r="Q516"/>
  <c r="R516"/>
  <c r="B517"/>
  <c r="D517"/>
  <c r="B528" i="22" s="1"/>
  <c r="E517" i="2"/>
  <c r="B528" i="25" s="1"/>
  <c r="F517" i="2"/>
  <c r="G517"/>
  <c r="B528" i="28" s="1"/>
  <c r="C528" s="1"/>
  <c r="H517" i="2"/>
  <c r="I517"/>
  <c r="B528" i="31" s="1"/>
  <c r="J517" i="2"/>
  <c r="B528" i="34" s="1"/>
  <c r="K517" i="2"/>
  <c r="B528" i="37" s="1"/>
  <c r="L517" i="2"/>
  <c r="M517"/>
  <c r="N517"/>
  <c r="O517"/>
  <c r="P517"/>
  <c r="Q517"/>
  <c r="R517"/>
  <c r="B518"/>
  <c r="D518"/>
  <c r="B529" i="22" s="1"/>
  <c r="E518" i="2"/>
  <c r="B529" i="25" s="1"/>
  <c r="F518" i="2"/>
  <c r="G518"/>
  <c r="B529" i="28" s="1"/>
  <c r="C529" s="1"/>
  <c r="H518" i="2"/>
  <c r="I518"/>
  <c r="B529" i="31" s="1"/>
  <c r="J518" i="2"/>
  <c r="B529" i="34" s="1"/>
  <c r="K518" i="2"/>
  <c r="B529" i="37" s="1"/>
  <c r="L518" i="2"/>
  <c r="M518"/>
  <c r="N518"/>
  <c r="O518"/>
  <c r="P518"/>
  <c r="Q518"/>
  <c r="R518"/>
  <c r="B519"/>
  <c r="D519"/>
  <c r="B530" i="22" s="1"/>
  <c r="E519" i="2"/>
  <c r="B530" i="25" s="1"/>
  <c r="F519" i="2"/>
  <c r="G519"/>
  <c r="B530" i="28" s="1"/>
  <c r="C530" s="1"/>
  <c r="H519" i="2"/>
  <c r="I519"/>
  <c r="B530" i="31" s="1"/>
  <c r="J519" i="2"/>
  <c r="B530" i="34" s="1"/>
  <c r="K519" i="2"/>
  <c r="B530" i="37" s="1"/>
  <c r="L519" i="2"/>
  <c r="M519"/>
  <c r="N519"/>
  <c r="O519"/>
  <c r="P519"/>
  <c r="Q519"/>
  <c r="R519"/>
  <c r="B520"/>
  <c r="D520"/>
  <c r="B531" i="22" s="1"/>
  <c r="E520" i="2"/>
  <c r="B531" i="25" s="1"/>
  <c r="F520" i="2"/>
  <c r="G520"/>
  <c r="B531" i="28" s="1"/>
  <c r="C531" s="1"/>
  <c r="H520" i="2"/>
  <c r="I520"/>
  <c r="B531" i="31" s="1"/>
  <c r="J520" i="2"/>
  <c r="B531" i="34" s="1"/>
  <c r="K520" i="2"/>
  <c r="B531" i="37" s="1"/>
  <c r="L520" i="2"/>
  <c r="M520"/>
  <c r="N520"/>
  <c r="O520"/>
  <c r="P520"/>
  <c r="Q520"/>
  <c r="R520"/>
  <c r="B521"/>
  <c r="D521"/>
  <c r="B532" i="22" s="1"/>
  <c r="E521" i="2"/>
  <c r="B532" i="25" s="1"/>
  <c r="F521" i="2"/>
  <c r="G521"/>
  <c r="B532" i="28" s="1"/>
  <c r="C532" s="1"/>
  <c r="H521" i="2"/>
  <c r="I521"/>
  <c r="B532" i="31" s="1"/>
  <c r="J521" i="2"/>
  <c r="B532" i="34" s="1"/>
  <c r="K521" i="2"/>
  <c r="B532" i="37" s="1"/>
  <c r="L521" i="2"/>
  <c r="M521"/>
  <c r="N521"/>
  <c r="O521"/>
  <c r="P521"/>
  <c r="Q521"/>
  <c r="R521"/>
  <c r="B522"/>
  <c r="D522"/>
  <c r="B533" i="22" s="1"/>
  <c r="E522" i="2"/>
  <c r="B533" i="25" s="1"/>
  <c r="F522" i="2"/>
  <c r="G522"/>
  <c r="B533" i="28" s="1"/>
  <c r="C533" s="1"/>
  <c r="H522" i="2"/>
  <c r="I522"/>
  <c r="B533" i="31" s="1"/>
  <c r="J522" i="2"/>
  <c r="B533" i="34" s="1"/>
  <c r="K522" i="2"/>
  <c r="B533" i="37" s="1"/>
  <c r="L522" i="2"/>
  <c r="M522"/>
  <c r="N522"/>
  <c r="O522"/>
  <c r="P522"/>
  <c r="Q522"/>
  <c r="R522"/>
  <c r="B523"/>
  <c r="D523"/>
  <c r="B534" i="22" s="1"/>
  <c r="E523" i="2"/>
  <c r="B534" i="25" s="1"/>
  <c r="F523" i="2"/>
  <c r="G523"/>
  <c r="B534" i="28" s="1"/>
  <c r="C534" s="1"/>
  <c r="H523" i="2"/>
  <c r="I523"/>
  <c r="B534" i="31" s="1"/>
  <c r="J523" i="2"/>
  <c r="B534" i="34" s="1"/>
  <c r="K523" i="2"/>
  <c r="B534" i="37" s="1"/>
  <c r="L523" i="2"/>
  <c r="M523"/>
  <c r="N523"/>
  <c r="O523"/>
  <c r="P523"/>
  <c r="Q523"/>
  <c r="R523"/>
  <c r="B524"/>
  <c r="D524"/>
  <c r="B535" i="22" s="1"/>
  <c r="E524" i="2"/>
  <c r="B535" i="25" s="1"/>
  <c r="F524" i="2"/>
  <c r="G524"/>
  <c r="B535" i="28" s="1"/>
  <c r="C535" s="1"/>
  <c r="H524" i="2"/>
  <c r="I524"/>
  <c r="B535" i="31" s="1"/>
  <c r="J524" i="2"/>
  <c r="B535" i="34" s="1"/>
  <c r="K524" i="2"/>
  <c r="B535" i="37" s="1"/>
  <c r="L524" i="2"/>
  <c r="M524"/>
  <c r="N524"/>
  <c r="O524"/>
  <c r="P524"/>
  <c r="Q524"/>
  <c r="R524"/>
  <c r="B525"/>
  <c r="D525"/>
  <c r="B536" i="22" s="1"/>
  <c r="E525" i="2"/>
  <c r="B536" i="25" s="1"/>
  <c r="F525" i="2"/>
  <c r="G525"/>
  <c r="B536" i="28" s="1"/>
  <c r="C536" s="1"/>
  <c r="H525" i="2"/>
  <c r="I525"/>
  <c r="B536" i="31" s="1"/>
  <c r="J525" i="2"/>
  <c r="B536" i="34" s="1"/>
  <c r="K525" i="2"/>
  <c r="B536" i="37" s="1"/>
  <c r="L525" i="2"/>
  <c r="M525"/>
  <c r="N525"/>
  <c r="O525"/>
  <c r="P525"/>
  <c r="Q525"/>
  <c r="R525"/>
  <c r="B526"/>
  <c r="D526"/>
  <c r="B537" i="22" s="1"/>
  <c r="E526" i="2"/>
  <c r="B537" i="25" s="1"/>
  <c r="F526" i="2"/>
  <c r="G526"/>
  <c r="B537" i="28" s="1"/>
  <c r="C537" s="1"/>
  <c r="H526" i="2"/>
  <c r="I526"/>
  <c r="B537" i="31" s="1"/>
  <c r="J526" i="2"/>
  <c r="B537" i="34" s="1"/>
  <c r="K526" i="2"/>
  <c r="B537" i="37" s="1"/>
  <c r="L526" i="2"/>
  <c r="M526"/>
  <c r="N526"/>
  <c r="O526"/>
  <c r="P526"/>
  <c r="Q526"/>
  <c r="R526"/>
  <c r="B527"/>
  <c r="D527"/>
  <c r="B538" i="22" s="1"/>
  <c r="E527" i="2"/>
  <c r="B538" i="25" s="1"/>
  <c r="F527" i="2"/>
  <c r="G527"/>
  <c r="B538" i="28" s="1"/>
  <c r="C538" s="1"/>
  <c r="H527" i="2"/>
  <c r="I527"/>
  <c r="B538" i="31" s="1"/>
  <c r="J527" i="2"/>
  <c r="B538" i="34" s="1"/>
  <c r="K527" i="2"/>
  <c r="B538" i="37" s="1"/>
  <c r="L527" i="2"/>
  <c r="M527"/>
  <c r="N527"/>
  <c r="O527"/>
  <c r="P527"/>
  <c r="Q527"/>
  <c r="R527"/>
  <c r="B528"/>
  <c r="D528"/>
  <c r="B539" i="22" s="1"/>
  <c r="E528" i="2"/>
  <c r="B539" i="25" s="1"/>
  <c r="F528" i="2"/>
  <c r="G528"/>
  <c r="B539" i="28" s="1"/>
  <c r="C539" s="1"/>
  <c r="H528" i="2"/>
  <c r="I528"/>
  <c r="B539" i="31" s="1"/>
  <c r="J528" i="2"/>
  <c r="B539" i="34" s="1"/>
  <c r="K528" i="2"/>
  <c r="B539" i="37" s="1"/>
  <c r="L528" i="2"/>
  <c r="M528"/>
  <c r="N528"/>
  <c r="O528"/>
  <c r="P528"/>
  <c r="Q528"/>
  <c r="R528"/>
  <c r="B529"/>
  <c r="D529"/>
  <c r="B540" i="22" s="1"/>
  <c r="E529" i="2"/>
  <c r="B540" i="25" s="1"/>
  <c r="F529" i="2"/>
  <c r="G529"/>
  <c r="B540" i="28" s="1"/>
  <c r="C540" s="1"/>
  <c r="H529" i="2"/>
  <c r="I529"/>
  <c r="B540" i="31" s="1"/>
  <c r="J529" i="2"/>
  <c r="B540" i="34" s="1"/>
  <c r="K529" i="2"/>
  <c r="B540" i="37" s="1"/>
  <c r="L529" i="2"/>
  <c r="M529"/>
  <c r="N529"/>
  <c r="O529"/>
  <c r="P529"/>
  <c r="Q529"/>
  <c r="R529"/>
  <c r="B482"/>
  <c r="D482"/>
  <c r="B493" i="22" s="1"/>
  <c r="E482" i="2"/>
  <c r="B493" i="25" s="1"/>
  <c r="F482" i="2"/>
  <c r="G482"/>
  <c r="B493" i="28" s="1"/>
  <c r="C493" s="1"/>
  <c r="H482" i="2"/>
  <c r="I482"/>
  <c r="B493" i="31" s="1"/>
  <c r="J482" i="2"/>
  <c r="B493" i="34" s="1"/>
  <c r="K482" i="2"/>
  <c r="B493" i="37" s="1"/>
  <c r="L482" i="2"/>
  <c r="M482"/>
  <c r="N482"/>
  <c r="O482"/>
  <c r="P482"/>
  <c r="Q482"/>
  <c r="R482"/>
  <c r="B483"/>
  <c r="D483"/>
  <c r="B494" i="22" s="1"/>
  <c r="E483" i="2"/>
  <c r="B494" i="25" s="1"/>
  <c r="F483" i="2"/>
  <c r="G483"/>
  <c r="B494" i="28" s="1"/>
  <c r="C494" s="1"/>
  <c r="H483" i="2"/>
  <c r="I483"/>
  <c r="B494" i="31" s="1"/>
  <c r="J483" i="2"/>
  <c r="B494" i="34" s="1"/>
  <c r="K483" i="2"/>
  <c r="B494" i="37" s="1"/>
  <c r="L483" i="2"/>
  <c r="M483"/>
  <c r="N483"/>
  <c r="O483"/>
  <c r="P483"/>
  <c r="Q483"/>
  <c r="R483"/>
  <c r="B484"/>
  <c r="D484"/>
  <c r="B495" i="22" s="1"/>
  <c r="E484" i="2"/>
  <c r="B495" i="25" s="1"/>
  <c r="F484" i="2"/>
  <c r="G484"/>
  <c r="B495" i="28" s="1"/>
  <c r="C495" s="1"/>
  <c r="H484" i="2"/>
  <c r="I484"/>
  <c r="B495" i="31" s="1"/>
  <c r="J484" i="2"/>
  <c r="B495" i="34" s="1"/>
  <c r="K484" i="2"/>
  <c r="B495" i="37" s="1"/>
  <c r="L484" i="2"/>
  <c r="M484"/>
  <c r="N484"/>
  <c r="O484"/>
  <c r="P484"/>
  <c r="Q484"/>
  <c r="R484"/>
  <c r="B485"/>
  <c r="D485"/>
  <c r="B496" i="22" s="1"/>
  <c r="E485" i="2"/>
  <c r="B496" i="25" s="1"/>
  <c r="F485" i="2"/>
  <c r="G485"/>
  <c r="B496" i="28" s="1"/>
  <c r="C496" s="1"/>
  <c r="H485" i="2"/>
  <c r="I485"/>
  <c r="B496" i="31" s="1"/>
  <c r="J485" i="2"/>
  <c r="B496" i="34" s="1"/>
  <c r="K485" i="2"/>
  <c r="B496" i="37" s="1"/>
  <c r="L485" i="2"/>
  <c r="M485"/>
  <c r="N485"/>
  <c r="O485"/>
  <c r="P485"/>
  <c r="Q485"/>
  <c r="R485"/>
  <c r="B486"/>
  <c r="D486"/>
  <c r="B497" i="22" s="1"/>
  <c r="E486" i="2"/>
  <c r="B497" i="25" s="1"/>
  <c r="F486" i="2"/>
  <c r="G486"/>
  <c r="B497" i="28" s="1"/>
  <c r="C497" s="1"/>
  <c r="H486" i="2"/>
  <c r="I486"/>
  <c r="B497" i="31" s="1"/>
  <c r="J486" i="2"/>
  <c r="B497" i="34" s="1"/>
  <c r="K486" i="2"/>
  <c r="B497" i="37" s="1"/>
  <c r="L486" i="2"/>
  <c r="M486"/>
  <c r="N486"/>
  <c r="O486"/>
  <c r="P486"/>
  <c r="Q486"/>
  <c r="R486"/>
  <c r="B487"/>
  <c r="D487"/>
  <c r="B498" i="22" s="1"/>
  <c r="E487" i="2"/>
  <c r="B498" i="25" s="1"/>
  <c r="F487" i="2"/>
  <c r="G487"/>
  <c r="B498" i="28" s="1"/>
  <c r="C498" s="1"/>
  <c r="H487" i="2"/>
  <c r="I487"/>
  <c r="B498" i="31" s="1"/>
  <c r="J487" i="2"/>
  <c r="B498" i="34" s="1"/>
  <c r="K487" i="2"/>
  <c r="B498" i="37" s="1"/>
  <c r="L487" i="2"/>
  <c r="M487"/>
  <c r="N487"/>
  <c r="O487"/>
  <c r="P487"/>
  <c r="Q487"/>
  <c r="R487"/>
  <c r="B488"/>
  <c r="D488"/>
  <c r="B499" i="22" s="1"/>
  <c r="E488" i="2"/>
  <c r="B499" i="25" s="1"/>
  <c r="F488" i="2"/>
  <c r="G488"/>
  <c r="B499" i="28" s="1"/>
  <c r="C499" s="1"/>
  <c r="H488" i="2"/>
  <c r="I488"/>
  <c r="B499" i="31" s="1"/>
  <c r="J488" i="2"/>
  <c r="B499" i="34" s="1"/>
  <c r="K488" i="2"/>
  <c r="B499" i="37" s="1"/>
  <c r="L488" i="2"/>
  <c r="M488"/>
  <c r="N488"/>
  <c r="O488"/>
  <c r="P488"/>
  <c r="Q488"/>
  <c r="R488"/>
  <c r="B489"/>
  <c r="D489"/>
  <c r="B500" i="22" s="1"/>
  <c r="E489" i="2"/>
  <c r="B500" i="25" s="1"/>
  <c r="F489" i="2"/>
  <c r="G489"/>
  <c r="B500" i="28" s="1"/>
  <c r="C500" s="1"/>
  <c r="H489" i="2"/>
  <c r="I489"/>
  <c r="B500" i="31" s="1"/>
  <c r="J489" i="2"/>
  <c r="B500" i="34" s="1"/>
  <c r="K489" i="2"/>
  <c r="B500" i="37" s="1"/>
  <c r="L489" i="2"/>
  <c r="M489"/>
  <c r="N489"/>
  <c r="O489"/>
  <c r="P489"/>
  <c r="Q489"/>
  <c r="R489"/>
  <c r="B490"/>
  <c r="D490"/>
  <c r="B501" i="22" s="1"/>
  <c r="E490" i="2"/>
  <c r="B501" i="25" s="1"/>
  <c r="F490" i="2"/>
  <c r="G490"/>
  <c r="B501" i="28" s="1"/>
  <c r="C501" s="1"/>
  <c r="H490" i="2"/>
  <c r="I490"/>
  <c r="B501" i="31" s="1"/>
  <c r="J490" i="2"/>
  <c r="B501" i="34" s="1"/>
  <c r="K490" i="2"/>
  <c r="B501" i="37" s="1"/>
  <c r="L490" i="2"/>
  <c r="M490"/>
  <c r="N490"/>
  <c r="O490"/>
  <c r="P490"/>
  <c r="Q490"/>
  <c r="R490"/>
  <c r="B491"/>
  <c r="D491"/>
  <c r="B502" i="22" s="1"/>
  <c r="E491" i="2"/>
  <c r="B502" i="25" s="1"/>
  <c r="F491" i="2"/>
  <c r="G491"/>
  <c r="B502" i="28" s="1"/>
  <c r="C502" s="1"/>
  <c r="H491" i="2"/>
  <c r="I491"/>
  <c r="B502" i="31" s="1"/>
  <c r="J491" i="2"/>
  <c r="B502" i="34" s="1"/>
  <c r="K491" i="2"/>
  <c r="B502" i="37" s="1"/>
  <c r="L491" i="2"/>
  <c r="M491"/>
  <c r="N491"/>
  <c r="O491"/>
  <c r="P491"/>
  <c r="Q491"/>
  <c r="R491"/>
  <c r="B492"/>
  <c r="D492"/>
  <c r="B503" i="22" s="1"/>
  <c r="E492" i="2"/>
  <c r="B503" i="25" s="1"/>
  <c r="F492" i="2"/>
  <c r="G492"/>
  <c r="B503" i="28" s="1"/>
  <c r="C503" s="1"/>
  <c r="H492" i="2"/>
  <c r="I492"/>
  <c r="B503" i="31" s="1"/>
  <c r="J492" i="2"/>
  <c r="B503" i="34" s="1"/>
  <c r="K492" i="2"/>
  <c r="B503" i="37" s="1"/>
  <c r="L492" i="2"/>
  <c r="M492"/>
  <c r="N492"/>
  <c r="O492"/>
  <c r="P492"/>
  <c r="Q492"/>
  <c r="R492"/>
  <c r="B493"/>
  <c r="D493"/>
  <c r="B504" i="22" s="1"/>
  <c r="E493" i="2"/>
  <c r="B504" i="25" s="1"/>
  <c r="F493" i="2"/>
  <c r="G493"/>
  <c r="B504" i="28" s="1"/>
  <c r="C504" s="1"/>
  <c r="H493" i="2"/>
  <c r="I493"/>
  <c r="B504" i="31" s="1"/>
  <c r="J493" i="2"/>
  <c r="B504" i="34" s="1"/>
  <c r="K493" i="2"/>
  <c r="B504" i="37" s="1"/>
  <c r="L493" i="2"/>
  <c r="M493"/>
  <c r="N493"/>
  <c r="O493"/>
  <c r="P493"/>
  <c r="Q493"/>
  <c r="R493"/>
  <c r="B494"/>
  <c r="D494"/>
  <c r="B505" i="22" s="1"/>
  <c r="E494" i="2"/>
  <c r="B505" i="25" s="1"/>
  <c r="F494" i="2"/>
  <c r="G494"/>
  <c r="B505" i="28" s="1"/>
  <c r="C505" s="1"/>
  <c r="H494" i="2"/>
  <c r="I494"/>
  <c r="B505" i="31" s="1"/>
  <c r="J494" i="2"/>
  <c r="B505" i="34" s="1"/>
  <c r="K494" i="2"/>
  <c r="B505" i="37" s="1"/>
  <c r="L494" i="2"/>
  <c r="M494"/>
  <c r="N494"/>
  <c r="O494"/>
  <c r="P494"/>
  <c r="Q494"/>
  <c r="R494"/>
  <c r="B495"/>
  <c r="D495"/>
  <c r="B506" i="22" s="1"/>
  <c r="E495" i="2"/>
  <c r="B506" i="25" s="1"/>
  <c r="F495" i="2"/>
  <c r="G495"/>
  <c r="B506" i="28" s="1"/>
  <c r="C506" s="1"/>
  <c r="H495" i="2"/>
  <c r="I495"/>
  <c r="B506" i="31" s="1"/>
  <c r="J495" i="2"/>
  <c r="B506" i="34" s="1"/>
  <c r="K495" i="2"/>
  <c r="B506" i="37" s="1"/>
  <c r="L495" i="2"/>
  <c r="M495"/>
  <c r="N495"/>
  <c r="O495"/>
  <c r="P495"/>
  <c r="Q495"/>
  <c r="R495"/>
  <c r="B496"/>
  <c r="D496"/>
  <c r="B507" i="22" s="1"/>
  <c r="E496" i="2"/>
  <c r="B507" i="25" s="1"/>
  <c r="F496" i="2"/>
  <c r="G496"/>
  <c r="B507" i="28" s="1"/>
  <c r="C507" s="1"/>
  <c r="H496" i="2"/>
  <c r="I496"/>
  <c r="B507" i="31" s="1"/>
  <c r="J496" i="2"/>
  <c r="B507" i="34" s="1"/>
  <c r="K496" i="2"/>
  <c r="B507" i="37" s="1"/>
  <c r="L496" i="2"/>
  <c r="M496"/>
  <c r="N496"/>
  <c r="O496"/>
  <c r="P496"/>
  <c r="Q496"/>
  <c r="R496"/>
  <c r="B497"/>
  <c r="D497"/>
  <c r="B508" i="22" s="1"/>
  <c r="E497" i="2"/>
  <c r="B508" i="25" s="1"/>
  <c r="F497" i="2"/>
  <c r="G497"/>
  <c r="B508" i="28" s="1"/>
  <c r="C508" s="1"/>
  <c r="H497" i="2"/>
  <c r="I497"/>
  <c r="B508" i="31" s="1"/>
  <c r="J497" i="2"/>
  <c r="B508" i="34" s="1"/>
  <c r="K497" i="2"/>
  <c r="B508" i="37" s="1"/>
  <c r="L497" i="2"/>
  <c r="M497"/>
  <c r="N497"/>
  <c r="O497"/>
  <c r="P497"/>
  <c r="Q497"/>
  <c r="R497"/>
  <c r="B498"/>
  <c r="D498"/>
  <c r="B509" i="22" s="1"/>
  <c r="E498" i="2"/>
  <c r="B509" i="25" s="1"/>
  <c r="F498" i="2"/>
  <c r="G498"/>
  <c r="B509" i="28" s="1"/>
  <c r="C509" s="1"/>
  <c r="H498" i="2"/>
  <c r="I498"/>
  <c r="B509" i="31" s="1"/>
  <c r="J498" i="2"/>
  <c r="B509" i="34" s="1"/>
  <c r="K498" i="2"/>
  <c r="B509" i="37" s="1"/>
  <c r="L498" i="2"/>
  <c r="M498"/>
  <c r="N498"/>
  <c r="O498"/>
  <c r="P498"/>
  <c r="Q498"/>
  <c r="R498"/>
  <c r="B499"/>
  <c r="D499"/>
  <c r="B510" i="22" s="1"/>
  <c r="E499" i="2"/>
  <c r="B510" i="25" s="1"/>
  <c r="F499" i="2"/>
  <c r="G499"/>
  <c r="B510" i="28" s="1"/>
  <c r="C510" s="1"/>
  <c r="H499" i="2"/>
  <c r="I499"/>
  <c r="B510" i="31" s="1"/>
  <c r="J499" i="2"/>
  <c r="B510" i="34" s="1"/>
  <c r="K499" i="2"/>
  <c r="B510" i="37" s="1"/>
  <c r="L499" i="2"/>
  <c r="M499"/>
  <c r="N499"/>
  <c r="O499"/>
  <c r="P499"/>
  <c r="Q499"/>
  <c r="R499"/>
  <c r="B500"/>
  <c r="D500"/>
  <c r="B511" i="22" s="1"/>
  <c r="E500" i="2"/>
  <c r="B511" i="25" s="1"/>
  <c r="F500" i="2"/>
  <c r="G500"/>
  <c r="B511" i="28" s="1"/>
  <c r="C511" s="1"/>
  <c r="H500" i="2"/>
  <c r="I500"/>
  <c r="B511" i="31" s="1"/>
  <c r="J500" i="2"/>
  <c r="B511" i="34" s="1"/>
  <c r="K500" i="2"/>
  <c r="B511" i="37" s="1"/>
  <c r="L500" i="2"/>
  <c r="M500"/>
  <c r="N500"/>
  <c r="O500"/>
  <c r="P500"/>
  <c r="Q500"/>
  <c r="R500"/>
  <c r="B501"/>
  <c r="D501"/>
  <c r="B512" i="22" s="1"/>
  <c r="E501" i="2"/>
  <c r="B512" i="25" s="1"/>
  <c r="F501" i="2"/>
  <c r="G501"/>
  <c r="B512" i="28" s="1"/>
  <c r="C512" s="1"/>
  <c r="H501" i="2"/>
  <c r="I501"/>
  <c r="B512" i="31" s="1"/>
  <c r="J501" i="2"/>
  <c r="B512" i="34" s="1"/>
  <c r="K501" i="2"/>
  <c r="B512" i="37" s="1"/>
  <c r="L501" i="2"/>
  <c r="M501"/>
  <c r="N501"/>
  <c r="O501"/>
  <c r="P501"/>
  <c r="Q501"/>
  <c r="R501"/>
  <c r="B502"/>
  <c r="D502"/>
  <c r="B513" i="22" s="1"/>
  <c r="E502" i="2"/>
  <c r="B513" i="25" s="1"/>
  <c r="F502" i="2"/>
  <c r="G502"/>
  <c r="B513" i="28" s="1"/>
  <c r="C513" s="1"/>
  <c r="H502" i="2"/>
  <c r="I502"/>
  <c r="B513" i="31" s="1"/>
  <c r="J502" i="2"/>
  <c r="B513" i="34" s="1"/>
  <c r="K502" i="2"/>
  <c r="B513" i="37" s="1"/>
  <c r="L502" i="2"/>
  <c r="M502"/>
  <c r="N502"/>
  <c r="O502"/>
  <c r="P502"/>
  <c r="Q502"/>
  <c r="R502"/>
  <c r="B503"/>
  <c r="D503"/>
  <c r="B514" i="22" s="1"/>
  <c r="E503" i="2"/>
  <c r="B514" i="25" s="1"/>
  <c r="F503" i="2"/>
  <c r="G503"/>
  <c r="B514" i="28" s="1"/>
  <c r="C514" s="1"/>
  <c r="H503" i="2"/>
  <c r="I503"/>
  <c r="B514" i="31" s="1"/>
  <c r="J503" i="2"/>
  <c r="B514" i="34" s="1"/>
  <c r="K503" i="2"/>
  <c r="B514" i="37" s="1"/>
  <c r="L503" i="2"/>
  <c r="M503"/>
  <c r="N503"/>
  <c r="O503"/>
  <c r="P503"/>
  <c r="Q503"/>
  <c r="R503"/>
  <c r="B504"/>
  <c r="D504"/>
  <c r="B515" i="22" s="1"/>
  <c r="E504" i="2"/>
  <c r="B515" i="25" s="1"/>
  <c r="F504" i="2"/>
  <c r="G504"/>
  <c r="B515" i="28" s="1"/>
  <c r="C515" s="1"/>
  <c r="H504" i="2"/>
  <c r="I504"/>
  <c r="B515" i="31" s="1"/>
  <c r="J504" i="2"/>
  <c r="B515" i="34" s="1"/>
  <c r="K504" i="2"/>
  <c r="B515" i="37" s="1"/>
  <c r="L504" i="2"/>
  <c r="M504"/>
  <c r="N504"/>
  <c r="O504"/>
  <c r="P504"/>
  <c r="Q504"/>
  <c r="R504"/>
  <c r="B505"/>
  <c r="D505"/>
  <c r="B516" i="22" s="1"/>
  <c r="E505" i="2"/>
  <c r="B516" i="25" s="1"/>
  <c r="F505" i="2"/>
  <c r="G505"/>
  <c r="B516" i="28" s="1"/>
  <c r="C516" s="1"/>
  <c r="H505" i="2"/>
  <c r="I505"/>
  <c r="B516" i="31" s="1"/>
  <c r="J505" i="2"/>
  <c r="B516" i="34" s="1"/>
  <c r="K505" i="2"/>
  <c r="B516" i="37" s="1"/>
  <c r="L505" i="2"/>
  <c r="M505"/>
  <c r="N505"/>
  <c r="O505"/>
  <c r="P505"/>
  <c r="Q505"/>
  <c r="R505"/>
  <c r="B458"/>
  <c r="D458"/>
  <c r="B469" i="22" s="1"/>
  <c r="E458" i="2"/>
  <c r="B469" i="25" s="1"/>
  <c r="F458" i="2"/>
  <c r="G458"/>
  <c r="B469" i="28" s="1"/>
  <c r="C469" s="1"/>
  <c r="H458" i="2"/>
  <c r="I458"/>
  <c r="B469" i="31" s="1"/>
  <c r="J458" i="2"/>
  <c r="B469" i="34" s="1"/>
  <c r="K458" i="2"/>
  <c r="B469" i="37" s="1"/>
  <c r="L458" i="2"/>
  <c r="M458"/>
  <c r="N458"/>
  <c r="O458"/>
  <c r="P458"/>
  <c r="Q458"/>
  <c r="R458"/>
  <c r="B459"/>
  <c r="D459"/>
  <c r="B470" i="22" s="1"/>
  <c r="E459" i="2"/>
  <c r="B470" i="25" s="1"/>
  <c r="F459" i="2"/>
  <c r="G459"/>
  <c r="B470" i="28" s="1"/>
  <c r="C470" s="1"/>
  <c r="H459" i="2"/>
  <c r="I459"/>
  <c r="B470" i="31" s="1"/>
  <c r="J459" i="2"/>
  <c r="B470" i="34" s="1"/>
  <c r="K459" i="2"/>
  <c r="B470" i="37" s="1"/>
  <c r="L459" i="2"/>
  <c r="M459"/>
  <c r="N459"/>
  <c r="O459"/>
  <c r="P459"/>
  <c r="Q459"/>
  <c r="R459"/>
  <c r="B460"/>
  <c r="D460"/>
  <c r="B471" i="22" s="1"/>
  <c r="E460" i="2"/>
  <c r="B471" i="25" s="1"/>
  <c r="F460" i="2"/>
  <c r="G460"/>
  <c r="B471" i="28" s="1"/>
  <c r="C471" s="1"/>
  <c r="H460" i="2"/>
  <c r="I460"/>
  <c r="B471" i="31" s="1"/>
  <c r="J460" i="2"/>
  <c r="B471" i="34" s="1"/>
  <c r="K460" i="2"/>
  <c r="B471" i="37" s="1"/>
  <c r="L460" i="2"/>
  <c r="M460"/>
  <c r="N460"/>
  <c r="O460"/>
  <c r="P460"/>
  <c r="Q460"/>
  <c r="R460"/>
  <c r="B461"/>
  <c r="D461"/>
  <c r="B472" i="22" s="1"/>
  <c r="E461" i="2"/>
  <c r="B472" i="25" s="1"/>
  <c r="F461" i="2"/>
  <c r="G461"/>
  <c r="B472" i="28" s="1"/>
  <c r="C472" s="1"/>
  <c r="H461" i="2"/>
  <c r="I461"/>
  <c r="B472" i="31" s="1"/>
  <c r="J461" i="2"/>
  <c r="B472" i="34" s="1"/>
  <c r="K461" i="2"/>
  <c r="B472" i="37" s="1"/>
  <c r="L461" i="2"/>
  <c r="M461"/>
  <c r="N461"/>
  <c r="O461"/>
  <c r="P461"/>
  <c r="Q461"/>
  <c r="R461"/>
  <c r="B462"/>
  <c r="D462"/>
  <c r="B473" i="22" s="1"/>
  <c r="E462" i="2"/>
  <c r="B473" i="25" s="1"/>
  <c r="F462" i="2"/>
  <c r="G462"/>
  <c r="B473" i="28" s="1"/>
  <c r="C473" s="1"/>
  <c r="H462" i="2"/>
  <c r="I462"/>
  <c r="B473" i="31" s="1"/>
  <c r="J462" i="2"/>
  <c r="B473" i="34" s="1"/>
  <c r="K462" i="2"/>
  <c r="B473" i="37" s="1"/>
  <c r="L462" i="2"/>
  <c r="M462"/>
  <c r="N462"/>
  <c r="O462"/>
  <c r="P462"/>
  <c r="Q462"/>
  <c r="R462"/>
  <c r="B463"/>
  <c r="D463"/>
  <c r="B474" i="22" s="1"/>
  <c r="E463" i="2"/>
  <c r="B474" i="25" s="1"/>
  <c r="F463" i="2"/>
  <c r="G463"/>
  <c r="B474" i="28" s="1"/>
  <c r="C474" s="1"/>
  <c r="H463" i="2"/>
  <c r="I463"/>
  <c r="B474" i="31" s="1"/>
  <c r="J463" i="2"/>
  <c r="B474" i="34" s="1"/>
  <c r="K463" i="2"/>
  <c r="B474" i="37" s="1"/>
  <c r="L463" i="2"/>
  <c r="M463"/>
  <c r="N463"/>
  <c r="O463"/>
  <c r="P463"/>
  <c r="Q463"/>
  <c r="R463"/>
  <c r="B464"/>
  <c r="D464"/>
  <c r="B475" i="22" s="1"/>
  <c r="E464" i="2"/>
  <c r="B475" i="25" s="1"/>
  <c r="F464" i="2"/>
  <c r="G464"/>
  <c r="B475" i="28" s="1"/>
  <c r="C475" s="1"/>
  <c r="H464" i="2"/>
  <c r="I464"/>
  <c r="B475" i="31" s="1"/>
  <c r="J464" i="2"/>
  <c r="B475" i="34" s="1"/>
  <c r="K464" i="2"/>
  <c r="B475" i="37" s="1"/>
  <c r="L464" i="2"/>
  <c r="M464"/>
  <c r="N464"/>
  <c r="O464"/>
  <c r="P464"/>
  <c r="Q464"/>
  <c r="R464"/>
  <c r="B465"/>
  <c r="D465"/>
  <c r="B476" i="22" s="1"/>
  <c r="E465" i="2"/>
  <c r="B476" i="25" s="1"/>
  <c r="F465" i="2"/>
  <c r="G465"/>
  <c r="B476" i="28" s="1"/>
  <c r="C476" s="1"/>
  <c r="H465" i="2"/>
  <c r="I465"/>
  <c r="B476" i="31" s="1"/>
  <c r="J465" i="2"/>
  <c r="B476" i="34" s="1"/>
  <c r="K465" i="2"/>
  <c r="B476" i="37" s="1"/>
  <c r="L465" i="2"/>
  <c r="M465"/>
  <c r="N465"/>
  <c r="O465"/>
  <c r="P465"/>
  <c r="Q465"/>
  <c r="R465"/>
  <c r="B466"/>
  <c r="D466"/>
  <c r="B477" i="22" s="1"/>
  <c r="E466" i="2"/>
  <c r="B477" i="25" s="1"/>
  <c r="F466" i="2"/>
  <c r="G466"/>
  <c r="B477" i="28" s="1"/>
  <c r="C477" s="1"/>
  <c r="H466" i="2"/>
  <c r="I466"/>
  <c r="B477" i="31" s="1"/>
  <c r="J466" i="2"/>
  <c r="B477" i="34" s="1"/>
  <c r="K466" i="2"/>
  <c r="B477" i="37" s="1"/>
  <c r="L466" i="2"/>
  <c r="M466"/>
  <c r="N466"/>
  <c r="O466"/>
  <c r="P466"/>
  <c r="Q466"/>
  <c r="R466"/>
  <c r="B467"/>
  <c r="D467"/>
  <c r="B478" i="22" s="1"/>
  <c r="E467" i="2"/>
  <c r="B478" i="25" s="1"/>
  <c r="F467" i="2"/>
  <c r="G467"/>
  <c r="B478" i="28" s="1"/>
  <c r="C478" s="1"/>
  <c r="H467" i="2"/>
  <c r="I467"/>
  <c r="B478" i="31" s="1"/>
  <c r="J467" i="2"/>
  <c r="B478" i="34" s="1"/>
  <c r="K467" i="2"/>
  <c r="B478" i="37" s="1"/>
  <c r="L467" i="2"/>
  <c r="M467"/>
  <c r="N467"/>
  <c r="O467"/>
  <c r="P467"/>
  <c r="Q467"/>
  <c r="R467"/>
  <c r="B468"/>
  <c r="D468"/>
  <c r="B479" i="22" s="1"/>
  <c r="C346" s="1"/>
  <c r="E468" i="2"/>
  <c r="B479" i="25" s="1"/>
  <c r="C346" s="1"/>
  <c r="F468" i="2"/>
  <c r="G468"/>
  <c r="B479" i="28" s="1"/>
  <c r="C479" s="1"/>
  <c r="H468" i="2"/>
  <c r="I468"/>
  <c r="B479" i="31" s="1"/>
  <c r="L468" i="2"/>
  <c r="M468"/>
  <c r="N468"/>
  <c r="O468"/>
  <c r="P468"/>
  <c r="Q468"/>
  <c r="R468"/>
  <c r="B469"/>
  <c r="D469"/>
  <c r="B480" i="22" s="1"/>
  <c r="E469" i="2"/>
  <c r="B480" i="25" s="1"/>
  <c r="F469" i="2"/>
  <c r="G469"/>
  <c r="B480" i="28" s="1"/>
  <c r="C480" s="1"/>
  <c r="H469" i="2"/>
  <c r="I469"/>
  <c r="B480" i="31" s="1"/>
  <c r="J469" i="2"/>
  <c r="B480" i="34" s="1"/>
  <c r="K469" i="2"/>
  <c r="B480" i="37" s="1"/>
  <c r="L469" i="2"/>
  <c r="M469"/>
  <c r="N469"/>
  <c r="O469"/>
  <c r="P469"/>
  <c r="Q469"/>
  <c r="R469"/>
  <c r="B470"/>
  <c r="D470"/>
  <c r="B481" i="22" s="1"/>
  <c r="E470" i="2"/>
  <c r="B481" i="25" s="1"/>
  <c r="F470" i="2"/>
  <c r="G470"/>
  <c r="B481" i="28" s="1"/>
  <c r="C481" s="1"/>
  <c r="H470" i="2"/>
  <c r="I470"/>
  <c r="B481" i="31" s="1"/>
  <c r="J470" i="2"/>
  <c r="B481" i="34" s="1"/>
  <c r="K470" i="2"/>
  <c r="B481" i="37" s="1"/>
  <c r="L470" i="2"/>
  <c r="M470"/>
  <c r="N470"/>
  <c r="O470"/>
  <c r="P470"/>
  <c r="Q470"/>
  <c r="R470"/>
  <c r="B471"/>
  <c r="D471"/>
  <c r="B482" i="22" s="1"/>
  <c r="E471" i="2"/>
  <c r="B482" i="25" s="1"/>
  <c r="F471" i="2"/>
  <c r="G471"/>
  <c r="B482" i="28" s="1"/>
  <c r="C482" s="1"/>
  <c r="H471" i="2"/>
  <c r="I471"/>
  <c r="B482" i="31" s="1"/>
  <c r="J471" i="2"/>
  <c r="B482" i="34" s="1"/>
  <c r="K471" i="2"/>
  <c r="B482" i="37" s="1"/>
  <c r="L471" i="2"/>
  <c r="M471"/>
  <c r="N471"/>
  <c r="O471"/>
  <c r="P471"/>
  <c r="Q471"/>
  <c r="R471"/>
  <c r="B472"/>
  <c r="D472"/>
  <c r="B483" i="22" s="1"/>
  <c r="E472" i="2"/>
  <c r="B483" i="25" s="1"/>
  <c r="F472" i="2"/>
  <c r="G472"/>
  <c r="B483" i="28" s="1"/>
  <c r="C483" s="1"/>
  <c r="H472" i="2"/>
  <c r="I472"/>
  <c r="B483" i="31" s="1"/>
  <c r="J472" i="2"/>
  <c r="B483" i="34" s="1"/>
  <c r="K472" i="2"/>
  <c r="B483" i="37" s="1"/>
  <c r="L472" i="2"/>
  <c r="M472"/>
  <c r="N472"/>
  <c r="O472"/>
  <c r="P472"/>
  <c r="Q472"/>
  <c r="R472"/>
  <c r="B473"/>
  <c r="D473"/>
  <c r="B484" i="22" s="1"/>
  <c r="E473" i="2"/>
  <c r="B484" i="25" s="1"/>
  <c r="F473" i="2"/>
  <c r="G473"/>
  <c r="B484" i="28" s="1"/>
  <c r="C484" s="1"/>
  <c r="H473" i="2"/>
  <c r="I473"/>
  <c r="B484" i="31" s="1"/>
  <c r="J473" i="2"/>
  <c r="B484" i="34" s="1"/>
  <c r="K473" i="2"/>
  <c r="B484" i="37" s="1"/>
  <c r="L473" i="2"/>
  <c r="M473"/>
  <c r="N473"/>
  <c r="O473"/>
  <c r="P473"/>
  <c r="Q473"/>
  <c r="R473"/>
  <c r="B474"/>
  <c r="D474"/>
  <c r="B485" i="22" s="1"/>
  <c r="E474" i="2"/>
  <c r="B485" i="25" s="1"/>
  <c r="F474" i="2"/>
  <c r="G474"/>
  <c r="B485" i="28" s="1"/>
  <c r="C485" s="1"/>
  <c r="H474" i="2"/>
  <c r="I474"/>
  <c r="B485" i="31" s="1"/>
  <c r="J474" i="2"/>
  <c r="B485" i="34" s="1"/>
  <c r="K474" i="2"/>
  <c r="B485" i="37" s="1"/>
  <c r="L474" i="2"/>
  <c r="M474"/>
  <c r="N474"/>
  <c r="O474"/>
  <c r="P474"/>
  <c r="Q474"/>
  <c r="R474"/>
  <c r="B475"/>
  <c r="D475"/>
  <c r="B486" i="22" s="1"/>
  <c r="E475" i="2"/>
  <c r="B486" i="25" s="1"/>
  <c r="F475" i="2"/>
  <c r="G475"/>
  <c r="B486" i="28" s="1"/>
  <c r="C486" s="1"/>
  <c r="H475" i="2"/>
  <c r="I475"/>
  <c r="B486" i="31" s="1"/>
  <c r="J475" i="2"/>
  <c r="B486" i="34" s="1"/>
  <c r="K475" i="2"/>
  <c r="B486" i="37" s="1"/>
  <c r="L475" i="2"/>
  <c r="M475"/>
  <c r="N475"/>
  <c r="O475"/>
  <c r="P475"/>
  <c r="Q475"/>
  <c r="R475"/>
  <c r="B476"/>
  <c r="D476"/>
  <c r="B487" i="22" s="1"/>
  <c r="E476" i="2"/>
  <c r="B487" i="25" s="1"/>
  <c r="F476" i="2"/>
  <c r="G476"/>
  <c r="B487" i="28" s="1"/>
  <c r="C487" s="1"/>
  <c r="H476" i="2"/>
  <c r="I476"/>
  <c r="B487" i="31" s="1"/>
  <c r="J476" i="2"/>
  <c r="B487" i="34" s="1"/>
  <c r="K476" i="2"/>
  <c r="B487" i="37" s="1"/>
  <c r="L476" i="2"/>
  <c r="M476"/>
  <c r="N476"/>
  <c r="O476"/>
  <c r="P476"/>
  <c r="Q476"/>
  <c r="R476"/>
  <c r="B477"/>
  <c r="D477"/>
  <c r="B488" i="22" s="1"/>
  <c r="E477" i="2"/>
  <c r="B488" i="25" s="1"/>
  <c r="F477" i="2"/>
  <c r="G477"/>
  <c r="B488" i="28" s="1"/>
  <c r="C488" s="1"/>
  <c r="H477" i="2"/>
  <c r="I477"/>
  <c r="B488" i="31" s="1"/>
  <c r="J477" i="2"/>
  <c r="B488" i="34" s="1"/>
  <c r="K477" i="2"/>
  <c r="B488" i="37" s="1"/>
  <c r="L477" i="2"/>
  <c r="M477"/>
  <c r="N477"/>
  <c r="O477"/>
  <c r="P477"/>
  <c r="Q477"/>
  <c r="R477"/>
  <c r="B478"/>
  <c r="D478"/>
  <c r="B489" i="22" s="1"/>
  <c r="E478" i="2"/>
  <c r="B489" i="25" s="1"/>
  <c r="F478" i="2"/>
  <c r="G478"/>
  <c r="B489" i="28" s="1"/>
  <c r="C489" s="1"/>
  <c r="H478" i="2"/>
  <c r="I478"/>
  <c r="B489" i="31" s="1"/>
  <c r="J478" i="2"/>
  <c r="B489" i="34" s="1"/>
  <c r="K478" i="2"/>
  <c r="B489" i="37" s="1"/>
  <c r="L478" i="2"/>
  <c r="M478"/>
  <c r="N478"/>
  <c r="O478"/>
  <c r="P478"/>
  <c r="Q478"/>
  <c r="R478"/>
  <c r="B479"/>
  <c r="D479"/>
  <c r="B490" i="22" s="1"/>
  <c r="E479" i="2"/>
  <c r="B490" i="25" s="1"/>
  <c r="F479" i="2"/>
  <c r="G479"/>
  <c r="B490" i="28" s="1"/>
  <c r="C490" s="1"/>
  <c r="H479" i="2"/>
  <c r="I479"/>
  <c r="B490" i="31" s="1"/>
  <c r="J479" i="2"/>
  <c r="B490" i="34" s="1"/>
  <c r="K479" i="2"/>
  <c r="B490" i="37" s="1"/>
  <c r="L479" i="2"/>
  <c r="M479"/>
  <c r="N479"/>
  <c r="O479"/>
  <c r="P479"/>
  <c r="Q479"/>
  <c r="R479"/>
  <c r="B480"/>
  <c r="D480"/>
  <c r="B491" i="22" s="1"/>
  <c r="E480" i="2"/>
  <c r="B491" i="25" s="1"/>
  <c r="F480" i="2"/>
  <c r="G480"/>
  <c r="B491" i="28" s="1"/>
  <c r="C491" s="1"/>
  <c r="H480" i="2"/>
  <c r="I480"/>
  <c r="B491" i="31" s="1"/>
  <c r="J480" i="2"/>
  <c r="B491" i="34" s="1"/>
  <c r="K480" i="2"/>
  <c r="B491" i="37" s="1"/>
  <c r="L480" i="2"/>
  <c r="M480"/>
  <c r="N480"/>
  <c r="O480"/>
  <c r="P480"/>
  <c r="Q480"/>
  <c r="R480"/>
  <c r="B481"/>
  <c r="D481"/>
  <c r="B492" i="22" s="1"/>
  <c r="E481" i="2"/>
  <c r="B492" i="25" s="1"/>
  <c r="F481" i="2"/>
  <c r="G481"/>
  <c r="B492" i="28" s="1"/>
  <c r="C492" s="1"/>
  <c r="H481" i="2"/>
  <c r="I481"/>
  <c r="B492" i="31" s="1"/>
  <c r="J481" i="2"/>
  <c r="B492" i="34" s="1"/>
  <c r="K481" i="2"/>
  <c r="B492" i="37" s="1"/>
  <c r="L481" i="2"/>
  <c r="M481"/>
  <c r="N481"/>
  <c r="O481"/>
  <c r="P481"/>
  <c r="Q481"/>
  <c r="R481"/>
  <c r="B434"/>
  <c r="D434"/>
  <c r="B445" i="22" s="1"/>
  <c r="E434" i="2"/>
  <c r="B445" i="25" s="1"/>
  <c r="F434" i="2"/>
  <c r="G434"/>
  <c r="B445" i="28" s="1"/>
  <c r="C445" s="1"/>
  <c r="H434" i="2"/>
  <c r="I434"/>
  <c r="B445" i="31" s="1"/>
  <c r="J434" i="2"/>
  <c r="B445" i="34" s="1"/>
  <c r="K434" i="2"/>
  <c r="B445" i="37" s="1"/>
  <c r="L434" i="2"/>
  <c r="M434"/>
  <c r="N434"/>
  <c r="O434"/>
  <c r="P434"/>
  <c r="Q434"/>
  <c r="R434"/>
  <c r="B435"/>
  <c r="D435"/>
  <c r="B446" i="22" s="1"/>
  <c r="E435" i="2"/>
  <c r="B446" i="25" s="1"/>
  <c r="F435" i="2"/>
  <c r="G435"/>
  <c r="B446" i="28" s="1"/>
  <c r="C446" s="1"/>
  <c r="H435" i="2"/>
  <c r="I435"/>
  <c r="B446" i="31" s="1"/>
  <c r="J435" i="2"/>
  <c r="B446" i="34" s="1"/>
  <c r="K435" i="2"/>
  <c r="B446" i="37" s="1"/>
  <c r="L435" i="2"/>
  <c r="M435"/>
  <c r="N435"/>
  <c r="O435"/>
  <c r="P435"/>
  <c r="Q435"/>
  <c r="R435"/>
  <c r="B436"/>
  <c r="D436"/>
  <c r="B447" i="22" s="1"/>
  <c r="E436" i="2"/>
  <c r="B447" i="25" s="1"/>
  <c r="F436" i="2"/>
  <c r="G436"/>
  <c r="B447" i="28" s="1"/>
  <c r="C447" s="1"/>
  <c r="H436" i="2"/>
  <c r="I436"/>
  <c r="B447" i="31" s="1"/>
  <c r="J436" i="2"/>
  <c r="B447" i="34" s="1"/>
  <c r="K436" i="2"/>
  <c r="B447" i="37" s="1"/>
  <c r="L436" i="2"/>
  <c r="M436"/>
  <c r="N436"/>
  <c r="O436"/>
  <c r="P436"/>
  <c r="Q436"/>
  <c r="R436"/>
  <c r="B437"/>
  <c r="D437"/>
  <c r="B448" i="22" s="1"/>
  <c r="E437" i="2"/>
  <c r="B448" i="25" s="1"/>
  <c r="F437" i="2"/>
  <c r="G437"/>
  <c r="B448" i="28" s="1"/>
  <c r="C448" s="1"/>
  <c r="H437" i="2"/>
  <c r="I437"/>
  <c r="B448" i="31" s="1"/>
  <c r="J437" i="2"/>
  <c r="B448" i="34" s="1"/>
  <c r="K437" i="2"/>
  <c r="B448" i="37" s="1"/>
  <c r="L437" i="2"/>
  <c r="M437"/>
  <c r="N437"/>
  <c r="O437"/>
  <c r="P437"/>
  <c r="Q437"/>
  <c r="R437"/>
  <c r="B438"/>
  <c r="D438"/>
  <c r="B449" i="22" s="1"/>
  <c r="E438" i="2"/>
  <c r="B449" i="25" s="1"/>
  <c r="F438" i="2"/>
  <c r="G438"/>
  <c r="B449" i="28" s="1"/>
  <c r="C449" s="1"/>
  <c r="H438" i="2"/>
  <c r="I438"/>
  <c r="B449" i="31" s="1"/>
  <c r="J438" i="2"/>
  <c r="B449" i="34" s="1"/>
  <c r="K438" i="2"/>
  <c r="B449" i="37" s="1"/>
  <c r="L438" i="2"/>
  <c r="M438"/>
  <c r="N438"/>
  <c r="O438"/>
  <c r="P438"/>
  <c r="Q438"/>
  <c r="R438"/>
  <c r="B439"/>
  <c r="D439"/>
  <c r="B450" i="22" s="1"/>
  <c r="E439" i="2"/>
  <c r="B450" i="25" s="1"/>
  <c r="F439" i="2"/>
  <c r="G439"/>
  <c r="B450" i="28" s="1"/>
  <c r="C450" s="1"/>
  <c r="H439" i="2"/>
  <c r="I439"/>
  <c r="B450" i="31" s="1"/>
  <c r="J439" i="2"/>
  <c r="B450" i="34" s="1"/>
  <c r="K439" i="2"/>
  <c r="B450" i="37" s="1"/>
  <c r="L439" i="2"/>
  <c r="M439"/>
  <c r="N439"/>
  <c r="O439"/>
  <c r="P439"/>
  <c r="Q439"/>
  <c r="R439"/>
  <c r="B440"/>
  <c r="D440"/>
  <c r="B451" i="22" s="1"/>
  <c r="E440" i="2"/>
  <c r="B451" i="25" s="1"/>
  <c r="F440" i="2"/>
  <c r="G440"/>
  <c r="B451" i="28" s="1"/>
  <c r="C451" s="1"/>
  <c r="H440" i="2"/>
  <c r="I440"/>
  <c r="B451" i="31" s="1"/>
  <c r="J440" i="2"/>
  <c r="B451" i="34" s="1"/>
  <c r="K440" i="2"/>
  <c r="B451" i="37" s="1"/>
  <c r="L440" i="2"/>
  <c r="M440"/>
  <c r="N440"/>
  <c r="O440"/>
  <c r="P440"/>
  <c r="Q440"/>
  <c r="R440"/>
  <c r="B441"/>
  <c r="D441"/>
  <c r="B452" i="22" s="1"/>
  <c r="E441" i="2"/>
  <c r="B452" i="25" s="1"/>
  <c r="F441" i="2"/>
  <c r="G441"/>
  <c r="B452" i="28" s="1"/>
  <c r="C452" s="1"/>
  <c r="H441" i="2"/>
  <c r="I441"/>
  <c r="B452" i="31" s="1"/>
  <c r="J441" i="2"/>
  <c r="B452" i="34" s="1"/>
  <c r="K441" i="2"/>
  <c r="B452" i="37" s="1"/>
  <c r="L441" i="2"/>
  <c r="M441"/>
  <c r="N441"/>
  <c r="O441"/>
  <c r="P441"/>
  <c r="Q441"/>
  <c r="R441"/>
  <c r="B442"/>
  <c r="D442"/>
  <c r="B453" i="22" s="1"/>
  <c r="E442" i="2"/>
  <c r="B453" i="25" s="1"/>
  <c r="F442" i="2"/>
  <c r="G442"/>
  <c r="B453" i="28" s="1"/>
  <c r="C453" s="1"/>
  <c r="H442" i="2"/>
  <c r="I442"/>
  <c r="B453" i="31" s="1"/>
  <c r="J442" i="2"/>
  <c r="B453" i="34" s="1"/>
  <c r="K442" i="2"/>
  <c r="B453" i="37" s="1"/>
  <c r="L442" i="2"/>
  <c r="M442"/>
  <c r="N442"/>
  <c r="O442"/>
  <c r="P442"/>
  <c r="Q442"/>
  <c r="R442"/>
  <c r="B443"/>
  <c r="D443"/>
  <c r="B454" i="22" s="1"/>
  <c r="E443" i="2"/>
  <c r="B454" i="25" s="1"/>
  <c r="F443" i="2"/>
  <c r="G443"/>
  <c r="B454" i="28" s="1"/>
  <c r="C454" s="1"/>
  <c r="H443" i="2"/>
  <c r="I443"/>
  <c r="B454" i="31" s="1"/>
  <c r="J443" i="2"/>
  <c r="B454" i="34" s="1"/>
  <c r="K443" i="2"/>
  <c r="B454" i="37" s="1"/>
  <c r="L443" i="2"/>
  <c r="M443"/>
  <c r="N443"/>
  <c r="O443"/>
  <c r="P443"/>
  <c r="Q443"/>
  <c r="R443"/>
  <c r="B444"/>
  <c r="D444"/>
  <c r="B455" i="22" s="1"/>
  <c r="E444" i="2"/>
  <c r="B455" i="25" s="1"/>
  <c r="F444" i="2"/>
  <c r="G444"/>
  <c r="B455" i="28" s="1"/>
  <c r="C455" s="1"/>
  <c r="H444" i="2"/>
  <c r="I444"/>
  <c r="B455" i="31" s="1"/>
  <c r="J444" i="2"/>
  <c r="B455" i="34" s="1"/>
  <c r="K444" i="2"/>
  <c r="B455" i="37" s="1"/>
  <c r="L444" i="2"/>
  <c r="M444"/>
  <c r="N444"/>
  <c r="O444"/>
  <c r="P444"/>
  <c r="Q444"/>
  <c r="R444"/>
  <c r="B445"/>
  <c r="D445"/>
  <c r="B456" i="22" s="1"/>
  <c r="E445" i="2"/>
  <c r="B456" i="25" s="1"/>
  <c r="F445" i="2"/>
  <c r="G445"/>
  <c r="B456" i="28" s="1"/>
  <c r="C456" s="1"/>
  <c r="H445" i="2"/>
  <c r="I445"/>
  <c r="B456" i="31" s="1"/>
  <c r="J445" i="2"/>
  <c r="B456" i="34" s="1"/>
  <c r="K445" i="2"/>
  <c r="B456" i="37" s="1"/>
  <c r="L445" i="2"/>
  <c r="M445"/>
  <c r="N445"/>
  <c r="O445"/>
  <c r="P445"/>
  <c r="Q445"/>
  <c r="R445"/>
  <c r="B446"/>
  <c r="D446"/>
  <c r="B457" i="22" s="1"/>
  <c r="E446" i="2"/>
  <c r="B457" i="25" s="1"/>
  <c r="F446" i="2"/>
  <c r="G446"/>
  <c r="B457" i="28" s="1"/>
  <c r="C457" s="1"/>
  <c r="H446" i="2"/>
  <c r="I446"/>
  <c r="B457" i="31" s="1"/>
  <c r="J446" i="2"/>
  <c r="B457" i="34" s="1"/>
  <c r="K446" i="2"/>
  <c r="B457" i="37" s="1"/>
  <c r="L446" i="2"/>
  <c r="M446"/>
  <c r="N446"/>
  <c r="O446"/>
  <c r="P446"/>
  <c r="Q446"/>
  <c r="R446"/>
  <c r="B447"/>
  <c r="D447"/>
  <c r="B458" i="22" s="1"/>
  <c r="E447" i="2"/>
  <c r="B458" i="25" s="1"/>
  <c r="F447" i="2"/>
  <c r="G447"/>
  <c r="B458" i="28" s="1"/>
  <c r="C458" s="1"/>
  <c r="H447" i="2"/>
  <c r="I447"/>
  <c r="B458" i="31" s="1"/>
  <c r="J447" i="2"/>
  <c r="B458" i="34" s="1"/>
  <c r="K447" i="2"/>
  <c r="B458" i="37" s="1"/>
  <c r="L447" i="2"/>
  <c r="M447"/>
  <c r="N447"/>
  <c r="O447"/>
  <c r="P447"/>
  <c r="Q447"/>
  <c r="R447"/>
  <c r="B448"/>
  <c r="D448"/>
  <c r="B459" i="22" s="1"/>
  <c r="E448" i="2"/>
  <c r="B459" i="25" s="1"/>
  <c r="F448" i="2"/>
  <c r="G448"/>
  <c r="B459" i="28" s="1"/>
  <c r="C459" s="1"/>
  <c r="H448" i="2"/>
  <c r="I448"/>
  <c r="B459" i="31" s="1"/>
  <c r="J448" i="2"/>
  <c r="B459" i="34" s="1"/>
  <c r="K448" i="2"/>
  <c r="B459" i="37" s="1"/>
  <c r="L448" i="2"/>
  <c r="M448"/>
  <c r="N448"/>
  <c r="O448"/>
  <c r="P448"/>
  <c r="Q448"/>
  <c r="R448"/>
  <c r="B449"/>
  <c r="D449"/>
  <c r="B460" i="22" s="1"/>
  <c r="E449" i="2"/>
  <c r="B460" i="25" s="1"/>
  <c r="F449" i="2"/>
  <c r="G449"/>
  <c r="B460" i="28" s="1"/>
  <c r="C460" s="1"/>
  <c r="H449" i="2"/>
  <c r="I449"/>
  <c r="B460" i="31" s="1"/>
  <c r="J449" i="2"/>
  <c r="B460" i="34" s="1"/>
  <c r="K449" i="2"/>
  <c r="B460" i="37" s="1"/>
  <c r="L449" i="2"/>
  <c r="M449"/>
  <c r="N449"/>
  <c r="O449"/>
  <c r="P449"/>
  <c r="Q449"/>
  <c r="R449"/>
  <c r="B450"/>
  <c r="D450"/>
  <c r="B461" i="22" s="1"/>
  <c r="E450" i="2"/>
  <c r="B461" i="25" s="1"/>
  <c r="F450" i="2"/>
  <c r="G450"/>
  <c r="B461" i="28" s="1"/>
  <c r="C461" s="1"/>
  <c r="H450" i="2"/>
  <c r="I450"/>
  <c r="B461" i="31" s="1"/>
  <c r="J450" i="2"/>
  <c r="B461" i="34" s="1"/>
  <c r="K450" i="2"/>
  <c r="B461" i="37" s="1"/>
  <c r="L450" i="2"/>
  <c r="M450"/>
  <c r="N450"/>
  <c r="O450"/>
  <c r="P450"/>
  <c r="Q450"/>
  <c r="R450"/>
  <c r="B451"/>
  <c r="D451"/>
  <c r="B462" i="22" s="1"/>
  <c r="E451" i="2"/>
  <c r="B462" i="25" s="1"/>
  <c r="F451" i="2"/>
  <c r="G451"/>
  <c r="B462" i="28" s="1"/>
  <c r="C462" s="1"/>
  <c r="H451" i="2"/>
  <c r="I451"/>
  <c r="B462" i="31" s="1"/>
  <c r="J451" i="2"/>
  <c r="B462" i="34" s="1"/>
  <c r="K451" i="2"/>
  <c r="B462" i="37" s="1"/>
  <c r="L451" i="2"/>
  <c r="M451"/>
  <c r="N451"/>
  <c r="O451"/>
  <c r="P451"/>
  <c r="Q451"/>
  <c r="R451"/>
  <c r="B452"/>
  <c r="D452"/>
  <c r="B463" i="22" s="1"/>
  <c r="E452" i="2"/>
  <c r="B463" i="25" s="1"/>
  <c r="F452" i="2"/>
  <c r="G452"/>
  <c r="B463" i="28" s="1"/>
  <c r="C463" s="1"/>
  <c r="H452" i="2"/>
  <c r="I452"/>
  <c r="B463" i="31" s="1"/>
  <c r="J452" i="2"/>
  <c r="B463" i="34" s="1"/>
  <c r="K452" i="2"/>
  <c r="B463" i="37" s="1"/>
  <c r="L452" i="2"/>
  <c r="M452"/>
  <c r="N452"/>
  <c r="O452"/>
  <c r="P452"/>
  <c r="Q452"/>
  <c r="R452"/>
  <c r="B453"/>
  <c r="D453"/>
  <c r="B464" i="22" s="1"/>
  <c r="E453" i="2"/>
  <c r="B464" i="25" s="1"/>
  <c r="F453" i="2"/>
  <c r="G453"/>
  <c r="B464" i="28" s="1"/>
  <c r="C464" s="1"/>
  <c r="H453" i="2"/>
  <c r="I453"/>
  <c r="B464" i="31" s="1"/>
  <c r="J453" i="2"/>
  <c r="B464" i="34" s="1"/>
  <c r="K453" i="2"/>
  <c r="B464" i="37" s="1"/>
  <c r="L453" i="2"/>
  <c r="M453"/>
  <c r="N453"/>
  <c r="O453"/>
  <c r="P453"/>
  <c r="Q453"/>
  <c r="R453"/>
  <c r="B454"/>
  <c r="D454"/>
  <c r="B465" i="22" s="1"/>
  <c r="E454" i="2"/>
  <c r="B465" i="25" s="1"/>
  <c r="F454" i="2"/>
  <c r="G454"/>
  <c r="B465" i="28" s="1"/>
  <c r="C465" s="1"/>
  <c r="H454" i="2"/>
  <c r="I454"/>
  <c r="B465" i="31" s="1"/>
  <c r="J454" i="2"/>
  <c r="B465" i="34" s="1"/>
  <c r="K454" i="2"/>
  <c r="B465" i="37" s="1"/>
  <c r="L454" i="2"/>
  <c r="M454"/>
  <c r="N454"/>
  <c r="O454"/>
  <c r="P454"/>
  <c r="Q454"/>
  <c r="R454"/>
  <c r="B455"/>
  <c r="D455"/>
  <c r="B466" i="22" s="1"/>
  <c r="E455" i="2"/>
  <c r="B466" i="25" s="1"/>
  <c r="F455" i="2"/>
  <c r="G455"/>
  <c r="B466" i="28" s="1"/>
  <c r="C466" s="1"/>
  <c r="H455" i="2"/>
  <c r="I455"/>
  <c r="B466" i="31" s="1"/>
  <c r="J455" i="2"/>
  <c r="B466" i="34" s="1"/>
  <c r="K455" i="2"/>
  <c r="B466" i="37" s="1"/>
  <c r="L455" i="2"/>
  <c r="M455"/>
  <c r="N455"/>
  <c r="O455"/>
  <c r="P455"/>
  <c r="Q455"/>
  <c r="R455"/>
  <c r="B456"/>
  <c r="D456"/>
  <c r="B467" i="22" s="1"/>
  <c r="E456" i="2"/>
  <c r="B467" i="25" s="1"/>
  <c r="F456" i="2"/>
  <c r="G456"/>
  <c r="B467" i="28" s="1"/>
  <c r="C467" s="1"/>
  <c r="H456" i="2"/>
  <c r="I456"/>
  <c r="B467" i="31" s="1"/>
  <c r="J456" i="2"/>
  <c r="B467" i="34" s="1"/>
  <c r="K456" i="2"/>
  <c r="B467" i="37" s="1"/>
  <c r="L456" i="2"/>
  <c r="M456"/>
  <c r="N456"/>
  <c r="O456"/>
  <c r="P456"/>
  <c r="Q456"/>
  <c r="R456"/>
  <c r="B457"/>
  <c r="D457"/>
  <c r="B468" i="22" s="1"/>
  <c r="E457" i="2"/>
  <c r="B468" i="25" s="1"/>
  <c r="F457" i="2"/>
  <c r="G457"/>
  <c r="B468" i="28" s="1"/>
  <c r="C468" s="1"/>
  <c r="H457" i="2"/>
  <c r="I457"/>
  <c r="B468" i="31" s="1"/>
  <c r="J457" i="2"/>
  <c r="B468" i="34" s="1"/>
  <c r="K457" i="2"/>
  <c r="B468" i="37" s="1"/>
  <c r="L457" i="2"/>
  <c r="M457"/>
  <c r="N457"/>
  <c r="O457"/>
  <c r="P457"/>
  <c r="Q457"/>
  <c r="R457"/>
  <c r="B410"/>
  <c r="D410"/>
  <c r="B421" i="22" s="1"/>
  <c r="E410" i="2"/>
  <c r="B421" i="25" s="1"/>
  <c r="F410" i="2"/>
  <c r="G410"/>
  <c r="B421" i="28" s="1"/>
  <c r="C421" s="1"/>
  <c r="H410" i="2"/>
  <c r="I410"/>
  <c r="B421" i="31" s="1"/>
  <c r="J410" i="2"/>
  <c r="B421" i="34" s="1"/>
  <c r="K410" i="2"/>
  <c r="B421" i="37" s="1"/>
  <c r="L410" i="2"/>
  <c r="M410"/>
  <c r="N410"/>
  <c r="O410"/>
  <c r="P410"/>
  <c r="Q410"/>
  <c r="R410"/>
  <c r="B411"/>
  <c r="D411"/>
  <c r="B422" i="22" s="1"/>
  <c r="E411" i="2"/>
  <c r="B422" i="25" s="1"/>
  <c r="F411" i="2"/>
  <c r="G411"/>
  <c r="B422" i="28" s="1"/>
  <c r="C422" s="1"/>
  <c r="H411" i="2"/>
  <c r="I411"/>
  <c r="B422" i="31" s="1"/>
  <c r="J411" i="2"/>
  <c r="B422" i="34" s="1"/>
  <c r="K411" i="2"/>
  <c r="B422" i="37" s="1"/>
  <c r="L411" i="2"/>
  <c r="M411"/>
  <c r="N411"/>
  <c r="O411"/>
  <c r="P411"/>
  <c r="Q411"/>
  <c r="R411"/>
  <c r="B412"/>
  <c r="D412"/>
  <c r="B423" i="22" s="1"/>
  <c r="E412" i="2"/>
  <c r="B423" i="25" s="1"/>
  <c r="F412" i="2"/>
  <c r="G412"/>
  <c r="B423" i="28" s="1"/>
  <c r="C423" s="1"/>
  <c r="H412" i="2"/>
  <c r="I412"/>
  <c r="B423" i="31" s="1"/>
  <c r="J412" i="2"/>
  <c r="B423" i="34" s="1"/>
  <c r="K412" i="2"/>
  <c r="B423" i="37" s="1"/>
  <c r="L412" i="2"/>
  <c r="M412"/>
  <c r="N412"/>
  <c r="O412"/>
  <c r="P412"/>
  <c r="Q412"/>
  <c r="R412"/>
  <c r="B413"/>
  <c r="D413"/>
  <c r="B424" i="22" s="1"/>
  <c r="E413" i="2"/>
  <c r="B424" i="25" s="1"/>
  <c r="F413" i="2"/>
  <c r="G413"/>
  <c r="B424" i="28" s="1"/>
  <c r="C424" s="1"/>
  <c r="H413" i="2"/>
  <c r="I413"/>
  <c r="B424" i="31" s="1"/>
  <c r="J413" i="2"/>
  <c r="B424" i="34" s="1"/>
  <c r="K413" i="2"/>
  <c r="B424" i="37" s="1"/>
  <c r="L413" i="2"/>
  <c r="M413"/>
  <c r="N413"/>
  <c r="O413"/>
  <c r="P413"/>
  <c r="Q413"/>
  <c r="R413"/>
  <c r="B414"/>
  <c r="D414"/>
  <c r="B425" i="22" s="1"/>
  <c r="E414" i="2"/>
  <c r="B425" i="25" s="1"/>
  <c r="F414" i="2"/>
  <c r="G414"/>
  <c r="B425" i="28" s="1"/>
  <c r="C425" s="1"/>
  <c r="H414" i="2"/>
  <c r="I414"/>
  <c r="B425" i="31" s="1"/>
  <c r="J414" i="2"/>
  <c r="B425" i="34" s="1"/>
  <c r="K414" i="2"/>
  <c r="B425" i="37" s="1"/>
  <c r="L414" i="2"/>
  <c r="M414"/>
  <c r="N414"/>
  <c r="O414"/>
  <c r="P414"/>
  <c r="Q414"/>
  <c r="R414"/>
  <c r="B415"/>
  <c r="D415"/>
  <c r="B426" i="22" s="1"/>
  <c r="E415" i="2"/>
  <c r="B426" i="25" s="1"/>
  <c r="F415" i="2"/>
  <c r="G415"/>
  <c r="B426" i="28" s="1"/>
  <c r="C426" s="1"/>
  <c r="H415" i="2"/>
  <c r="I415"/>
  <c r="B426" i="31" s="1"/>
  <c r="J415" i="2"/>
  <c r="B426" i="34" s="1"/>
  <c r="K415" i="2"/>
  <c r="B426" i="37" s="1"/>
  <c r="L415" i="2"/>
  <c r="M415"/>
  <c r="N415"/>
  <c r="O415"/>
  <c r="P415"/>
  <c r="Q415"/>
  <c r="R415"/>
  <c r="B416"/>
  <c r="D416"/>
  <c r="B427" i="22" s="1"/>
  <c r="E416" i="2"/>
  <c r="B427" i="25" s="1"/>
  <c r="F416" i="2"/>
  <c r="G416"/>
  <c r="B427" i="28" s="1"/>
  <c r="C427" s="1"/>
  <c r="H416" i="2"/>
  <c r="I416"/>
  <c r="B427" i="31" s="1"/>
  <c r="J416" i="2"/>
  <c r="B427" i="34" s="1"/>
  <c r="K416" i="2"/>
  <c r="B427" i="37" s="1"/>
  <c r="L416" i="2"/>
  <c r="M416"/>
  <c r="N416"/>
  <c r="O416"/>
  <c r="P416"/>
  <c r="Q416"/>
  <c r="R416"/>
  <c r="B417"/>
  <c r="D417"/>
  <c r="B428" i="22" s="1"/>
  <c r="E417" i="2"/>
  <c r="B428" i="25" s="1"/>
  <c r="F417" i="2"/>
  <c r="G417"/>
  <c r="B428" i="28" s="1"/>
  <c r="C428" s="1"/>
  <c r="H417" i="2"/>
  <c r="I417"/>
  <c r="B428" i="31" s="1"/>
  <c r="J417" i="2"/>
  <c r="B428" i="34" s="1"/>
  <c r="K417" i="2"/>
  <c r="B428" i="37" s="1"/>
  <c r="L417" i="2"/>
  <c r="M417"/>
  <c r="N417"/>
  <c r="O417"/>
  <c r="P417"/>
  <c r="Q417"/>
  <c r="R417"/>
  <c r="B418"/>
  <c r="D418"/>
  <c r="B429" i="22" s="1"/>
  <c r="E418" i="2"/>
  <c r="B429" i="25" s="1"/>
  <c r="F418" i="2"/>
  <c r="G418"/>
  <c r="B429" i="28" s="1"/>
  <c r="C429" s="1"/>
  <c r="H418" i="2"/>
  <c r="I418"/>
  <c r="B429" i="31" s="1"/>
  <c r="J418" i="2"/>
  <c r="B429" i="34" s="1"/>
  <c r="K418" i="2"/>
  <c r="B429" i="37" s="1"/>
  <c r="L418" i="2"/>
  <c r="M418"/>
  <c r="N418"/>
  <c r="O418"/>
  <c r="P418"/>
  <c r="Q418"/>
  <c r="R418"/>
  <c r="B419"/>
  <c r="D419"/>
  <c r="B430" i="22" s="1"/>
  <c r="E419" i="2"/>
  <c r="B430" i="25" s="1"/>
  <c r="F419" i="2"/>
  <c r="G419"/>
  <c r="B430" i="28" s="1"/>
  <c r="C430" s="1"/>
  <c r="H419" i="2"/>
  <c r="I419"/>
  <c r="B430" i="31" s="1"/>
  <c r="J419" i="2"/>
  <c r="B430" i="34" s="1"/>
  <c r="K419" i="2"/>
  <c r="B430" i="37" s="1"/>
  <c r="L419" i="2"/>
  <c r="M419"/>
  <c r="N419"/>
  <c r="O419"/>
  <c r="P419"/>
  <c r="Q419"/>
  <c r="R419"/>
  <c r="B420"/>
  <c r="D420"/>
  <c r="B431" i="22" s="1"/>
  <c r="E420" i="2"/>
  <c r="B431" i="25" s="1"/>
  <c r="F420" i="2"/>
  <c r="G420"/>
  <c r="B431" i="28" s="1"/>
  <c r="C431" s="1"/>
  <c r="H420" i="2"/>
  <c r="I420"/>
  <c r="B431" i="31" s="1"/>
  <c r="J420" i="2"/>
  <c r="B431" i="34" s="1"/>
  <c r="K420" i="2"/>
  <c r="B431" i="37" s="1"/>
  <c r="L420" i="2"/>
  <c r="M420"/>
  <c r="N420"/>
  <c r="O420"/>
  <c r="P420"/>
  <c r="Q420"/>
  <c r="R420"/>
  <c r="B421"/>
  <c r="D421"/>
  <c r="B432" i="22" s="1"/>
  <c r="E421" i="2"/>
  <c r="B432" i="25" s="1"/>
  <c r="F421" i="2"/>
  <c r="G421"/>
  <c r="B432" i="28" s="1"/>
  <c r="C432" s="1"/>
  <c r="H421" i="2"/>
  <c r="I421"/>
  <c r="B432" i="31" s="1"/>
  <c r="J421" i="2"/>
  <c r="B432" i="34" s="1"/>
  <c r="K421" i="2"/>
  <c r="B432" i="37" s="1"/>
  <c r="L421" i="2"/>
  <c r="M421"/>
  <c r="N421"/>
  <c r="O421"/>
  <c r="P421"/>
  <c r="Q421"/>
  <c r="R421"/>
  <c r="B422"/>
  <c r="D422"/>
  <c r="B433" i="22" s="1"/>
  <c r="E422" i="2"/>
  <c r="B433" i="25" s="1"/>
  <c r="F422" i="2"/>
  <c r="G422"/>
  <c r="B433" i="28" s="1"/>
  <c r="C433" s="1"/>
  <c r="H422" i="2"/>
  <c r="I422"/>
  <c r="B433" i="31" s="1"/>
  <c r="J422" i="2"/>
  <c r="B433" i="34" s="1"/>
  <c r="K422" i="2"/>
  <c r="B433" i="37" s="1"/>
  <c r="L422" i="2"/>
  <c r="M422"/>
  <c r="N422"/>
  <c r="O422"/>
  <c r="P422"/>
  <c r="Q422"/>
  <c r="R422"/>
  <c r="B423"/>
  <c r="D423"/>
  <c r="B434" i="22" s="1"/>
  <c r="E423" i="2"/>
  <c r="B434" i="25" s="1"/>
  <c r="F423" i="2"/>
  <c r="G423"/>
  <c r="B434" i="28" s="1"/>
  <c r="C434" s="1"/>
  <c r="H423" i="2"/>
  <c r="I423"/>
  <c r="B434" i="31" s="1"/>
  <c r="J423" i="2"/>
  <c r="B434" i="34" s="1"/>
  <c r="K423" i="2"/>
  <c r="B434" i="37" s="1"/>
  <c r="L423" i="2"/>
  <c r="M423"/>
  <c r="N423"/>
  <c r="O423"/>
  <c r="P423"/>
  <c r="Q423"/>
  <c r="R423"/>
  <c r="B424"/>
  <c r="D424"/>
  <c r="B435" i="22" s="1"/>
  <c r="E424" i="2"/>
  <c r="B435" i="25" s="1"/>
  <c r="F424" i="2"/>
  <c r="G424"/>
  <c r="B435" i="28" s="1"/>
  <c r="C435" s="1"/>
  <c r="H424" i="2"/>
  <c r="I424"/>
  <c r="B435" i="31" s="1"/>
  <c r="J424" i="2"/>
  <c r="B435" i="34" s="1"/>
  <c r="K424" i="2"/>
  <c r="B435" i="37" s="1"/>
  <c r="L424" i="2"/>
  <c r="M424"/>
  <c r="N424"/>
  <c r="O424"/>
  <c r="P424"/>
  <c r="Q424"/>
  <c r="R424"/>
  <c r="B425"/>
  <c r="D425"/>
  <c r="B436" i="22" s="1"/>
  <c r="E425" i="2"/>
  <c r="B436" i="25" s="1"/>
  <c r="F425" i="2"/>
  <c r="G425"/>
  <c r="B436" i="28" s="1"/>
  <c r="C436" s="1"/>
  <c r="H425" i="2"/>
  <c r="I425"/>
  <c r="B436" i="31" s="1"/>
  <c r="J425" i="2"/>
  <c r="B436" i="34" s="1"/>
  <c r="K425" i="2"/>
  <c r="B436" i="37" s="1"/>
  <c r="L425" i="2"/>
  <c r="M425"/>
  <c r="N425"/>
  <c r="O425"/>
  <c r="P425"/>
  <c r="Q425"/>
  <c r="R425"/>
  <c r="B426"/>
  <c r="D426"/>
  <c r="B437" i="22" s="1"/>
  <c r="E426" i="2"/>
  <c r="B437" i="25" s="1"/>
  <c r="F426" i="2"/>
  <c r="G426"/>
  <c r="B437" i="28" s="1"/>
  <c r="C437" s="1"/>
  <c r="H426" i="2"/>
  <c r="I426"/>
  <c r="B437" i="31" s="1"/>
  <c r="J426" i="2"/>
  <c r="B437" i="34" s="1"/>
  <c r="K426" i="2"/>
  <c r="B437" i="37" s="1"/>
  <c r="L426" i="2"/>
  <c r="M426"/>
  <c r="N426"/>
  <c r="O426"/>
  <c r="P426"/>
  <c r="Q426"/>
  <c r="R426"/>
  <c r="B427"/>
  <c r="D427"/>
  <c r="B438" i="22" s="1"/>
  <c r="E427" i="2"/>
  <c r="B438" i="25" s="1"/>
  <c r="F427" i="2"/>
  <c r="G427"/>
  <c r="B438" i="28" s="1"/>
  <c r="C438" s="1"/>
  <c r="H427" i="2"/>
  <c r="I427"/>
  <c r="B438" i="31" s="1"/>
  <c r="J427" i="2"/>
  <c r="B438" i="34" s="1"/>
  <c r="K427" i="2"/>
  <c r="B438" i="37" s="1"/>
  <c r="L427" i="2"/>
  <c r="M427"/>
  <c r="N427"/>
  <c r="O427"/>
  <c r="P427"/>
  <c r="Q427"/>
  <c r="R427"/>
  <c r="B428"/>
  <c r="D428"/>
  <c r="B439" i="22" s="1"/>
  <c r="E428" i="2"/>
  <c r="B439" i="25" s="1"/>
  <c r="F428" i="2"/>
  <c r="G428"/>
  <c r="B439" i="28" s="1"/>
  <c r="C439" s="1"/>
  <c r="H428" i="2"/>
  <c r="I428"/>
  <c r="B439" i="31" s="1"/>
  <c r="J428" i="2"/>
  <c r="B439" i="34" s="1"/>
  <c r="K428" i="2"/>
  <c r="B439" i="37" s="1"/>
  <c r="L428" i="2"/>
  <c r="M428"/>
  <c r="N428"/>
  <c r="O428"/>
  <c r="P428"/>
  <c r="Q428"/>
  <c r="R428"/>
  <c r="B429"/>
  <c r="D429"/>
  <c r="B440" i="22" s="1"/>
  <c r="E429" i="2"/>
  <c r="B440" i="25" s="1"/>
  <c r="F429" i="2"/>
  <c r="G429"/>
  <c r="B440" i="28" s="1"/>
  <c r="C440" s="1"/>
  <c r="H429" i="2"/>
  <c r="I429"/>
  <c r="B440" i="31" s="1"/>
  <c r="J429" i="2"/>
  <c r="B440" i="34" s="1"/>
  <c r="K429" i="2"/>
  <c r="B440" i="37" s="1"/>
  <c r="L429" i="2"/>
  <c r="M429"/>
  <c r="N429"/>
  <c r="O429"/>
  <c r="P429"/>
  <c r="Q429"/>
  <c r="R429"/>
  <c r="B430"/>
  <c r="D430"/>
  <c r="B441" i="22" s="1"/>
  <c r="E430" i="2"/>
  <c r="B441" i="25" s="1"/>
  <c r="F430" i="2"/>
  <c r="G430"/>
  <c r="B441" i="28" s="1"/>
  <c r="C441" s="1"/>
  <c r="H430" i="2"/>
  <c r="I430"/>
  <c r="B441" i="31" s="1"/>
  <c r="J430" i="2"/>
  <c r="B441" i="34" s="1"/>
  <c r="K430" i="2"/>
  <c r="B441" i="37" s="1"/>
  <c r="L430" i="2"/>
  <c r="M430"/>
  <c r="N430"/>
  <c r="O430"/>
  <c r="P430"/>
  <c r="Q430"/>
  <c r="R430"/>
  <c r="B431"/>
  <c r="D431"/>
  <c r="B442" i="22" s="1"/>
  <c r="E431" i="2"/>
  <c r="B442" i="25" s="1"/>
  <c r="F431" i="2"/>
  <c r="G431"/>
  <c r="B442" i="28" s="1"/>
  <c r="C442" s="1"/>
  <c r="H431" i="2"/>
  <c r="I431"/>
  <c r="B442" i="31" s="1"/>
  <c r="J431" i="2"/>
  <c r="B442" i="34" s="1"/>
  <c r="K431" i="2"/>
  <c r="B442" i="37" s="1"/>
  <c r="L431" i="2"/>
  <c r="M431"/>
  <c r="N431"/>
  <c r="O431"/>
  <c r="P431"/>
  <c r="Q431"/>
  <c r="R431"/>
  <c r="B432"/>
  <c r="D432"/>
  <c r="B443" i="22" s="1"/>
  <c r="E432" i="2"/>
  <c r="B443" i="25" s="1"/>
  <c r="F432" i="2"/>
  <c r="G432"/>
  <c r="B443" i="28" s="1"/>
  <c r="C443" s="1"/>
  <c r="H432" i="2"/>
  <c r="I432"/>
  <c r="B443" i="31" s="1"/>
  <c r="J432" i="2"/>
  <c r="B443" i="34" s="1"/>
  <c r="K432" i="2"/>
  <c r="B443" i="37" s="1"/>
  <c r="L432" i="2"/>
  <c r="M432"/>
  <c r="N432"/>
  <c r="O432"/>
  <c r="P432"/>
  <c r="Q432"/>
  <c r="R432"/>
  <c r="B433"/>
  <c r="D433"/>
  <c r="B444" i="22" s="1"/>
  <c r="E433" i="2"/>
  <c r="B444" i="25" s="1"/>
  <c r="F433" i="2"/>
  <c r="G433"/>
  <c r="B444" i="28" s="1"/>
  <c r="C444" s="1"/>
  <c r="H433" i="2"/>
  <c r="I433"/>
  <c r="B444" i="31" s="1"/>
  <c r="J433" i="2"/>
  <c r="B444" i="34" s="1"/>
  <c r="K433" i="2"/>
  <c r="B444" i="37" s="1"/>
  <c r="L433" i="2"/>
  <c r="M433"/>
  <c r="N433"/>
  <c r="O433"/>
  <c r="P433"/>
  <c r="Q433"/>
  <c r="R433"/>
  <c r="B386"/>
  <c r="D386"/>
  <c r="B397" i="22" s="1"/>
  <c r="E386" i="2"/>
  <c r="B397" i="25" s="1"/>
  <c r="F386" i="2"/>
  <c r="G386"/>
  <c r="B397" i="28" s="1"/>
  <c r="C397" s="1"/>
  <c r="H386" i="2"/>
  <c r="I386"/>
  <c r="B397" i="31" s="1"/>
  <c r="J386" i="2"/>
  <c r="B397" i="34" s="1"/>
  <c r="K386" i="2"/>
  <c r="B397" i="37" s="1"/>
  <c r="L386" i="2"/>
  <c r="M386"/>
  <c r="N386"/>
  <c r="O386"/>
  <c r="P386"/>
  <c r="Q386"/>
  <c r="R386"/>
  <c r="B387"/>
  <c r="D387"/>
  <c r="B398" i="22" s="1"/>
  <c r="E387" i="2"/>
  <c r="B398" i="25" s="1"/>
  <c r="F387" i="2"/>
  <c r="G387"/>
  <c r="B398" i="28" s="1"/>
  <c r="C398" s="1"/>
  <c r="H387" i="2"/>
  <c r="I387"/>
  <c r="B398" i="31" s="1"/>
  <c r="J387" i="2"/>
  <c r="B398" i="34" s="1"/>
  <c r="K387" i="2"/>
  <c r="B398" i="37" s="1"/>
  <c r="L387" i="2"/>
  <c r="M387"/>
  <c r="N387"/>
  <c r="O387"/>
  <c r="P387"/>
  <c r="Q387"/>
  <c r="R387"/>
  <c r="B388"/>
  <c r="D388"/>
  <c r="B399" i="22" s="1"/>
  <c r="E388" i="2"/>
  <c r="B399" i="25" s="1"/>
  <c r="F388" i="2"/>
  <c r="G388"/>
  <c r="B399" i="28" s="1"/>
  <c r="C399" s="1"/>
  <c r="H388" i="2"/>
  <c r="I388"/>
  <c r="B399" i="31" s="1"/>
  <c r="J388" i="2"/>
  <c r="B399" i="34" s="1"/>
  <c r="K388" i="2"/>
  <c r="B399" i="37" s="1"/>
  <c r="L388" i="2"/>
  <c r="M388"/>
  <c r="N388"/>
  <c r="O388"/>
  <c r="P388"/>
  <c r="Q388"/>
  <c r="R388"/>
  <c r="B389"/>
  <c r="D389"/>
  <c r="B400" i="22" s="1"/>
  <c r="E389" i="2"/>
  <c r="B400" i="25" s="1"/>
  <c r="F389" i="2"/>
  <c r="G389"/>
  <c r="B400" i="28" s="1"/>
  <c r="C400" s="1"/>
  <c r="H389" i="2"/>
  <c r="I389"/>
  <c r="B400" i="31" s="1"/>
  <c r="J389" i="2"/>
  <c r="B400" i="34" s="1"/>
  <c r="K389" i="2"/>
  <c r="B400" i="37" s="1"/>
  <c r="L389" i="2"/>
  <c r="M389"/>
  <c r="N389"/>
  <c r="O389"/>
  <c r="P389"/>
  <c r="Q389"/>
  <c r="R389"/>
  <c r="B390"/>
  <c r="D390"/>
  <c r="B401" i="22" s="1"/>
  <c r="E390" i="2"/>
  <c r="B401" i="25" s="1"/>
  <c r="F390" i="2"/>
  <c r="G390"/>
  <c r="B401" i="28" s="1"/>
  <c r="C401" s="1"/>
  <c r="H390" i="2"/>
  <c r="I390"/>
  <c r="B401" i="31" s="1"/>
  <c r="J390" i="2"/>
  <c r="B401" i="34" s="1"/>
  <c r="K390" i="2"/>
  <c r="B401" i="37" s="1"/>
  <c r="L390" i="2"/>
  <c r="M390"/>
  <c r="N390"/>
  <c r="O390"/>
  <c r="P390"/>
  <c r="Q390"/>
  <c r="R390"/>
  <c r="B391"/>
  <c r="D391"/>
  <c r="B402" i="22" s="1"/>
  <c r="E391" i="2"/>
  <c r="B402" i="25" s="1"/>
  <c r="F391" i="2"/>
  <c r="G391"/>
  <c r="B402" i="28" s="1"/>
  <c r="C402" s="1"/>
  <c r="H391" i="2"/>
  <c r="I391"/>
  <c r="B402" i="31" s="1"/>
  <c r="J391" i="2"/>
  <c r="B402" i="34" s="1"/>
  <c r="K391" i="2"/>
  <c r="B402" i="37" s="1"/>
  <c r="L391" i="2"/>
  <c r="M391"/>
  <c r="N391"/>
  <c r="O391"/>
  <c r="P391"/>
  <c r="Q391"/>
  <c r="R391"/>
  <c r="B392"/>
  <c r="D392"/>
  <c r="B403" i="22" s="1"/>
  <c r="E392" i="2"/>
  <c r="B403" i="25" s="1"/>
  <c r="F392" i="2"/>
  <c r="G392"/>
  <c r="B403" i="28" s="1"/>
  <c r="C403" s="1"/>
  <c r="H392" i="2"/>
  <c r="I392"/>
  <c r="B403" i="31" s="1"/>
  <c r="J392" i="2"/>
  <c r="B403" i="34" s="1"/>
  <c r="K392" i="2"/>
  <c r="B403" i="37" s="1"/>
  <c r="L392" i="2"/>
  <c r="M392"/>
  <c r="N392"/>
  <c r="O392"/>
  <c r="P392"/>
  <c r="Q392"/>
  <c r="R392"/>
  <c r="B393"/>
  <c r="D393"/>
  <c r="B404" i="22" s="1"/>
  <c r="E393" i="2"/>
  <c r="B404" i="25" s="1"/>
  <c r="F393" i="2"/>
  <c r="G393"/>
  <c r="B404" i="28" s="1"/>
  <c r="C404" s="1"/>
  <c r="H393" i="2"/>
  <c r="I393"/>
  <c r="B404" i="31" s="1"/>
  <c r="J393" i="2"/>
  <c r="B404" i="34" s="1"/>
  <c r="K393" i="2"/>
  <c r="B404" i="37" s="1"/>
  <c r="L393" i="2"/>
  <c r="M393"/>
  <c r="N393"/>
  <c r="O393"/>
  <c r="P393"/>
  <c r="Q393"/>
  <c r="R393"/>
  <c r="B394"/>
  <c r="D394"/>
  <c r="B405" i="22" s="1"/>
  <c r="E394" i="2"/>
  <c r="B405" i="25" s="1"/>
  <c r="F394" i="2"/>
  <c r="G394"/>
  <c r="B405" i="28" s="1"/>
  <c r="C405" s="1"/>
  <c r="H394" i="2"/>
  <c r="I394"/>
  <c r="B405" i="31" s="1"/>
  <c r="J394" i="2"/>
  <c r="B405" i="34" s="1"/>
  <c r="K394" i="2"/>
  <c r="B405" i="37" s="1"/>
  <c r="L394" i="2"/>
  <c r="M394"/>
  <c r="N394"/>
  <c r="O394"/>
  <c r="P394"/>
  <c r="Q394"/>
  <c r="R394"/>
  <c r="B395"/>
  <c r="D395"/>
  <c r="B406" i="22" s="1"/>
  <c r="E395" i="2"/>
  <c r="B406" i="25" s="1"/>
  <c r="F395" i="2"/>
  <c r="G395"/>
  <c r="B406" i="28" s="1"/>
  <c r="C406" s="1"/>
  <c r="H395" i="2"/>
  <c r="I395"/>
  <c r="B406" i="31" s="1"/>
  <c r="J395" i="2"/>
  <c r="B406" i="34" s="1"/>
  <c r="K395" i="2"/>
  <c r="B406" i="37" s="1"/>
  <c r="L395" i="2"/>
  <c r="M395"/>
  <c r="N395"/>
  <c r="O395"/>
  <c r="P395"/>
  <c r="Q395"/>
  <c r="R395"/>
  <c r="B396"/>
  <c r="D396"/>
  <c r="B407" i="22" s="1"/>
  <c r="E396" i="2"/>
  <c r="B407" i="25" s="1"/>
  <c r="F396" i="2"/>
  <c r="G396"/>
  <c r="B407" i="28" s="1"/>
  <c r="C407" s="1"/>
  <c r="H396" i="2"/>
  <c r="I396"/>
  <c r="B407" i="31" s="1"/>
  <c r="J396" i="2"/>
  <c r="B407" i="34" s="1"/>
  <c r="K396" i="2"/>
  <c r="B407" i="37" s="1"/>
  <c r="L396" i="2"/>
  <c r="M396"/>
  <c r="N396"/>
  <c r="O396"/>
  <c r="P396"/>
  <c r="Q396"/>
  <c r="R396"/>
  <c r="B397"/>
  <c r="D397"/>
  <c r="B408" i="22" s="1"/>
  <c r="E397" i="2"/>
  <c r="B408" i="25" s="1"/>
  <c r="F397" i="2"/>
  <c r="G397"/>
  <c r="B408" i="28" s="1"/>
  <c r="C408" s="1"/>
  <c r="H397" i="2"/>
  <c r="I397"/>
  <c r="B408" i="31" s="1"/>
  <c r="J397" i="2"/>
  <c r="B408" i="34" s="1"/>
  <c r="K397" i="2"/>
  <c r="B408" i="37" s="1"/>
  <c r="L397" i="2"/>
  <c r="M397"/>
  <c r="N397"/>
  <c r="O397"/>
  <c r="P397"/>
  <c r="Q397"/>
  <c r="R397"/>
  <c r="B398"/>
  <c r="D398"/>
  <c r="B409" i="22" s="1"/>
  <c r="E398" i="2"/>
  <c r="B409" i="25" s="1"/>
  <c r="F398" i="2"/>
  <c r="G398"/>
  <c r="B409" i="28" s="1"/>
  <c r="C409" s="1"/>
  <c r="H398" i="2"/>
  <c r="I398"/>
  <c r="B409" i="31" s="1"/>
  <c r="J398" i="2"/>
  <c r="B409" i="34" s="1"/>
  <c r="K398" i="2"/>
  <c r="B409" i="37" s="1"/>
  <c r="L398" i="2"/>
  <c r="M398"/>
  <c r="N398"/>
  <c r="O398"/>
  <c r="P398"/>
  <c r="Q398"/>
  <c r="R398"/>
  <c r="B399"/>
  <c r="D399"/>
  <c r="B410" i="22" s="1"/>
  <c r="E399" i="2"/>
  <c r="B410" i="25" s="1"/>
  <c r="F399" i="2"/>
  <c r="G399"/>
  <c r="B410" i="28" s="1"/>
  <c r="C410" s="1"/>
  <c r="H399" i="2"/>
  <c r="I399"/>
  <c r="B410" i="31" s="1"/>
  <c r="J399" i="2"/>
  <c r="B410" i="34" s="1"/>
  <c r="K399" i="2"/>
  <c r="B410" i="37" s="1"/>
  <c r="L399" i="2"/>
  <c r="M399"/>
  <c r="N399"/>
  <c r="O399"/>
  <c r="P399"/>
  <c r="Q399"/>
  <c r="R399"/>
  <c r="B400"/>
  <c r="D400"/>
  <c r="B411" i="22" s="1"/>
  <c r="E400" i="2"/>
  <c r="B411" i="25" s="1"/>
  <c r="F400" i="2"/>
  <c r="G400"/>
  <c r="B411" i="28" s="1"/>
  <c r="C411" s="1"/>
  <c r="H400" i="2"/>
  <c r="I400"/>
  <c r="B411" i="31" s="1"/>
  <c r="J400" i="2"/>
  <c r="B411" i="34" s="1"/>
  <c r="K400" i="2"/>
  <c r="B411" i="37" s="1"/>
  <c r="L400" i="2"/>
  <c r="M400"/>
  <c r="N400"/>
  <c r="O400"/>
  <c r="P400"/>
  <c r="Q400"/>
  <c r="R400"/>
  <c r="B401"/>
  <c r="D401"/>
  <c r="B412" i="22" s="1"/>
  <c r="E401" i="2"/>
  <c r="B412" i="25" s="1"/>
  <c r="F401" i="2"/>
  <c r="G401"/>
  <c r="B412" i="28" s="1"/>
  <c r="C412" s="1"/>
  <c r="H401" i="2"/>
  <c r="I401"/>
  <c r="B412" i="31" s="1"/>
  <c r="J401" i="2"/>
  <c r="B412" i="34" s="1"/>
  <c r="K401" i="2"/>
  <c r="B412" i="37" s="1"/>
  <c r="L401" i="2"/>
  <c r="M401"/>
  <c r="N401"/>
  <c r="O401"/>
  <c r="P401"/>
  <c r="Q401"/>
  <c r="R401"/>
  <c r="B402"/>
  <c r="D402"/>
  <c r="B413" i="22" s="1"/>
  <c r="E402" i="2"/>
  <c r="B413" i="25" s="1"/>
  <c r="F402" i="2"/>
  <c r="G402"/>
  <c r="B413" i="28" s="1"/>
  <c r="C413" s="1"/>
  <c r="H402" i="2"/>
  <c r="I402"/>
  <c r="B413" i="31" s="1"/>
  <c r="J402" i="2"/>
  <c r="B413" i="34" s="1"/>
  <c r="K402" i="2"/>
  <c r="B413" i="37" s="1"/>
  <c r="L402" i="2"/>
  <c r="M402"/>
  <c r="N402"/>
  <c r="O402"/>
  <c r="P402"/>
  <c r="Q402"/>
  <c r="R402"/>
  <c r="B403"/>
  <c r="D403"/>
  <c r="B414" i="22" s="1"/>
  <c r="E403" i="2"/>
  <c r="B414" i="25" s="1"/>
  <c r="F403" i="2"/>
  <c r="G403"/>
  <c r="B414" i="28" s="1"/>
  <c r="C414" s="1"/>
  <c r="H403" i="2"/>
  <c r="I403"/>
  <c r="B414" i="31" s="1"/>
  <c r="J403" i="2"/>
  <c r="B414" i="34" s="1"/>
  <c r="K403" i="2"/>
  <c r="B414" i="37" s="1"/>
  <c r="L403" i="2"/>
  <c r="M403"/>
  <c r="N403"/>
  <c r="O403"/>
  <c r="P403"/>
  <c r="Q403"/>
  <c r="R403"/>
  <c r="B404"/>
  <c r="D404"/>
  <c r="B415" i="22" s="1"/>
  <c r="E404" i="2"/>
  <c r="B415" i="25" s="1"/>
  <c r="F404" i="2"/>
  <c r="G404"/>
  <c r="B415" i="28" s="1"/>
  <c r="C415" s="1"/>
  <c r="H404" i="2"/>
  <c r="I404"/>
  <c r="B415" i="31" s="1"/>
  <c r="J404" i="2"/>
  <c r="B415" i="34" s="1"/>
  <c r="K404" i="2"/>
  <c r="B415" i="37" s="1"/>
  <c r="L404" i="2"/>
  <c r="M404"/>
  <c r="N404"/>
  <c r="O404"/>
  <c r="P404"/>
  <c r="Q404"/>
  <c r="R404"/>
  <c r="B405"/>
  <c r="D405"/>
  <c r="B416" i="22" s="1"/>
  <c r="E405" i="2"/>
  <c r="B416" i="25" s="1"/>
  <c r="F405" i="2"/>
  <c r="G405"/>
  <c r="B416" i="28" s="1"/>
  <c r="C416" s="1"/>
  <c r="H405" i="2"/>
  <c r="I405"/>
  <c r="B416" i="31" s="1"/>
  <c r="J405" i="2"/>
  <c r="B416" i="34" s="1"/>
  <c r="K405" i="2"/>
  <c r="B416" i="37" s="1"/>
  <c r="L405" i="2"/>
  <c r="M405"/>
  <c r="N405"/>
  <c r="O405"/>
  <c r="P405"/>
  <c r="Q405"/>
  <c r="R405"/>
  <c r="B406"/>
  <c r="D406"/>
  <c r="B417" i="22" s="1"/>
  <c r="E406" i="2"/>
  <c r="B417" i="25" s="1"/>
  <c r="F406" i="2"/>
  <c r="G406"/>
  <c r="B417" i="28" s="1"/>
  <c r="C417" s="1"/>
  <c r="H406" i="2"/>
  <c r="I406"/>
  <c r="B417" i="31" s="1"/>
  <c r="J406" i="2"/>
  <c r="B417" i="34" s="1"/>
  <c r="K406" i="2"/>
  <c r="B417" i="37" s="1"/>
  <c r="L406" i="2"/>
  <c r="M406"/>
  <c r="N406"/>
  <c r="O406"/>
  <c r="P406"/>
  <c r="Q406"/>
  <c r="R406"/>
  <c r="B407"/>
  <c r="D407"/>
  <c r="B418" i="22" s="1"/>
  <c r="E407" i="2"/>
  <c r="B418" i="25" s="1"/>
  <c r="F407" i="2"/>
  <c r="G407"/>
  <c r="B418" i="28" s="1"/>
  <c r="C418" s="1"/>
  <c r="H407" i="2"/>
  <c r="I407"/>
  <c r="B418" i="31" s="1"/>
  <c r="J407" i="2"/>
  <c r="B418" i="34" s="1"/>
  <c r="K407" i="2"/>
  <c r="B418" i="37" s="1"/>
  <c r="L407" i="2"/>
  <c r="M407"/>
  <c r="N407"/>
  <c r="O407"/>
  <c r="P407"/>
  <c r="Q407"/>
  <c r="R407"/>
  <c r="B408"/>
  <c r="D408"/>
  <c r="B419" i="22" s="1"/>
  <c r="E408" i="2"/>
  <c r="B419" i="25" s="1"/>
  <c r="F408" i="2"/>
  <c r="G408"/>
  <c r="B419" i="28" s="1"/>
  <c r="C419" s="1"/>
  <c r="H408" i="2"/>
  <c r="I408"/>
  <c r="B419" i="31" s="1"/>
  <c r="J408" i="2"/>
  <c r="B419" i="34" s="1"/>
  <c r="K408" i="2"/>
  <c r="B419" i="37" s="1"/>
  <c r="L408" i="2"/>
  <c r="M408"/>
  <c r="N408"/>
  <c r="O408"/>
  <c r="P408"/>
  <c r="Q408"/>
  <c r="R408"/>
  <c r="B409"/>
  <c r="D409"/>
  <c r="B420" i="22" s="1"/>
  <c r="E409" i="2"/>
  <c r="B420" i="25" s="1"/>
  <c r="F409" i="2"/>
  <c r="G409"/>
  <c r="B420" i="28" s="1"/>
  <c r="C420" s="1"/>
  <c r="H409" i="2"/>
  <c r="I409"/>
  <c r="B420" i="31" s="1"/>
  <c r="J409" i="2"/>
  <c r="B420" i="34" s="1"/>
  <c r="K409" i="2"/>
  <c r="B420" i="37" s="1"/>
  <c r="L409" i="2"/>
  <c r="M409"/>
  <c r="N409"/>
  <c r="O409"/>
  <c r="P409"/>
  <c r="Q409"/>
  <c r="R409"/>
  <c r="B362"/>
  <c r="D362"/>
  <c r="B373" i="22" s="1"/>
  <c r="E362" i="2"/>
  <c r="B373" i="25" s="1"/>
  <c r="F362" i="2"/>
  <c r="G362"/>
  <c r="B373" i="28" s="1"/>
  <c r="C373" s="1"/>
  <c r="H362" i="2"/>
  <c r="I362"/>
  <c r="B373" i="31" s="1"/>
  <c r="J362" i="2"/>
  <c r="B373" i="34" s="1"/>
  <c r="K362" i="2"/>
  <c r="B373" i="37" s="1"/>
  <c r="L362" i="2"/>
  <c r="M362"/>
  <c r="N362"/>
  <c r="O362"/>
  <c r="P362"/>
  <c r="Q362"/>
  <c r="R362"/>
  <c r="B363"/>
  <c r="D363"/>
  <c r="B374" i="22" s="1"/>
  <c r="E363" i="2"/>
  <c r="B374" i="25" s="1"/>
  <c r="F363" i="2"/>
  <c r="G363"/>
  <c r="B374" i="28" s="1"/>
  <c r="C374" s="1"/>
  <c r="H363" i="2"/>
  <c r="I363"/>
  <c r="B374" i="31" s="1"/>
  <c r="J363" i="2"/>
  <c r="B374" i="34" s="1"/>
  <c r="K363" i="2"/>
  <c r="B374" i="37" s="1"/>
  <c r="L363" i="2"/>
  <c r="M363"/>
  <c r="N363"/>
  <c r="O363"/>
  <c r="P363"/>
  <c r="Q363"/>
  <c r="R363"/>
  <c r="B364"/>
  <c r="D364"/>
  <c r="B375" i="22" s="1"/>
  <c r="E364" i="2"/>
  <c r="B375" i="25" s="1"/>
  <c r="F364" i="2"/>
  <c r="G364"/>
  <c r="B375" i="28" s="1"/>
  <c r="C375" s="1"/>
  <c r="H364" i="2"/>
  <c r="I364"/>
  <c r="B375" i="31" s="1"/>
  <c r="J364" i="2"/>
  <c r="B375" i="34" s="1"/>
  <c r="K364" i="2"/>
  <c r="B375" i="37" s="1"/>
  <c r="L364" i="2"/>
  <c r="M364"/>
  <c r="N364"/>
  <c r="O364"/>
  <c r="P364"/>
  <c r="Q364"/>
  <c r="R364"/>
  <c r="B365"/>
  <c r="D365"/>
  <c r="B376" i="22" s="1"/>
  <c r="E365" i="2"/>
  <c r="B376" i="25" s="1"/>
  <c r="F365" i="2"/>
  <c r="G365"/>
  <c r="B376" i="28" s="1"/>
  <c r="C376" s="1"/>
  <c r="H365" i="2"/>
  <c r="I365"/>
  <c r="B376" i="31" s="1"/>
  <c r="J365" i="2"/>
  <c r="B376" i="34" s="1"/>
  <c r="K365" i="2"/>
  <c r="B376" i="37" s="1"/>
  <c r="L365" i="2"/>
  <c r="M365"/>
  <c r="N365"/>
  <c r="O365"/>
  <c r="P365"/>
  <c r="Q365"/>
  <c r="R365"/>
  <c r="B366"/>
  <c r="D366"/>
  <c r="B377" i="22" s="1"/>
  <c r="E366" i="2"/>
  <c r="B377" i="25" s="1"/>
  <c r="F366" i="2"/>
  <c r="G366"/>
  <c r="B377" i="28" s="1"/>
  <c r="C377" s="1"/>
  <c r="H366" i="2"/>
  <c r="I366"/>
  <c r="B377" i="31" s="1"/>
  <c r="J366" i="2"/>
  <c r="B377" i="34" s="1"/>
  <c r="K366" i="2"/>
  <c r="B377" i="37" s="1"/>
  <c r="L366" i="2"/>
  <c r="M366"/>
  <c r="N366"/>
  <c r="O366"/>
  <c r="P366"/>
  <c r="Q366"/>
  <c r="R366"/>
  <c r="B367"/>
  <c r="D367"/>
  <c r="B378" i="22" s="1"/>
  <c r="E367" i="2"/>
  <c r="B378" i="25" s="1"/>
  <c r="F367" i="2"/>
  <c r="G367"/>
  <c r="B378" i="28" s="1"/>
  <c r="C378" s="1"/>
  <c r="H367" i="2"/>
  <c r="I367"/>
  <c r="B378" i="31" s="1"/>
  <c r="J367" i="2"/>
  <c r="B378" i="34" s="1"/>
  <c r="K367" i="2"/>
  <c r="B378" i="37" s="1"/>
  <c r="L367" i="2"/>
  <c r="M367"/>
  <c r="N367"/>
  <c r="O367"/>
  <c r="P367"/>
  <c r="Q367"/>
  <c r="R367"/>
  <c r="B368"/>
  <c r="D368"/>
  <c r="B379" i="22" s="1"/>
  <c r="E368" i="2"/>
  <c r="B379" i="25" s="1"/>
  <c r="F368" i="2"/>
  <c r="G368"/>
  <c r="B379" i="28" s="1"/>
  <c r="C379" s="1"/>
  <c r="H368" i="2"/>
  <c r="I368"/>
  <c r="B379" i="31" s="1"/>
  <c r="J368" i="2"/>
  <c r="B379" i="34" s="1"/>
  <c r="K368" i="2"/>
  <c r="B379" i="37" s="1"/>
  <c r="L368" i="2"/>
  <c r="M368"/>
  <c r="N368"/>
  <c r="O368"/>
  <c r="P368"/>
  <c r="Q368"/>
  <c r="R368"/>
  <c r="B369"/>
  <c r="D369"/>
  <c r="B380" i="22" s="1"/>
  <c r="E369" i="2"/>
  <c r="B380" i="25" s="1"/>
  <c r="F369" i="2"/>
  <c r="G369"/>
  <c r="B380" i="28" s="1"/>
  <c r="C380" s="1"/>
  <c r="H369" i="2"/>
  <c r="I369"/>
  <c r="B380" i="31" s="1"/>
  <c r="J369" i="2"/>
  <c r="B380" i="34" s="1"/>
  <c r="K369" i="2"/>
  <c r="B380" i="37" s="1"/>
  <c r="L369" i="2"/>
  <c r="M369"/>
  <c r="N369"/>
  <c r="O369"/>
  <c r="P369"/>
  <c r="Q369"/>
  <c r="R369"/>
  <c r="B370"/>
  <c r="D370"/>
  <c r="B381" i="22" s="1"/>
  <c r="E370" i="2"/>
  <c r="B381" i="25" s="1"/>
  <c r="F370" i="2"/>
  <c r="G370"/>
  <c r="B381" i="28" s="1"/>
  <c r="C381" s="1"/>
  <c r="H370" i="2"/>
  <c r="I370"/>
  <c r="B381" i="31" s="1"/>
  <c r="J370" i="2"/>
  <c r="B381" i="34" s="1"/>
  <c r="K370" i="2"/>
  <c r="B381" i="37" s="1"/>
  <c r="L370" i="2"/>
  <c r="M370"/>
  <c r="N370"/>
  <c r="O370"/>
  <c r="P370"/>
  <c r="Q370"/>
  <c r="R370"/>
  <c r="B371"/>
  <c r="D371"/>
  <c r="B382" i="22" s="1"/>
  <c r="E371" i="2"/>
  <c r="B382" i="25" s="1"/>
  <c r="F371" i="2"/>
  <c r="G371"/>
  <c r="B382" i="28" s="1"/>
  <c r="C382" s="1"/>
  <c r="H371" i="2"/>
  <c r="I371"/>
  <c r="B382" i="31" s="1"/>
  <c r="J371" i="2"/>
  <c r="B382" i="34" s="1"/>
  <c r="K371" i="2"/>
  <c r="B382" i="37" s="1"/>
  <c r="L371" i="2"/>
  <c r="M371"/>
  <c r="N371"/>
  <c r="O371"/>
  <c r="P371"/>
  <c r="Q371"/>
  <c r="R371"/>
  <c r="B372"/>
  <c r="D372"/>
  <c r="B383" i="22" s="1"/>
  <c r="E372" i="2"/>
  <c r="B383" i="25" s="1"/>
  <c r="F372" i="2"/>
  <c r="G372"/>
  <c r="B383" i="28" s="1"/>
  <c r="C383" s="1"/>
  <c r="H372" i="2"/>
  <c r="I372"/>
  <c r="B383" i="31" s="1"/>
  <c r="J372" i="2"/>
  <c r="B383" i="34" s="1"/>
  <c r="K372" i="2"/>
  <c r="B383" i="37" s="1"/>
  <c r="L372" i="2"/>
  <c r="M372"/>
  <c r="N372"/>
  <c r="O372"/>
  <c r="P372"/>
  <c r="Q372"/>
  <c r="R372"/>
  <c r="B373"/>
  <c r="D373"/>
  <c r="B384" i="22" s="1"/>
  <c r="E373" i="2"/>
  <c r="B384" i="25" s="1"/>
  <c r="F373" i="2"/>
  <c r="G373"/>
  <c r="B384" i="28" s="1"/>
  <c r="C384" s="1"/>
  <c r="H373" i="2"/>
  <c r="I373"/>
  <c r="B384" i="31" s="1"/>
  <c r="J373" i="2"/>
  <c r="B384" i="34" s="1"/>
  <c r="K373" i="2"/>
  <c r="B384" i="37" s="1"/>
  <c r="L373" i="2"/>
  <c r="M373"/>
  <c r="N373"/>
  <c r="O373"/>
  <c r="P373"/>
  <c r="Q373"/>
  <c r="R373"/>
  <c r="B374"/>
  <c r="D374"/>
  <c r="B385" i="22" s="1"/>
  <c r="E374" i="2"/>
  <c r="B385" i="25" s="1"/>
  <c r="F374" i="2"/>
  <c r="G374"/>
  <c r="B385" i="28" s="1"/>
  <c r="C385" s="1"/>
  <c r="H374" i="2"/>
  <c r="I374"/>
  <c r="B385" i="31" s="1"/>
  <c r="J374" i="2"/>
  <c r="B385" i="34" s="1"/>
  <c r="K374" i="2"/>
  <c r="B385" i="37" s="1"/>
  <c r="L374" i="2"/>
  <c r="M374"/>
  <c r="N374"/>
  <c r="O374"/>
  <c r="P374"/>
  <c r="Q374"/>
  <c r="R374"/>
  <c r="B375"/>
  <c r="D375"/>
  <c r="B386" i="22" s="1"/>
  <c r="E375" i="2"/>
  <c r="B386" i="25" s="1"/>
  <c r="F375" i="2"/>
  <c r="G375"/>
  <c r="B386" i="28" s="1"/>
  <c r="C386" s="1"/>
  <c r="H375" i="2"/>
  <c r="I375"/>
  <c r="B386" i="31" s="1"/>
  <c r="J375" i="2"/>
  <c r="B386" i="34" s="1"/>
  <c r="K375" i="2"/>
  <c r="B386" i="37" s="1"/>
  <c r="L375" i="2"/>
  <c r="M375"/>
  <c r="N375"/>
  <c r="O375"/>
  <c r="P375"/>
  <c r="Q375"/>
  <c r="R375"/>
  <c r="B376"/>
  <c r="D376"/>
  <c r="B387" i="22" s="1"/>
  <c r="E376" i="2"/>
  <c r="B387" i="25" s="1"/>
  <c r="F376" i="2"/>
  <c r="G376"/>
  <c r="B387" i="28" s="1"/>
  <c r="C387" s="1"/>
  <c r="H376" i="2"/>
  <c r="I376"/>
  <c r="B387" i="31" s="1"/>
  <c r="J376" i="2"/>
  <c r="B387" i="34" s="1"/>
  <c r="K376" i="2"/>
  <c r="B387" i="37" s="1"/>
  <c r="L376" i="2"/>
  <c r="M376"/>
  <c r="N376"/>
  <c r="O376"/>
  <c r="P376"/>
  <c r="Q376"/>
  <c r="R376"/>
  <c r="B377"/>
  <c r="D377"/>
  <c r="B388" i="22" s="1"/>
  <c r="E377" i="2"/>
  <c r="B388" i="25" s="1"/>
  <c r="F377" i="2"/>
  <c r="G377"/>
  <c r="B388" i="28" s="1"/>
  <c r="C388" s="1"/>
  <c r="H377" i="2"/>
  <c r="I377"/>
  <c r="B388" i="31" s="1"/>
  <c r="J377" i="2"/>
  <c r="B388" i="34" s="1"/>
  <c r="K377" i="2"/>
  <c r="B388" i="37" s="1"/>
  <c r="L377" i="2"/>
  <c r="M377"/>
  <c r="N377"/>
  <c r="O377"/>
  <c r="P377"/>
  <c r="Q377"/>
  <c r="R377"/>
  <c r="B378"/>
  <c r="D378"/>
  <c r="B389" i="22" s="1"/>
  <c r="E378" i="2"/>
  <c r="B389" i="25" s="1"/>
  <c r="F378" i="2"/>
  <c r="G378"/>
  <c r="B389" i="28" s="1"/>
  <c r="C389" s="1"/>
  <c r="H378" i="2"/>
  <c r="I378"/>
  <c r="B389" i="31" s="1"/>
  <c r="J378" i="2"/>
  <c r="B389" i="34" s="1"/>
  <c r="K378" i="2"/>
  <c r="B389" i="37" s="1"/>
  <c r="L378" i="2"/>
  <c r="M378"/>
  <c r="N378"/>
  <c r="O378"/>
  <c r="P378"/>
  <c r="Q378"/>
  <c r="R378"/>
  <c r="B379"/>
  <c r="D379"/>
  <c r="B390" i="22" s="1"/>
  <c r="E379" i="2"/>
  <c r="B390" i="25" s="1"/>
  <c r="F379" i="2"/>
  <c r="G379"/>
  <c r="B390" i="28" s="1"/>
  <c r="C390" s="1"/>
  <c r="H379" i="2"/>
  <c r="I379"/>
  <c r="B390" i="31" s="1"/>
  <c r="J379" i="2"/>
  <c r="B390" i="34" s="1"/>
  <c r="K379" i="2"/>
  <c r="B390" i="37" s="1"/>
  <c r="L379" i="2"/>
  <c r="M379"/>
  <c r="N379"/>
  <c r="O379"/>
  <c r="P379"/>
  <c r="Q379"/>
  <c r="R379"/>
  <c r="B380"/>
  <c r="D380"/>
  <c r="B391" i="22" s="1"/>
  <c r="E380" i="2"/>
  <c r="B391" i="25" s="1"/>
  <c r="F380" i="2"/>
  <c r="G380"/>
  <c r="B391" i="28" s="1"/>
  <c r="C391" s="1"/>
  <c r="H380" i="2"/>
  <c r="I380"/>
  <c r="B391" i="31" s="1"/>
  <c r="J380" i="2"/>
  <c r="B391" i="34" s="1"/>
  <c r="K380" i="2"/>
  <c r="B391" i="37" s="1"/>
  <c r="L380" i="2"/>
  <c r="M380"/>
  <c r="N380"/>
  <c r="O380"/>
  <c r="P380"/>
  <c r="Q380"/>
  <c r="R380"/>
  <c r="B381"/>
  <c r="D381"/>
  <c r="B392" i="22" s="1"/>
  <c r="E381" i="2"/>
  <c r="B392" i="25" s="1"/>
  <c r="F381" i="2"/>
  <c r="G381"/>
  <c r="B392" i="28" s="1"/>
  <c r="C392" s="1"/>
  <c r="H381" i="2"/>
  <c r="I381"/>
  <c r="B392" i="31" s="1"/>
  <c r="J381" i="2"/>
  <c r="B392" i="34" s="1"/>
  <c r="K381" i="2"/>
  <c r="B392" i="37" s="1"/>
  <c r="L381" i="2"/>
  <c r="M381"/>
  <c r="N381"/>
  <c r="O381"/>
  <c r="P381"/>
  <c r="Q381"/>
  <c r="R381"/>
  <c r="B382"/>
  <c r="D382"/>
  <c r="B393" i="22" s="1"/>
  <c r="E382" i="2"/>
  <c r="B393" i="25" s="1"/>
  <c r="F382" i="2"/>
  <c r="G382"/>
  <c r="B393" i="28" s="1"/>
  <c r="C393" s="1"/>
  <c r="H382" i="2"/>
  <c r="I382"/>
  <c r="B393" i="31" s="1"/>
  <c r="J382" i="2"/>
  <c r="B393" i="34" s="1"/>
  <c r="K382" i="2"/>
  <c r="B393" i="37" s="1"/>
  <c r="L382" i="2"/>
  <c r="M382"/>
  <c r="N382"/>
  <c r="O382"/>
  <c r="P382"/>
  <c r="Q382"/>
  <c r="R382"/>
  <c r="B383"/>
  <c r="D383"/>
  <c r="B394" i="22" s="1"/>
  <c r="E383" i="2"/>
  <c r="B394" i="25" s="1"/>
  <c r="F383" i="2"/>
  <c r="G383"/>
  <c r="B394" i="28" s="1"/>
  <c r="C394" s="1"/>
  <c r="H383" i="2"/>
  <c r="I383"/>
  <c r="B394" i="31" s="1"/>
  <c r="J383" i="2"/>
  <c r="B394" i="34" s="1"/>
  <c r="K383" i="2"/>
  <c r="B394" i="37" s="1"/>
  <c r="L383" i="2"/>
  <c r="M383"/>
  <c r="N383"/>
  <c r="O383"/>
  <c r="P383"/>
  <c r="Q383"/>
  <c r="R383"/>
  <c r="B384"/>
  <c r="D384"/>
  <c r="B395" i="22" s="1"/>
  <c r="E384" i="2"/>
  <c r="B395" i="25" s="1"/>
  <c r="F384" i="2"/>
  <c r="G384"/>
  <c r="B395" i="28" s="1"/>
  <c r="C395" s="1"/>
  <c r="H384" i="2"/>
  <c r="I384"/>
  <c r="B395" i="31" s="1"/>
  <c r="J384" i="2"/>
  <c r="B395" i="34" s="1"/>
  <c r="K384" i="2"/>
  <c r="B395" i="37" s="1"/>
  <c r="L384" i="2"/>
  <c r="M384"/>
  <c r="N384"/>
  <c r="O384"/>
  <c r="P384"/>
  <c r="Q384"/>
  <c r="R384"/>
  <c r="B385"/>
  <c r="D385"/>
  <c r="B396" i="22" s="1"/>
  <c r="E385" i="2"/>
  <c r="B396" i="25" s="1"/>
  <c r="F385" i="2"/>
  <c r="G385"/>
  <c r="B396" i="28" s="1"/>
  <c r="C396" s="1"/>
  <c r="H385" i="2"/>
  <c r="I385"/>
  <c r="B396" i="31" s="1"/>
  <c r="J385" i="2"/>
  <c r="B396" i="34" s="1"/>
  <c r="K385" i="2"/>
  <c r="B396" i="37" s="1"/>
  <c r="L385" i="2"/>
  <c r="M385"/>
  <c r="N385"/>
  <c r="O385"/>
  <c r="P385"/>
  <c r="Q385"/>
  <c r="R385"/>
  <c r="B338"/>
  <c r="D338"/>
  <c r="B349" i="22" s="1"/>
  <c r="E338" i="2"/>
  <c r="B349" i="25" s="1"/>
  <c r="F338" i="2"/>
  <c r="G338"/>
  <c r="B349" i="28" s="1"/>
  <c r="C349" s="1"/>
  <c r="H338" i="2"/>
  <c r="I338"/>
  <c r="B349" i="31" s="1"/>
  <c r="J338" i="2"/>
  <c r="B349" i="34" s="1"/>
  <c r="K338" i="2"/>
  <c r="B349" i="37" s="1"/>
  <c r="L338" i="2"/>
  <c r="M338"/>
  <c r="N338"/>
  <c r="O338"/>
  <c r="P338"/>
  <c r="Q338"/>
  <c r="R338"/>
  <c r="B339"/>
  <c r="D339"/>
  <c r="B350" i="22" s="1"/>
  <c r="E339" i="2"/>
  <c r="B350" i="25" s="1"/>
  <c r="F339" i="2"/>
  <c r="G339"/>
  <c r="B350" i="28" s="1"/>
  <c r="C350" s="1"/>
  <c r="H339" i="2"/>
  <c r="I339"/>
  <c r="B350" i="31" s="1"/>
  <c r="J339" i="2"/>
  <c r="B350" i="34" s="1"/>
  <c r="K339" i="2"/>
  <c r="B350" i="37" s="1"/>
  <c r="L339" i="2"/>
  <c r="M339"/>
  <c r="N339"/>
  <c r="O339"/>
  <c r="P339"/>
  <c r="Q339"/>
  <c r="R339"/>
  <c r="B340"/>
  <c r="D340"/>
  <c r="B351" i="22" s="1"/>
  <c r="E340" i="2"/>
  <c r="B351" i="25" s="1"/>
  <c r="F340" i="2"/>
  <c r="G340"/>
  <c r="B351" i="28" s="1"/>
  <c r="C351" s="1"/>
  <c r="H340" i="2"/>
  <c r="I340"/>
  <c r="B351" i="31" s="1"/>
  <c r="J340" i="2"/>
  <c r="B351" i="34" s="1"/>
  <c r="K340" i="2"/>
  <c r="B351" i="37" s="1"/>
  <c r="L340" i="2"/>
  <c r="M340"/>
  <c r="N340"/>
  <c r="O340"/>
  <c r="P340"/>
  <c r="Q340"/>
  <c r="R340"/>
  <c r="B341"/>
  <c r="D341"/>
  <c r="B352" i="22" s="1"/>
  <c r="E341" i="2"/>
  <c r="B352" i="25" s="1"/>
  <c r="F341" i="2"/>
  <c r="G341"/>
  <c r="B352" i="28" s="1"/>
  <c r="C352" s="1"/>
  <c r="H341" i="2"/>
  <c r="I341"/>
  <c r="B352" i="31" s="1"/>
  <c r="J341" i="2"/>
  <c r="B352" i="34" s="1"/>
  <c r="K341" i="2"/>
  <c r="B352" i="37" s="1"/>
  <c r="L341" i="2"/>
  <c r="M341"/>
  <c r="N341"/>
  <c r="O341"/>
  <c r="P341"/>
  <c r="Q341"/>
  <c r="R341"/>
  <c r="B342"/>
  <c r="D342"/>
  <c r="B353" i="22" s="1"/>
  <c r="E342" i="2"/>
  <c r="B353" i="25" s="1"/>
  <c r="F342" i="2"/>
  <c r="G342"/>
  <c r="B353" i="28" s="1"/>
  <c r="C353" s="1"/>
  <c r="H342" i="2"/>
  <c r="I342"/>
  <c r="B353" i="31" s="1"/>
  <c r="J342" i="2"/>
  <c r="B353" i="34" s="1"/>
  <c r="K342" i="2"/>
  <c r="B353" i="37" s="1"/>
  <c r="L342" i="2"/>
  <c r="M342"/>
  <c r="N342"/>
  <c r="O342"/>
  <c r="P342"/>
  <c r="Q342"/>
  <c r="R342"/>
  <c r="B343"/>
  <c r="D343"/>
  <c r="B354" i="22" s="1"/>
  <c r="E343" i="2"/>
  <c r="B354" i="25" s="1"/>
  <c r="F343" i="2"/>
  <c r="G343"/>
  <c r="B354" i="28" s="1"/>
  <c r="C354" s="1"/>
  <c r="H343" i="2"/>
  <c r="I343"/>
  <c r="B354" i="31" s="1"/>
  <c r="J343" i="2"/>
  <c r="B354" i="34" s="1"/>
  <c r="K343" i="2"/>
  <c r="B354" i="37" s="1"/>
  <c r="L343" i="2"/>
  <c r="M343"/>
  <c r="N343"/>
  <c r="O343"/>
  <c r="P343"/>
  <c r="Q343"/>
  <c r="R343"/>
  <c r="B344"/>
  <c r="D344"/>
  <c r="B355" i="22" s="1"/>
  <c r="E344" i="2"/>
  <c r="B355" i="25" s="1"/>
  <c r="F344" i="2"/>
  <c r="G344"/>
  <c r="B355" i="28" s="1"/>
  <c r="C355" s="1"/>
  <c r="H344" i="2"/>
  <c r="I344"/>
  <c r="B355" i="31" s="1"/>
  <c r="J344" i="2"/>
  <c r="B355" i="34" s="1"/>
  <c r="K344" i="2"/>
  <c r="B355" i="37" s="1"/>
  <c r="L344" i="2"/>
  <c r="M344"/>
  <c r="N344"/>
  <c r="O344"/>
  <c r="P344"/>
  <c r="Q344"/>
  <c r="R344"/>
  <c r="B345"/>
  <c r="D345"/>
  <c r="B356" i="22" s="1"/>
  <c r="E345" i="2"/>
  <c r="B356" i="25" s="1"/>
  <c r="F345" i="2"/>
  <c r="G345"/>
  <c r="B356" i="28" s="1"/>
  <c r="C356" s="1"/>
  <c r="H345" i="2"/>
  <c r="I345"/>
  <c r="B356" i="31" s="1"/>
  <c r="J345" i="2"/>
  <c r="B356" i="34" s="1"/>
  <c r="K345" i="2"/>
  <c r="B356" i="37" s="1"/>
  <c r="L345" i="2"/>
  <c r="M345"/>
  <c r="N345"/>
  <c r="O345"/>
  <c r="P345"/>
  <c r="Q345"/>
  <c r="R345"/>
  <c r="B346"/>
  <c r="D346"/>
  <c r="B357" i="22" s="1"/>
  <c r="E346" i="2"/>
  <c r="B357" i="25" s="1"/>
  <c r="F346" i="2"/>
  <c r="G346"/>
  <c r="B357" i="28" s="1"/>
  <c r="C357" s="1"/>
  <c r="H346" i="2"/>
  <c r="I346"/>
  <c r="B357" i="31" s="1"/>
  <c r="J346" i="2"/>
  <c r="B357" i="34" s="1"/>
  <c r="K346" i="2"/>
  <c r="B357" i="37" s="1"/>
  <c r="L346" i="2"/>
  <c r="M346"/>
  <c r="N346"/>
  <c r="O346"/>
  <c r="P346"/>
  <c r="Q346"/>
  <c r="R346"/>
  <c r="B347"/>
  <c r="D347"/>
  <c r="B358" i="22" s="1"/>
  <c r="E347" i="2"/>
  <c r="B358" i="25" s="1"/>
  <c r="F347" i="2"/>
  <c r="G347"/>
  <c r="B358" i="28" s="1"/>
  <c r="C358" s="1"/>
  <c r="H347" i="2"/>
  <c r="I347"/>
  <c r="B358" i="31" s="1"/>
  <c r="J347" i="2"/>
  <c r="B358" i="34" s="1"/>
  <c r="K347" i="2"/>
  <c r="B358" i="37" s="1"/>
  <c r="L347" i="2"/>
  <c r="M347"/>
  <c r="N347"/>
  <c r="O347"/>
  <c r="P347"/>
  <c r="Q347"/>
  <c r="R347"/>
  <c r="B348"/>
  <c r="D348"/>
  <c r="B359" i="22" s="1"/>
  <c r="E348" i="2"/>
  <c r="B359" i="25" s="1"/>
  <c r="F348" i="2"/>
  <c r="G348"/>
  <c r="B359" i="28" s="1"/>
  <c r="C359" s="1"/>
  <c r="H348" i="2"/>
  <c r="I348"/>
  <c r="B359" i="31" s="1"/>
  <c r="J348" i="2"/>
  <c r="B359" i="34" s="1"/>
  <c r="K348" i="2"/>
  <c r="B359" i="37" s="1"/>
  <c r="L348" i="2"/>
  <c r="M348"/>
  <c r="N348"/>
  <c r="O348"/>
  <c r="P348"/>
  <c r="Q348"/>
  <c r="R348"/>
  <c r="B349"/>
  <c r="D349"/>
  <c r="B360" i="22" s="1"/>
  <c r="E349" i="2"/>
  <c r="B360" i="25" s="1"/>
  <c r="F349" i="2"/>
  <c r="G349"/>
  <c r="B360" i="28" s="1"/>
  <c r="C360" s="1"/>
  <c r="H349" i="2"/>
  <c r="I349"/>
  <c r="B360" i="31" s="1"/>
  <c r="J349" i="2"/>
  <c r="B360" i="34" s="1"/>
  <c r="K349" i="2"/>
  <c r="B360" i="37" s="1"/>
  <c r="L349" i="2"/>
  <c r="M349"/>
  <c r="N349"/>
  <c r="O349"/>
  <c r="P349"/>
  <c r="Q349"/>
  <c r="R349"/>
  <c r="B350"/>
  <c r="D350"/>
  <c r="B361" i="22" s="1"/>
  <c r="E350" i="2"/>
  <c r="B361" i="25" s="1"/>
  <c r="F350" i="2"/>
  <c r="G350"/>
  <c r="B361" i="28" s="1"/>
  <c r="C361" s="1"/>
  <c r="H350" i="2"/>
  <c r="I350"/>
  <c r="B361" i="31" s="1"/>
  <c r="J350" i="2"/>
  <c r="B361" i="34" s="1"/>
  <c r="K350" i="2"/>
  <c r="B361" i="37" s="1"/>
  <c r="L350" i="2"/>
  <c r="M350"/>
  <c r="N350"/>
  <c r="O350"/>
  <c r="P350"/>
  <c r="Q350"/>
  <c r="R350"/>
  <c r="B351"/>
  <c r="D351"/>
  <c r="B362" i="22" s="1"/>
  <c r="E351" i="2"/>
  <c r="B362" i="25" s="1"/>
  <c r="F351" i="2"/>
  <c r="G351"/>
  <c r="B362" i="28" s="1"/>
  <c r="C362" s="1"/>
  <c r="H351" i="2"/>
  <c r="I351"/>
  <c r="B362" i="31" s="1"/>
  <c r="J351" i="2"/>
  <c r="B362" i="34" s="1"/>
  <c r="K351" i="2"/>
  <c r="B362" i="37" s="1"/>
  <c r="L351" i="2"/>
  <c r="M351"/>
  <c r="N351"/>
  <c r="O351"/>
  <c r="P351"/>
  <c r="Q351"/>
  <c r="R351"/>
  <c r="B352"/>
  <c r="D352"/>
  <c r="B363" i="22" s="1"/>
  <c r="E352" i="2"/>
  <c r="B363" i="25" s="1"/>
  <c r="F352" i="2"/>
  <c r="G352"/>
  <c r="B363" i="28" s="1"/>
  <c r="C363" s="1"/>
  <c r="H352" i="2"/>
  <c r="I352"/>
  <c r="B363" i="31" s="1"/>
  <c r="J352" i="2"/>
  <c r="B363" i="34" s="1"/>
  <c r="K352" i="2"/>
  <c r="B363" i="37" s="1"/>
  <c r="L352" i="2"/>
  <c r="M352"/>
  <c r="N352"/>
  <c r="O352"/>
  <c r="P352"/>
  <c r="Q352"/>
  <c r="R352"/>
  <c r="B353"/>
  <c r="D353"/>
  <c r="B364" i="22" s="1"/>
  <c r="E353" i="2"/>
  <c r="B364" i="25" s="1"/>
  <c r="F353" i="2"/>
  <c r="G353"/>
  <c r="B364" i="28" s="1"/>
  <c r="C364" s="1"/>
  <c r="H353" i="2"/>
  <c r="I353"/>
  <c r="B364" i="31" s="1"/>
  <c r="J353" i="2"/>
  <c r="B364" i="34" s="1"/>
  <c r="K353" i="2"/>
  <c r="B364" i="37" s="1"/>
  <c r="L353" i="2"/>
  <c r="M353"/>
  <c r="N353"/>
  <c r="O353"/>
  <c r="P353"/>
  <c r="Q353"/>
  <c r="R353"/>
  <c r="B354"/>
  <c r="D354"/>
  <c r="B365" i="22" s="1"/>
  <c r="E354" i="2"/>
  <c r="B365" i="25" s="1"/>
  <c r="F354" i="2"/>
  <c r="G354"/>
  <c r="B365" i="28" s="1"/>
  <c r="C365" s="1"/>
  <c r="H354" i="2"/>
  <c r="I354"/>
  <c r="B365" i="31" s="1"/>
  <c r="J354" i="2"/>
  <c r="B365" i="34" s="1"/>
  <c r="K354" i="2"/>
  <c r="B365" i="37" s="1"/>
  <c r="L354" i="2"/>
  <c r="M354"/>
  <c r="N354"/>
  <c r="O354"/>
  <c r="P354"/>
  <c r="Q354"/>
  <c r="R354"/>
  <c r="B355"/>
  <c r="D355"/>
  <c r="B366" i="22" s="1"/>
  <c r="E355" i="2"/>
  <c r="B366" i="25" s="1"/>
  <c r="F355" i="2"/>
  <c r="G355"/>
  <c r="B366" i="28" s="1"/>
  <c r="C366" s="1"/>
  <c r="H355" i="2"/>
  <c r="I355"/>
  <c r="B366" i="31" s="1"/>
  <c r="J355" i="2"/>
  <c r="B366" i="34" s="1"/>
  <c r="K355" i="2"/>
  <c r="B366" i="37" s="1"/>
  <c r="L355" i="2"/>
  <c r="M355"/>
  <c r="N355"/>
  <c r="O355"/>
  <c r="P355"/>
  <c r="Q355"/>
  <c r="R355"/>
  <c r="B356"/>
  <c r="D356"/>
  <c r="B367" i="22" s="1"/>
  <c r="E356" i="2"/>
  <c r="B367" i="25" s="1"/>
  <c r="F356" i="2"/>
  <c r="G356"/>
  <c r="B367" i="28" s="1"/>
  <c r="C367" s="1"/>
  <c r="H356" i="2"/>
  <c r="I356"/>
  <c r="B367" i="31" s="1"/>
  <c r="J356" i="2"/>
  <c r="B367" i="34" s="1"/>
  <c r="K356" i="2"/>
  <c r="B367" i="37" s="1"/>
  <c r="L356" i="2"/>
  <c r="M356"/>
  <c r="N356"/>
  <c r="O356"/>
  <c r="P356"/>
  <c r="Q356"/>
  <c r="R356"/>
  <c r="B357"/>
  <c r="D357"/>
  <c r="B368" i="22" s="1"/>
  <c r="E357" i="2"/>
  <c r="B368" i="25" s="1"/>
  <c r="F357" i="2"/>
  <c r="G357"/>
  <c r="B368" i="28" s="1"/>
  <c r="C368" s="1"/>
  <c r="H357" i="2"/>
  <c r="I357"/>
  <c r="B368" i="31" s="1"/>
  <c r="J357" i="2"/>
  <c r="B368" i="34" s="1"/>
  <c r="K357" i="2"/>
  <c r="B368" i="37" s="1"/>
  <c r="L357" i="2"/>
  <c r="M357"/>
  <c r="N357"/>
  <c r="O357"/>
  <c r="P357"/>
  <c r="Q357"/>
  <c r="R357"/>
  <c r="B358"/>
  <c r="D358"/>
  <c r="B369" i="22" s="1"/>
  <c r="E358" i="2"/>
  <c r="B369" i="25" s="1"/>
  <c r="F358" i="2"/>
  <c r="G358"/>
  <c r="B369" i="28" s="1"/>
  <c r="C369" s="1"/>
  <c r="H358" i="2"/>
  <c r="I358"/>
  <c r="B369" i="31" s="1"/>
  <c r="J358" i="2"/>
  <c r="B369" i="34" s="1"/>
  <c r="K358" i="2"/>
  <c r="B369" i="37" s="1"/>
  <c r="L358" i="2"/>
  <c r="M358"/>
  <c r="N358"/>
  <c r="O358"/>
  <c r="P358"/>
  <c r="Q358"/>
  <c r="R358"/>
  <c r="B359"/>
  <c r="D359"/>
  <c r="B370" i="22" s="1"/>
  <c r="E359" i="2"/>
  <c r="B370" i="25" s="1"/>
  <c r="F359" i="2"/>
  <c r="G359"/>
  <c r="B370" i="28" s="1"/>
  <c r="C370" s="1"/>
  <c r="H359" i="2"/>
  <c r="I359"/>
  <c r="B370" i="31" s="1"/>
  <c r="J359" i="2"/>
  <c r="B370" i="34" s="1"/>
  <c r="K359" i="2"/>
  <c r="B370" i="37" s="1"/>
  <c r="L359" i="2"/>
  <c r="M359"/>
  <c r="N359"/>
  <c r="O359"/>
  <c r="P359"/>
  <c r="Q359"/>
  <c r="R359"/>
  <c r="B360"/>
  <c r="D360"/>
  <c r="B371" i="22" s="1"/>
  <c r="E360" i="2"/>
  <c r="B371" i="25" s="1"/>
  <c r="F360" i="2"/>
  <c r="G360"/>
  <c r="B371" i="28" s="1"/>
  <c r="C371" s="1"/>
  <c r="H360" i="2"/>
  <c r="I360"/>
  <c r="B371" i="31" s="1"/>
  <c r="J360" i="2"/>
  <c r="B371" i="34" s="1"/>
  <c r="K360" i="2"/>
  <c r="B371" i="37" s="1"/>
  <c r="L360" i="2"/>
  <c r="M360"/>
  <c r="N360"/>
  <c r="O360"/>
  <c r="P360"/>
  <c r="Q360"/>
  <c r="R360"/>
  <c r="B361"/>
  <c r="D361"/>
  <c r="B372" i="22" s="1"/>
  <c r="E361" i="2"/>
  <c r="B372" i="25" s="1"/>
  <c r="F361" i="2"/>
  <c r="G361"/>
  <c r="B372" i="28" s="1"/>
  <c r="C372" s="1"/>
  <c r="H361" i="2"/>
  <c r="I361"/>
  <c r="B372" i="31" s="1"/>
  <c r="J361" i="2"/>
  <c r="B372" i="34" s="1"/>
  <c r="K361" i="2"/>
  <c r="B372" i="37" s="1"/>
  <c r="L361" i="2"/>
  <c r="M361"/>
  <c r="N361"/>
  <c r="O361"/>
  <c r="P361"/>
  <c r="Q361"/>
  <c r="R361"/>
  <c r="B314"/>
  <c r="D314"/>
  <c r="B325" i="22" s="1"/>
  <c r="E314" i="2"/>
  <c r="B325" i="25" s="1"/>
  <c r="F314" i="2"/>
  <c r="G314"/>
  <c r="B325" i="28" s="1"/>
  <c r="C325" s="1"/>
  <c r="H314" i="2"/>
  <c r="I314"/>
  <c r="B325" i="31" s="1"/>
  <c r="J314" i="2"/>
  <c r="B325" i="34" s="1"/>
  <c r="K314" i="2"/>
  <c r="B325" i="37" s="1"/>
  <c r="L314" i="2"/>
  <c r="M314"/>
  <c r="N314"/>
  <c r="O314"/>
  <c r="P314"/>
  <c r="Q314"/>
  <c r="R314"/>
  <c r="B315"/>
  <c r="D315"/>
  <c r="B326" i="22" s="1"/>
  <c r="E315" i="2"/>
  <c r="B326" i="25" s="1"/>
  <c r="F315" i="2"/>
  <c r="G315"/>
  <c r="B326" i="28" s="1"/>
  <c r="C326" s="1"/>
  <c r="H315" i="2"/>
  <c r="I315"/>
  <c r="B326" i="31" s="1"/>
  <c r="J315" i="2"/>
  <c r="B326" i="34" s="1"/>
  <c r="K315" i="2"/>
  <c r="B326" i="37" s="1"/>
  <c r="L315" i="2"/>
  <c r="M315"/>
  <c r="N315"/>
  <c r="O315"/>
  <c r="P315"/>
  <c r="Q315"/>
  <c r="R315"/>
  <c r="B316"/>
  <c r="D316"/>
  <c r="B327" i="22" s="1"/>
  <c r="E316" i="2"/>
  <c r="B327" i="25" s="1"/>
  <c r="F316" i="2"/>
  <c r="G316"/>
  <c r="B327" i="28" s="1"/>
  <c r="C327" s="1"/>
  <c r="H316" i="2"/>
  <c r="I316"/>
  <c r="B327" i="31" s="1"/>
  <c r="J316" i="2"/>
  <c r="B327" i="34" s="1"/>
  <c r="K316" i="2"/>
  <c r="B327" i="37" s="1"/>
  <c r="L316" i="2"/>
  <c r="M316"/>
  <c r="N316"/>
  <c r="O316"/>
  <c r="P316"/>
  <c r="Q316"/>
  <c r="R316"/>
  <c r="B317"/>
  <c r="D317"/>
  <c r="B328" i="22" s="1"/>
  <c r="E317" i="2"/>
  <c r="B328" i="25" s="1"/>
  <c r="F317" i="2"/>
  <c r="G317"/>
  <c r="B328" i="28" s="1"/>
  <c r="C328" s="1"/>
  <c r="H317" i="2"/>
  <c r="I317"/>
  <c r="B328" i="31" s="1"/>
  <c r="J317" i="2"/>
  <c r="B328" i="34" s="1"/>
  <c r="K317" i="2"/>
  <c r="B328" i="37" s="1"/>
  <c r="L317" i="2"/>
  <c r="M317"/>
  <c r="N317"/>
  <c r="O317"/>
  <c r="P317"/>
  <c r="Q317"/>
  <c r="R317"/>
  <c r="B318"/>
  <c r="D318"/>
  <c r="B329" i="22" s="1"/>
  <c r="E318" i="2"/>
  <c r="B329" i="25" s="1"/>
  <c r="F318" i="2"/>
  <c r="G318"/>
  <c r="B329" i="28" s="1"/>
  <c r="C329" s="1"/>
  <c r="H318" i="2"/>
  <c r="I318"/>
  <c r="B329" i="31" s="1"/>
  <c r="J318" i="2"/>
  <c r="B329" i="34" s="1"/>
  <c r="K318" i="2"/>
  <c r="B329" i="37" s="1"/>
  <c r="L318" i="2"/>
  <c r="M318"/>
  <c r="N318"/>
  <c r="O318"/>
  <c r="P318"/>
  <c r="Q318"/>
  <c r="R318"/>
  <c r="B319"/>
  <c r="D319"/>
  <c r="B330" i="22" s="1"/>
  <c r="E319" i="2"/>
  <c r="B330" i="25" s="1"/>
  <c r="F319" i="2"/>
  <c r="G319"/>
  <c r="B330" i="28" s="1"/>
  <c r="C330" s="1"/>
  <c r="H319" i="2"/>
  <c r="I319"/>
  <c r="B330" i="31" s="1"/>
  <c r="J319" i="2"/>
  <c r="B330" i="34" s="1"/>
  <c r="K319" i="2"/>
  <c r="B330" i="37" s="1"/>
  <c r="L319" i="2"/>
  <c r="M319"/>
  <c r="N319"/>
  <c r="O319"/>
  <c r="P319"/>
  <c r="Q319"/>
  <c r="R319"/>
  <c r="B320"/>
  <c r="D320"/>
  <c r="B331" i="22" s="1"/>
  <c r="E320" i="2"/>
  <c r="B331" i="25" s="1"/>
  <c r="F320" i="2"/>
  <c r="G320"/>
  <c r="B331" i="28" s="1"/>
  <c r="C331" s="1"/>
  <c r="H320" i="2"/>
  <c r="I320"/>
  <c r="B331" i="31" s="1"/>
  <c r="J320" i="2"/>
  <c r="B331" i="34" s="1"/>
  <c r="K320" i="2"/>
  <c r="B331" i="37" s="1"/>
  <c r="L320" i="2"/>
  <c r="M320"/>
  <c r="N320"/>
  <c r="O320"/>
  <c r="P320"/>
  <c r="Q320"/>
  <c r="R320"/>
  <c r="B321"/>
  <c r="D321"/>
  <c r="B332" i="22" s="1"/>
  <c r="E321" i="2"/>
  <c r="B332" i="25" s="1"/>
  <c r="F321" i="2"/>
  <c r="G321"/>
  <c r="B332" i="28" s="1"/>
  <c r="C332" s="1"/>
  <c r="H321" i="2"/>
  <c r="I321"/>
  <c r="B332" i="31" s="1"/>
  <c r="J321" i="2"/>
  <c r="B332" i="34" s="1"/>
  <c r="K321" i="2"/>
  <c r="B332" i="37" s="1"/>
  <c r="L321" i="2"/>
  <c r="M321"/>
  <c r="N321"/>
  <c r="O321"/>
  <c r="P321"/>
  <c r="Q321"/>
  <c r="R321"/>
  <c r="B322"/>
  <c r="D322"/>
  <c r="B333" i="22" s="1"/>
  <c r="E322" i="2"/>
  <c r="B333" i="25" s="1"/>
  <c r="F322" i="2"/>
  <c r="G322"/>
  <c r="B333" i="28" s="1"/>
  <c r="C333" s="1"/>
  <c r="H322" i="2"/>
  <c r="I322"/>
  <c r="B333" i="31" s="1"/>
  <c r="J322" i="2"/>
  <c r="B333" i="34" s="1"/>
  <c r="K322" i="2"/>
  <c r="B333" i="37" s="1"/>
  <c r="L322" i="2"/>
  <c r="M322"/>
  <c r="N322"/>
  <c r="O322"/>
  <c r="P322"/>
  <c r="Q322"/>
  <c r="R322"/>
  <c r="B323"/>
  <c r="D323"/>
  <c r="B334" i="22" s="1"/>
  <c r="E323" i="2"/>
  <c r="B334" i="25" s="1"/>
  <c r="F323" i="2"/>
  <c r="G323"/>
  <c r="B334" i="28" s="1"/>
  <c r="C334" s="1"/>
  <c r="H323" i="2"/>
  <c r="I323"/>
  <c r="B334" i="31" s="1"/>
  <c r="J323" i="2"/>
  <c r="B334" i="34" s="1"/>
  <c r="K323" i="2"/>
  <c r="B334" i="37" s="1"/>
  <c r="L323" i="2"/>
  <c r="M323"/>
  <c r="N323"/>
  <c r="O323"/>
  <c r="P323"/>
  <c r="Q323"/>
  <c r="R323"/>
  <c r="B324"/>
  <c r="D324"/>
  <c r="B335" i="22" s="1"/>
  <c r="E324" i="2"/>
  <c r="B335" i="25" s="1"/>
  <c r="F324" i="2"/>
  <c r="G324"/>
  <c r="B335" i="28" s="1"/>
  <c r="C335" s="1"/>
  <c r="H324" i="2"/>
  <c r="I324"/>
  <c r="B335" i="31" s="1"/>
  <c r="J324" i="2"/>
  <c r="B335" i="34" s="1"/>
  <c r="K324" i="2"/>
  <c r="B335" i="37" s="1"/>
  <c r="L324" i="2"/>
  <c r="M324"/>
  <c r="N324"/>
  <c r="O324"/>
  <c r="P324"/>
  <c r="Q324"/>
  <c r="R324"/>
  <c r="B325"/>
  <c r="D325"/>
  <c r="B336" i="22" s="1"/>
  <c r="E325" i="2"/>
  <c r="B336" i="25" s="1"/>
  <c r="F325" i="2"/>
  <c r="G325"/>
  <c r="B336" i="28" s="1"/>
  <c r="C336" s="1"/>
  <c r="H325" i="2"/>
  <c r="I325"/>
  <c r="B336" i="31" s="1"/>
  <c r="J325" i="2"/>
  <c r="B336" i="34" s="1"/>
  <c r="K325" i="2"/>
  <c r="B336" i="37" s="1"/>
  <c r="L325" i="2"/>
  <c r="M325"/>
  <c r="N325"/>
  <c r="O325"/>
  <c r="P325"/>
  <c r="Q325"/>
  <c r="R325"/>
  <c r="B326"/>
  <c r="D326"/>
  <c r="B337" i="22" s="1"/>
  <c r="E326" i="2"/>
  <c r="B337" i="25" s="1"/>
  <c r="C246" s="1"/>
  <c r="F326" i="2"/>
  <c r="G326"/>
  <c r="B337" i="28" s="1"/>
  <c r="C337" s="1"/>
  <c r="H326" i="2"/>
  <c r="J326"/>
  <c r="B337" i="34" s="1"/>
  <c r="K326" i="2"/>
  <c r="B337" i="37" s="1"/>
  <c r="L326" i="2"/>
  <c r="M326"/>
  <c r="N326"/>
  <c r="O326"/>
  <c r="P326"/>
  <c r="Q326"/>
  <c r="R326"/>
  <c r="B327"/>
  <c r="D327"/>
  <c r="B338" i="22" s="1"/>
  <c r="E327" i="2"/>
  <c r="B338" i="25" s="1"/>
  <c r="F327" i="2"/>
  <c r="G327"/>
  <c r="B338" i="28" s="1"/>
  <c r="C338" s="1"/>
  <c r="H327" i="2"/>
  <c r="J327"/>
  <c r="B338" i="34" s="1"/>
  <c r="K327" i="2"/>
  <c r="B338" i="37" s="1"/>
  <c r="L327" i="2"/>
  <c r="M327"/>
  <c r="N327"/>
  <c r="O327"/>
  <c r="P327"/>
  <c r="Q327"/>
  <c r="R327"/>
  <c r="B328"/>
  <c r="D328"/>
  <c r="B339" i="22" s="1"/>
  <c r="E328" i="2"/>
  <c r="B339" i="25" s="1"/>
  <c r="F328" i="2"/>
  <c r="G328"/>
  <c r="B339" i="28" s="1"/>
  <c r="C339" s="1"/>
  <c r="H328" i="2"/>
  <c r="I328"/>
  <c r="B339" i="31" s="1"/>
  <c r="J328" i="2"/>
  <c r="B339" i="34" s="1"/>
  <c r="K328" i="2"/>
  <c r="B339" i="37" s="1"/>
  <c r="L328" i="2"/>
  <c r="M328"/>
  <c r="N328"/>
  <c r="O328"/>
  <c r="P328"/>
  <c r="Q328"/>
  <c r="R328"/>
  <c r="B329"/>
  <c r="D329"/>
  <c r="B340" i="22" s="1"/>
  <c r="E329" i="2"/>
  <c r="B340" i="25" s="1"/>
  <c r="F329" i="2"/>
  <c r="G329"/>
  <c r="B340" i="28" s="1"/>
  <c r="C340" s="1"/>
  <c r="H329" i="2"/>
  <c r="I329"/>
  <c r="B340" i="31" s="1"/>
  <c r="J329" i="2"/>
  <c r="B340" i="34" s="1"/>
  <c r="K329" i="2"/>
  <c r="B340" i="37" s="1"/>
  <c r="L329" i="2"/>
  <c r="M329"/>
  <c r="N329"/>
  <c r="O329"/>
  <c r="P329"/>
  <c r="Q329"/>
  <c r="R329"/>
  <c r="B330"/>
  <c r="D330"/>
  <c r="B341" i="22" s="1"/>
  <c r="E330" i="2"/>
  <c r="B341" i="25" s="1"/>
  <c r="F330" i="2"/>
  <c r="G330"/>
  <c r="B341" i="28" s="1"/>
  <c r="C341" s="1"/>
  <c r="H330" i="2"/>
  <c r="I330"/>
  <c r="B341" i="31" s="1"/>
  <c r="J330" i="2"/>
  <c r="B341" i="34" s="1"/>
  <c r="K330" i="2"/>
  <c r="B341" i="37" s="1"/>
  <c r="L330" i="2"/>
  <c r="M330"/>
  <c r="N330"/>
  <c r="O330"/>
  <c r="P330"/>
  <c r="Q330"/>
  <c r="R330"/>
  <c r="B331"/>
  <c r="D331"/>
  <c r="B342" i="22" s="1"/>
  <c r="E331" i="2"/>
  <c r="B342" i="25" s="1"/>
  <c r="F331" i="2"/>
  <c r="G331"/>
  <c r="B342" i="28" s="1"/>
  <c r="C342" s="1"/>
  <c r="H331" i="2"/>
  <c r="I331"/>
  <c r="B342" i="31" s="1"/>
  <c r="J331" i="2"/>
  <c r="B342" i="34" s="1"/>
  <c r="K331" i="2"/>
  <c r="B342" i="37" s="1"/>
  <c r="L331" i="2"/>
  <c r="M331"/>
  <c r="N331"/>
  <c r="O331"/>
  <c r="P331"/>
  <c r="Q331"/>
  <c r="R331"/>
  <c r="B332"/>
  <c r="D332"/>
  <c r="B343" i="22" s="1"/>
  <c r="E332" i="2"/>
  <c r="B343" i="25" s="1"/>
  <c r="F332" i="2"/>
  <c r="G332"/>
  <c r="B343" i="28" s="1"/>
  <c r="C343" s="1"/>
  <c r="H332" i="2"/>
  <c r="I332"/>
  <c r="B343" i="31" s="1"/>
  <c r="J332" i="2"/>
  <c r="B343" i="34" s="1"/>
  <c r="K332" i="2"/>
  <c r="B343" i="37" s="1"/>
  <c r="L332" i="2"/>
  <c r="M332"/>
  <c r="N332"/>
  <c r="O332"/>
  <c r="P332"/>
  <c r="Q332"/>
  <c r="R332"/>
  <c r="B333"/>
  <c r="D333"/>
  <c r="B344" i="22" s="1"/>
  <c r="E333" i="2"/>
  <c r="B344" i="25" s="1"/>
  <c r="F333" i="2"/>
  <c r="G333"/>
  <c r="B344" i="28" s="1"/>
  <c r="C344" s="1"/>
  <c r="H333" i="2"/>
  <c r="I333"/>
  <c r="B344" i="31" s="1"/>
  <c r="J333" i="2"/>
  <c r="B344" i="34" s="1"/>
  <c r="K333" i="2"/>
  <c r="B344" i="37" s="1"/>
  <c r="L333" i="2"/>
  <c r="M333"/>
  <c r="N333"/>
  <c r="O333"/>
  <c r="P333"/>
  <c r="Q333"/>
  <c r="R333"/>
  <c r="B334"/>
  <c r="D334"/>
  <c r="B345" i="22" s="1"/>
  <c r="E334" i="2"/>
  <c r="B345" i="25" s="1"/>
  <c r="F334" i="2"/>
  <c r="G334"/>
  <c r="B345" i="28" s="1"/>
  <c r="C345" s="1"/>
  <c r="H334" i="2"/>
  <c r="I334"/>
  <c r="B345" i="31" s="1"/>
  <c r="J334" i="2"/>
  <c r="B345" i="34" s="1"/>
  <c r="K334" i="2"/>
  <c r="B345" i="37" s="1"/>
  <c r="L334" i="2"/>
  <c r="M334"/>
  <c r="N334"/>
  <c r="O334"/>
  <c r="P334"/>
  <c r="Q334"/>
  <c r="R334"/>
  <c r="B335"/>
  <c r="D335"/>
  <c r="B346" i="22" s="1"/>
  <c r="E335" i="2"/>
  <c r="B346" i="25" s="1"/>
  <c r="F335" i="2"/>
  <c r="G335"/>
  <c r="B346" i="28" s="1"/>
  <c r="C346" s="1"/>
  <c r="H335" i="2"/>
  <c r="I335"/>
  <c r="B346" i="31" s="1"/>
  <c r="J335" i="2"/>
  <c r="B346" i="34" s="1"/>
  <c r="K335" i="2"/>
  <c r="B346" i="37" s="1"/>
  <c r="L335" i="2"/>
  <c r="M335"/>
  <c r="N335"/>
  <c r="O335"/>
  <c r="P335"/>
  <c r="Q335"/>
  <c r="R335"/>
  <c r="B336"/>
  <c r="D336"/>
  <c r="B347" i="22" s="1"/>
  <c r="E336" i="2"/>
  <c r="B347" i="25" s="1"/>
  <c r="F336" i="2"/>
  <c r="G336"/>
  <c r="B347" i="28" s="1"/>
  <c r="C347" s="1"/>
  <c r="H336" i="2"/>
  <c r="I336"/>
  <c r="B347" i="31" s="1"/>
  <c r="J336" i="2"/>
  <c r="B347" i="34" s="1"/>
  <c r="K336" i="2"/>
  <c r="B347" i="37" s="1"/>
  <c r="L336" i="2"/>
  <c r="M336"/>
  <c r="N336"/>
  <c r="O336"/>
  <c r="P336"/>
  <c r="Q336"/>
  <c r="R336"/>
  <c r="B337"/>
  <c r="D337"/>
  <c r="B348" i="22" s="1"/>
  <c r="E337" i="2"/>
  <c r="B348" i="25" s="1"/>
  <c r="F337" i="2"/>
  <c r="G337"/>
  <c r="B348" i="28" s="1"/>
  <c r="C348" s="1"/>
  <c r="H337" i="2"/>
  <c r="I337"/>
  <c r="B348" i="31" s="1"/>
  <c r="J337" i="2"/>
  <c r="B348" i="34" s="1"/>
  <c r="K337" i="2"/>
  <c r="B348" i="37" s="1"/>
  <c r="L337" i="2"/>
  <c r="M337"/>
  <c r="N337"/>
  <c r="O337"/>
  <c r="P337"/>
  <c r="Q337"/>
  <c r="R337"/>
  <c r="B290"/>
  <c r="D290"/>
  <c r="B301" i="22" s="1"/>
  <c r="E290" i="2"/>
  <c r="B301" i="25" s="1"/>
  <c r="F290" i="2"/>
  <c r="G290"/>
  <c r="B301" i="28" s="1"/>
  <c r="C301" s="1"/>
  <c r="H290" i="2"/>
  <c r="I290"/>
  <c r="B301" i="31" s="1"/>
  <c r="J290" i="2"/>
  <c r="B301" i="34" s="1"/>
  <c r="K290" i="2"/>
  <c r="B301" i="37" s="1"/>
  <c r="L290" i="2"/>
  <c r="M290"/>
  <c r="N290"/>
  <c r="O290"/>
  <c r="P290"/>
  <c r="Q290"/>
  <c r="R290"/>
  <c r="B291"/>
  <c r="D291"/>
  <c r="B302" i="22" s="1"/>
  <c r="E291" i="2"/>
  <c r="B302" i="25" s="1"/>
  <c r="F291" i="2"/>
  <c r="G291"/>
  <c r="B302" i="28" s="1"/>
  <c r="C302" s="1"/>
  <c r="H291" i="2"/>
  <c r="I291"/>
  <c r="B302" i="31" s="1"/>
  <c r="J291" i="2"/>
  <c r="B302" i="34" s="1"/>
  <c r="K291" i="2"/>
  <c r="B302" i="37" s="1"/>
  <c r="L291" i="2"/>
  <c r="M291"/>
  <c r="N291"/>
  <c r="O291"/>
  <c r="P291"/>
  <c r="Q291"/>
  <c r="R291"/>
  <c r="B292"/>
  <c r="D292"/>
  <c r="B303" i="22" s="1"/>
  <c r="E292" i="2"/>
  <c r="B303" i="25" s="1"/>
  <c r="F292" i="2"/>
  <c r="G292"/>
  <c r="B303" i="28" s="1"/>
  <c r="C303" s="1"/>
  <c r="H292" i="2"/>
  <c r="I292"/>
  <c r="B303" i="31" s="1"/>
  <c r="J292" i="2"/>
  <c r="B303" i="34" s="1"/>
  <c r="K292" i="2"/>
  <c r="B303" i="37" s="1"/>
  <c r="L292" i="2"/>
  <c r="M292"/>
  <c r="N292"/>
  <c r="O292"/>
  <c r="P292"/>
  <c r="Q292"/>
  <c r="R292"/>
  <c r="B293"/>
  <c r="D293"/>
  <c r="B304" i="22" s="1"/>
  <c r="E293" i="2"/>
  <c r="B304" i="25" s="1"/>
  <c r="F293" i="2"/>
  <c r="G293"/>
  <c r="B304" i="28" s="1"/>
  <c r="C304" s="1"/>
  <c r="H293" i="2"/>
  <c r="I293"/>
  <c r="B304" i="31" s="1"/>
  <c r="J293" i="2"/>
  <c r="B304" i="34" s="1"/>
  <c r="K293" i="2"/>
  <c r="B304" i="37" s="1"/>
  <c r="L293" i="2"/>
  <c r="M293"/>
  <c r="N293"/>
  <c r="O293"/>
  <c r="P293"/>
  <c r="Q293"/>
  <c r="R293"/>
  <c r="B294"/>
  <c r="D294"/>
  <c r="B305" i="22" s="1"/>
  <c r="E294" i="2"/>
  <c r="B305" i="25" s="1"/>
  <c r="F294" i="2"/>
  <c r="G294"/>
  <c r="B305" i="28" s="1"/>
  <c r="C305" s="1"/>
  <c r="H294" i="2"/>
  <c r="I294"/>
  <c r="B305" i="31" s="1"/>
  <c r="J294" i="2"/>
  <c r="B305" i="34" s="1"/>
  <c r="K294" i="2"/>
  <c r="B305" i="37" s="1"/>
  <c r="L294" i="2"/>
  <c r="M294"/>
  <c r="N294"/>
  <c r="O294"/>
  <c r="P294"/>
  <c r="Q294"/>
  <c r="R294"/>
  <c r="B295"/>
  <c r="D295"/>
  <c r="B306" i="22" s="1"/>
  <c r="E295" i="2"/>
  <c r="B306" i="25" s="1"/>
  <c r="F295" i="2"/>
  <c r="G295"/>
  <c r="B306" i="28" s="1"/>
  <c r="C306" s="1"/>
  <c r="H295" i="2"/>
  <c r="I295"/>
  <c r="B306" i="31" s="1"/>
  <c r="J295" i="2"/>
  <c r="B306" i="34" s="1"/>
  <c r="K295" i="2"/>
  <c r="B306" i="37" s="1"/>
  <c r="L295" i="2"/>
  <c r="M295"/>
  <c r="N295"/>
  <c r="O295"/>
  <c r="P295"/>
  <c r="Q295"/>
  <c r="R295"/>
  <c r="B296"/>
  <c r="D296"/>
  <c r="B307" i="22" s="1"/>
  <c r="E296" i="2"/>
  <c r="B307" i="25" s="1"/>
  <c r="F296" i="2"/>
  <c r="G296"/>
  <c r="B307" i="28" s="1"/>
  <c r="C307" s="1"/>
  <c r="H296" i="2"/>
  <c r="I296"/>
  <c r="B307" i="31" s="1"/>
  <c r="J296" i="2"/>
  <c r="B307" i="34" s="1"/>
  <c r="K296" i="2"/>
  <c r="B307" i="37" s="1"/>
  <c r="L296" i="2"/>
  <c r="M296"/>
  <c r="N296"/>
  <c r="O296"/>
  <c r="P296"/>
  <c r="Q296"/>
  <c r="R296"/>
  <c r="B297"/>
  <c r="D297"/>
  <c r="B308" i="22" s="1"/>
  <c r="E297" i="2"/>
  <c r="B308" i="25" s="1"/>
  <c r="F297" i="2"/>
  <c r="G297"/>
  <c r="B308" i="28" s="1"/>
  <c r="C308" s="1"/>
  <c r="H297" i="2"/>
  <c r="I297"/>
  <c r="B308" i="31" s="1"/>
  <c r="J297" i="2"/>
  <c r="B308" i="34" s="1"/>
  <c r="K297" i="2"/>
  <c r="B308" i="37" s="1"/>
  <c r="L297" i="2"/>
  <c r="M297"/>
  <c r="N297"/>
  <c r="O297"/>
  <c r="P297"/>
  <c r="Q297"/>
  <c r="R297"/>
  <c r="B298"/>
  <c r="D298"/>
  <c r="B309" i="22" s="1"/>
  <c r="E298" i="2"/>
  <c r="B309" i="25" s="1"/>
  <c r="F298" i="2"/>
  <c r="G298"/>
  <c r="B309" i="28" s="1"/>
  <c r="C309" s="1"/>
  <c r="H298" i="2"/>
  <c r="I298"/>
  <c r="B309" i="31" s="1"/>
  <c r="J298" i="2"/>
  <c r="B309" i="34" s="1"/>
  <c r="K298" i="2"/>
  <c r="B309" i="37" s="1"/>
  <c r="L298" i="2"/>
  <c r="M298"/>
  <c r="N298"/>
  <c r="O298"/>
  <c r="P298"/>
  <c r="Q298"/>
  <c r="R298"/>
  <c r="B299"/>
  <c r="D299"/>
  <c r="B310" i="22" s="1"/>
  <c r="E299" i="2"/>
  <c r="B310" i="25" s="1"/>
  <c r="F299" i="2"/>
  <c r="G299"/>
  <c r="B310" i="28" s="1"/>
  <c r="C310" s="1"/>
  <c r="H299" i="2"/>
  <c r="I299"/>
  <c r="B310" i="31" s="1"/>
  <c r="J299" i="2"/>
  <c r="B310" i="34" s="1"/>
  <c r="K299" i="2"/>
  <c r="B310" i="37" s="1"/>
  <c r="L299" i="2"/>
  <c r="M299"/>
  <c r="N299"/>
  <c r="O299"/>
  <c r="P299"/>
  <c r="Q299"/>
  <c r="R299"/>
  <c r="B300"/>
  <c r="D300"/>
  <c r="B311" i="22" s="1"/>
  <c r="E300" i="2"/>
  <c r="B311" i="25" s="1"/>
  <c r="F300" i="2"/>
  <c r="G300"/>
  <c r="B311" i="28" s="1"/>
  <c r="C311" s="1"/>
  <c r="H300" i="2"/>
  <c r="I300"/>
  <c r="B311" i="31" s="1"/>
  <c r="J300" i="2"/>
  <c r="B311" i="34" s="1"/>
  <c r="K300" i="2"/>
  <c r="B311" i="37" s="1"/>
  <c r="L300" i="2"/>
  <c r="M300"/>
  <c r="N300"/>
  <c r="O300"/>
  <c r="P300"/>
  <c r="Q300"/>
  <c r="R300"/>
  <c r="B301"/>
  <c r="D301"/>
  <c r="B312" i="22" s="1"/>
  <c r="E301" i="2"/>
  <c r="B312" i="25" s="1"/>
  <c r="F301" i="2"/>
  <c r="G301"/>
  <c r="B312" i="28" s="1"/>
  <c r="C312" s="1"/>
  <c r="H301" i="2"/>
  <c r="I301"/>
  <c r="B312" i="31" s="1"/>
  <c r="J301" i="2"/>
  <c r="B312" i="34" s="1"/>
  <c r="K301" i="2"/>
  <c r="B312" i="37" s="1"/>
  <c r="L301" i="2"/>
  <c r="M301"/>
  <c r="N301"/>
  <c r="O301"/>
  <c r="P301"/>
  <c r="Q301"/>
  <c r="R301"/>
  <c r="B302"/>
  <c r="D302"/>
  <c r="B313" i="22" s="1"/>
  <c r="E302" i="2"/>
  <c r="B313" i="25" s="1"/>
  <c r="F302" i="2"/>
  <c r="G302"/>
  <c r="B313" i="28" s="1"/>
  <c r="C313" s="1"/>
  <c r="H302" i="2"/>
  <c r="I302"/>
  <c r="B313" i="31" s="1"/>
  <c r="J302" i="2"/>
  <c r="B313" i="34" s="1"/>
  <c r="K302" i="2"/>
  <c r="B313" i="37" s="1"/>
  <c r="L302" i="2"/>
  <c r="M302"/>
  <c r="N302"/>
  <c r="O302"/>
  <c r="P302"/>
  <c r="Q302"/>
  <c r="R302"/>
  <c r="B303"/>
  <c r="D303"/>
  <c r="B314" i="22" s="1"/>
  <c r="E303" i="2"/>
  <c r="B314" i="25" s="1"/>
  <c r="F303" i="2"/>
  <c r="G303"/>
  <c r="B314" i="28" s="1"/>
  <c r="C314" s="1"/>
  <c r="H303" i="2"/>
  <c r="I303"/>
  <c r="B314" i="31" s="1"/>
  <c r="J303" i="2"/>
  <c r="B314" i="34" s="1"/>
  <c r="K303" i="2"/>
  <c r="B314" i="37" s="1"/>
  <c r="L303" i="2"/>
  <c r="M303"/>
  <c r="N303"/>
  <c r="O303"/>
  <c r="P303"/>
  <c r="Q303"/>
  <c r="R303"/>
  <c r="B304"/>
  <c r="D304"/>
  <c r="B315" i="22" s="1"/>
  <c r="E304" i="2"/>
  <c r="B315" i="25" s="1"/>
  <c r="F304" i="2"/>
  <c r="G304"/>
  <c r="B315" i="28" s="1"/>
  <c r="C315" s="1"/>
  <c r="H304" i="2"/>
  <c r="I304"/>
  <c r="B315" i="31" s="1"/>
  <c r="J304" i="2"/>
  <c r="B315" i="34" s="1"/>
  <c r="K304" i="2"/>
  <c r="B315" i="37" s="1"/>
  <c r="L304" i="2"/>
  <c r="M304"/>
  <c r="N304"/>
  <c r="O304"/>
  <c r="P304"/>
  <c r="Q304"/>
  <c r="R304"/>
  <c r="B305"/>
  <c r="D305"/>
  <c r="B316" i="22" s="1"/>
  <c r="E305" i="2"/>
  <c r="B316" i="25" s="1"/>
  <c r="F305" i="2"/>
  <c r="G305"/>
  <c r="B316" i="28" s="1"/>
  <c r="C316" s="1"/>
  <c r="H305" i="2"/>
  <c r="I305"/>
  <c r="B316" i="31" s="1"/>
  <c r="J305" i="2"/>
  <c r="B316" i="34" s="1"/>
  <c r="K305" i="2"/>
  <c r="B316" i="37" s="1"/>
  <c r="L305" i="2"/>
  <c r="M305"/>
  <c r="N305"/>
  <c r="O305"/>
  <c r="P305"/>
  <c r="Q305"/>
  <c r="R305"/>
  <c r="B306"/>
  <c r="D306"/>
  <c r="B317" i="22" s="1"/>
  <c r="E306" i="2"/>
  <c r="B317" i="25" s="1"/>
  <c r="F306" i="2"/>
  <c r="G306"/>
  <c r="B317" i="28" s="1"/>
  <c r="C317" s="1"/>
  <c r="H306" i="2"/>
  <c r="I306"/>
  <c r="B317" i="31" s="1"/>
  <c r="J306" i="2"/>
  <c r="B317" i="34" s="1"/>
  <c r="K306" i="2"/>
  <c r="B317" i="37" s="1"/>
  <c r="L306" i="2"/>
  <c r="M306"/>
  <c r="N306"/>
  <c r="O306"/>
  <c r="P306"/>
  <c r="Q306"/>
  <c r="R306"/>
  <c r="B307"/>
  <c r="D307"/>
  <c r="B318" i="22" s="1"/>
  <c r="E307" i="2"/>
  <c r="B318" i="25" s="1"/>
  <c r="F307" i="2"/>
  <c r="G307"/>
  <c r="B318" i="28" s="1"/>
  <c r="C318" s="1"/>
  <c r="H307" i="2"/>
  <c r="I307"/>
  <c r="B318" i="31" s="1"/>
  <c r="J307" i="2"/>
  <c r="B318" i="34" s="1"/>
  <c r="K307" i="2"/>
  <c r="B318" i="37" s="1"/>
  <c r="L307" i="2"/>
  <c r="M307"/>
  <c r="N307"/>
  <c r="O307"/>
  <c r="P307"/>
  <c r="Q307"/>
  <c r="R307"/>
  <c r="B308"/>
  <c r="D308"/>
  <c r="B319" i="22" s="1"/>
  <c r="E308" i="2"/>
  <c r="B319" i="25" s="1"/>
  <c r="F308" i="2"/>
  <c r="G308"/>
  <c r="B319" i="28" s="1"/>
  <c r="C319" s="1"/>
  <c r="H308" i="2"/>
  <c r="I308"/>
  <c r="B319" i="31" s="1"/>
  <c r="J308" i="2"/>
  <c r="B319" i="34" s="1"/>
  <c r="K308" i="2"/>
  <c r="B319" i="37" s="1"/>
  <c r="L308" i="2"/>
  <c r="M308"/>
  <c r="N308"/>
  <c r="O308"/>
  <c r="P308"/>
  <c r="Q308"/>
  <c r="R308"/>
  <c r="B309"/>
  <c r="D309"/>
  <c r="B320" i="22" s="1"/>
  <c r="E309" i="2"/>
  <c r="B320" i="25" s="1"/>
  <c r="F309" i="2"/>
  <c r="G309"/>
  <c r="B320" i="28" s="1"/>
  <c r="C320" s="1"/>
  <c r="H309" i="2"/>
  <c r="I309"/>
  <c r="B320" i="31" s="1"/>
  <c r="J309" i="2"/>
  <c r="B320" i="34" s="1"/>
  <c r="K309" i="2"/>
  <c r="B320" i="37" s="1"/>
  <c r="L309" i="2"/>
  <c r="M309"/>
  <c r="N309"/>
  <c r="O309"/>
  <c r="P309"/>
  <c r="Q309"/>
  <c r="R309"/>
  <c r="B310"/>
  <c r="D310"/>
  <c r="B321" i="22" s="1"/>
  <c r="E310" i="2"/>
  <c r="B321" i="25" s="1"/>
  <c r="F310" i="2"/>
  <c r="G310"/>
  <c r="B321" i="28" s="1"/>
  <c r="C321" s="1"/>
  <c r="H310" i="2"/>
  <c r="I310"/>
  <c r="B321" i="31" s="1"/>
  <c r="J310" i="2"/>
  <c r="B321" i="34" s="1"/>
  <c r="K310" i="2"/>
  <c r="B321" i="37" s="1"/>
  <c r="L310" i="2"/>
  <c r="M310"/>
  <c r="N310"/>
  <c r="O310"/>
  <c r="P310"/>
  <c r="Q310"/>
  <c r="R310"/>
  <c r="B311"/>
  <c r="D311"/>
  <c r="B322" i="22" s="1"/>
  <c r="E311" i="2"/>
  <c r="B322" i="25" s="1"/>
  <c r="F311" i="2"/>
  <c r="G311"/>
  <c r="B322" i="28" s="1"/>
  <c r="C322" s="1"/>
  <c r="H311" i="2"/>
  <c r="I311"/>
  <c r="B322" i="31" s="1"/>
  <c r="J311" i="2"/>
  <c r="B322" i="34" s="1"/>
  <c r="K311" i="2"/>
  <c r="B322" i="37" s="1"/>
  <c r="L311" i="2"/>
  <c r="M311"/>
  <c r="N311"/>
  <c r="O311"/>
  <c r="P311"/>
  <c r="Q311"/>
  <c r="R311"/>
  <c r="B312"/>
  <c r="D312"/>
  <c r="B323" i="22" s="1"/>
  <c r="E312" i="2"/>
  <c r="B323" i="25" s="1"/>
  <c r="F312" i="2"/>
  <c r="G312"/>
  <c r="B323" i="28" s="1"/>
  <c r="C323" s="1"/>
  <c r="H312" i="2"/>
  <c r="I312"/>
  <c r="B323" i="31" s="1"/>
  <c r="J312" i="2"/>
  <c r="B323" i="34" s="1"/>
  <c r="K312" i="2"/>
  <c r="B323" i="37" s="1"/>
  <c r="L312" i="2"/>
  <c r="M312"/>
  <c r="N312"/>
  <c r="O312"/>
  <c r="P312"/>
  <c r="Q312"/>
  <c r="R312"/>
  <c r="B313"/>
  <c r="D313"/>
  <c r="B324" i="22" s="1"/>
  <c r="E313" i="2"/>
  <c r="B324" i="25" s="1"/>
  <c r="F313" i="2"/>
  <c r="G313"/>
  <c r="B324" i="28" s="1"/>
  <c r="C324" s="1"/>
  <c r="H313" i="2"/>
  <c r="I313"/>
  <c r="B324" i="31" s="1"/>
  <c r="J313" i="2"/>
  <c r="B324" i="34" s="1"/>
  <c r="K313" i="2"/>
  <c r="B324" i="37" s="1"/>
  <c r="L313" i="2"/>
  <c r="M313"/>
  <c r="N313"/>
  <c r="O313"/>
  <c r="P313"/>
  <c r="Q313"/>
  <c r="R313"/>
  <c r="B266"/>
  <c r="D266"/>
  <c r="B277" i="22" s="1"/>
  <c r="E266" i="2"/>
  <c r="B277" i="25" s="1"/>
  <c r="F266" i="2"/>
  <c r="G266"/>
  <c r="B277" i="28" s="1"/>
  <c r="C277" s="1"/>
  <c r="H266" i="2"/>
  <c r="I266"/>
  <c r="B277" i="31" s="1"/>
  <c r="J266" i="2"/>
  <c r="B277" i="34" s="1"/>
  <c r="K266" i="2"/>
  <c r="B277" i="37" s="1"/>
  <c r="L266" i="2"/>
  <c r="M266"/>
  <c r="N266"/>
  <c r="O266"/>
  <c r="P266"/>
  <c r="Q266"/>
  <c r="R266"/>
  <c r="B267"/>
  <c r="D267"/>
  <c r="B278" i="22" s="1"/>
  <c r="E267" i="2"/>
  <c r="B278" i="25" s="1"/>
  <c r="F267" i="2"/>
  <c r="G267"/>
  <c r="B278" i="28" s="1"/>
  <c r="C278" s="1"/>
  <c r="H267" i="2"/>
  <c r="I267"/>
  <c r="B278" i="31" s="1"/>
  <c r="J267" i="2"/>
  <c r="B278" i="34" s="1"/>
  <c r="K267" i="2"/>
  <c r="B278" i="37" s="1"/>
  <c r="L267" i="2"/>
  <c r="M267"/>
  <c r="N267"/>
  <c r="O267"/>
  <c r="P267"/>
  <c r="Q267"/>
  <c r="R267"/>
  <c r="B268"/>
  <c r="D268"/>
  <c r="B279" i="22" s="1"/>
  <c r="E268" i="2"/>
  <c r="B279" i="25" s="1"/>
  <c r="F268" i="2"/>
  <c r="G268"/>
  <c r="B279" i="28" s="1"/>
  <c r="C279" s="1"/>
  <c r="H268" i="2"/>
  <c r="I268"/>
  <c r="B279" i="31" s="1"/>
  <c r="J268" i="2"/>
  <c r="B279" i="34" s="1"/>
  <c r="K268" i="2"/>
  <c r="B279" i="37" s="1"/>
  <c r="L268" i="2"/>
  <c r="M268"/>
  <c r="N268"/>
  <c r="O268"/>
  <c r="P268"/>
  <c r="Q268"/>
  <c r="R268"/>
  <c r="B269"/>
  <c r="D269"/>
  <c r="B280" i="22" s="1"/>
  <c r="E269" i="2"/>
  <c r="B280" i="25" s="1"/>
  <c r="F269" i="2"/>
  <c r="G269"/>
  <c r="B280" i="28" s="1"/>
  <c r="C280" s="1"/>
  <c r="H269" i="2"/>
  <c r="I269"/>
  <c r="B280" i="31" s="1"/>
  <c r="J269" i="2"/>
  <c r="B280" i="34" s="1"/>
  <c r="K269" i="2"/>
  <c r="B280" i="37" s="1"/>
  <c r="L269" i="2"/>
  <c r="M269"/>
  <c r="N269"/>
  <c r="O269"/>
  <c r="P269"/>
  <c r="Q269"/>
  <c r="R269"/>
  <c r="B270"/>
  <c r="D270"/>
  <c r="B281" i="22" s="1"/>
  <c r="E270" i="2"/>
  <c r="B281" i="25" s="1"/>
  <c r="F270" i="2"/>
  <c r="G270"/>
  <c r="B281" i="28" s="1"/>
  <c r="C281" s="1"/>
  <c r="H270" i="2"/>
  <c r="I270"/>
  <c r="B281" i="31" s="1"/>
  <c r="J270" i="2"/>
  <c r="B281" i="34" s="1"/>
  <c r="K270" i="2"/>
  <c r="B281" i="37" s="1"/>
  <c r="L270" i="2"/>
  <c r="M270"/>
  <c r="N270"/>
  <c r="P270"/>
  <c r="Q270"/>
  <c r="R270"/>
  <c r="B271"/>
  <c r="D271"/>
  <c r="B282" i="22" s="1"/>
  <c r="E271" i="2"/>
  <c r="B282" i="25" s="1"/>
  <c r="F271" i="2"/>
  <c r="G271"/>
  <c r="B282" i="28" s="1"/>
  <c r="C282" s="1"/>
  <c r="H271" i="2"/>
  <c r="I271"/>
  <c r="B282" i="31" s="1"/>
  <c r="J271" i="2"/>
  <c r="B282" i="34" s="1"/>
  <c r="K271" i="2"/>
  <c r="B282" i="37" s="1"/>
  <c r="L271" i="2"/>
  <c r="M271"/>
  <c r="N271"/>
  <c r="O271"/>
  <c r="P271"/>
  <c r="Q271"/>
  <c r="R271"/>
  <c r="B272"/>
  <c r="D272"/>
  <c r="B283" i="22" s="1"/>
  <c r="E272" i="2"/>
  <c r="B283" i="25" s="1"/>
  <c r="F272" i="2"/>
  <c r="G272"/>
  <c r="B283" i="28" s="1"/>
  <c r="C283" s="1"/>
  <c r="H272" i="2"/>
  <c r="I272"/>
  <c r="B283" i="31" s="1"/>
  <c r="J272" i="2"/>
  <c r="B283" i="34" s="1"/>
  <c r="K272" i="2"/>
  <c r="B283" i="37" s="1"/>
  <c r="L272" i="2"/>
  <c r="M272"/>
  <c r="N272"/>
  <c r="O272"/>
  <c r="P272"/>
  <c r="Q272"/>
  <c r="R272"/>
  <c r="B273"/>
  <c r="D273"/>
  <c r="B284" i="22" s="1"/>
  <c r="E273" i="2"/>
  <c r="B284" i="25" s="1"/>
  <c r="F273" i="2"/>
  <c r="G273"/>
  <c r="B284" i="28" s="1"/>
  <c r="C284" s="1"/>
  <c r="H273" i="2"/>
  <c r="I273"/>
  <c r="B284" i="31" s="1"/>
  <c r="J273" i="2"/>
  <c r="B284" i="34" s="1"/>
  <c r="K273" i="2"/>
  <c r="B284" i="37" s="1"/>
  <c r="L273" i="2"/>
  <c r="M273"/>
  <c r="N273"/>
  <c r="O273"/>
  <c r="P273"/>
  <c r="Q273"/>
  <c r="R273"/>
  <c r="B274"/>
  <c r="D274"/>
  <c r="B285" i="22" s="1"/>
  <c r="E274" i="2"/>
  <c r="B285" i="25" s="1"/>
  <c r="F274" i="2"/>
  <c r="G274"/>
  <c r="B285" i="28" s="1"/>
  <c r="C285" s="1"/>
  <c r="H274" i="2"/>
  <c r="I274"/>
  <c r="B285" i="31" s="1"/>
  <c r="J274" i="2"/>
  <c r="B285" i="34" s="1"/>
  <c r="K274" i="2"/>
  <c r="B285" i="37" s="1"/>
  <c r="L274" i="2"/>
  <c r="M274"/>
  <c r="N274"/>
  <c r="O274"/>
  <c r="P274"/>
  <c r="Q274"/>
  <c r="R274"/>
  <c r="B275"/>
  <c r="D275"/>
  <c r="B286" i="22" s="1"/>
  <c r="E275" i="2"/>
  <c r="B286" i="25" s="1"/>
  <c r="F275" i="2"/>
  <c r="G275"/>
  <c r="B286" i="28" s="1"/>
  <c r="C286" s="1"/>
  <c r="H275" i="2"/>
  <c r="I275"/>
  <c r="B286" i="31" s="1"/>
  <c r="J275" i="2"/>
  <c r="B286" i="34" s="1"/>
  <c r="K275" i="2"/>
  <c r="B286" i="37" s="1"/>
  <c r="L275" i="2"/>
  <c r="M275"/>
  <c r="N275"/>
  <c r="O275"/>
  <c r="P275"/>
  <c r="Q275"/>
  <c r="R275"/>
  <c r="B276"/>
  <c r="D276"/>
  <c r="B287" i="22" s="1"/>
  <c r="E276" i="2"/>
  <c r="B287" i="25" s="1"/>
  <c r="F276" i="2"/>
  <c r="G276"/>
  <c r="B287" i="28" s="1"/>
  <c r="C287" s="1"/>
  <c r="H276" i="2"/>
  <c r="I276"/>
  <c r="B287" i="31" s="1"/>
  <c r="J276" i="2"/>
  <c r="B287" i="34" s="1"/>
  <c r="K276" i="2"/>
  <c r="B287" i="37" s="1"/>
  <c r="L276" i="2"/>
  <c r="M276"/>
  <c r="N276"/>
  <c r="O276"/>
  <c r="P276"/>
  <c r="Q276"/>
  <c r="R276"/>
  <c r="B277"/>
  <c r="D277"/>
  <c r="B288" i="22" s="1"/>
  <c r="I277" i="2"/>
  <c r="B288" i="31" s="1"/>
  <c r="J277" i="2"/>
  <c r="B288" i="34" s="1"/>
  <c r="K277" i="2"/>
  <c r="B288" i="37" s="1"/>
  <c r="L277" i="2"/>
  <c r="M277"/>
  <c r="N277"/>
  <c r="O277"/>
  <c r="P277"/>
  <c r="Q277"/>
  <c r="R277"/>
  <c r="B278"/>
  <c r="D278"/>
  <c r="B289" i="22" s="1"/>
  <c r="E278" i="2"/>
  <c r="B289" i="25" s="1"/>
  <c r="F278" i="2"/>
  <c r="G278"/>
  <c r="B289" i="28" s="1"/>
  <c r="C289" s="1"/>
  <c r="H278" i="2"/>
  <c r="I278"/>
  <c r="B289" i="31" s="1"/>
  <c r="J278" i="2"/>
  <c r="B289" i="34" s="1"/>
  <c r="K278" i="2"/>
  <c r="B289" i="37" s="1"/>
  <c r="L278" i="2"/>
  <c r="M278"/>
  <c r="N278"/>
  <c r="O278"/>
  <c r="P278"/>
  <c r="Q278"/>
  <c r="R278"/>
  <c r="B279"/>
  <c r="D279"/>
  <c r="B290" i="22" s="1"/>
  <c r="E279" i="2"/>
  <c r="B290" i="25" s="1"/>
  <c r="F279" i="2"/>
  <c r="G279"/>
  <c r="B290" i="28" s="1"/>
  <c r="C290" s="1"/>
  <c r="H279" i="2"/>
  <c r="I279"/>
  <c r="B290" i="31" s="1"/>
  <c r="J279" i="2"/>
  <c r="B290" i="34" s="1"/>
  <c r="K279" i="2"/>
  <c r="B290" i="37" s="1"/>
  <c r="L279" i="2"/>
  <c r="M279"/>
  <c r="N279"/>
  <c r="O279"/>
  <c r="P279"/>
  <c r="Q279"/>
  <c r="R279"/>
  <c r="B280"/>
  <c r="D280"/>
  <c r="B291" i="22" s="1"/>
  <c r="E280" i="2"/>
  <c r="B291" i="25" s="1"/>
  <c r="F280" i="2"/>
  <c r="G280"/>
  <c r="B291" i="28" s="1"/>
  <c r="C291" s="1"/>
  <c r="H280" i="2"/>
  <c r="I280"/>
  <c r="B291" i="31" s="1"/>
  <c r="J280" i="2"/>
  <c r="B291" i="34" s="1"/>
  <c r="K280" i="2"/>
  <c r="B291" i="37" s="1"/>
  <c r="L280" i="2"/>
  <c r="M280"/>
  <c r="N280"/>
  <c r="O280"/>
  <c r="P280"/>
  <c r="Q280"/>
  <c r="R280"/>
  <c r="B281"/>
  <c r="D281"/>
  <c r="B292" i="22" s="1"/>
  <c r="E281" i="2"/>
  <c r="B292" i="25" s="1"/>
  <c r="F281" i="2"/>
  <c r="G281"/>
  <c r="B292" i="28" s="1"/>
  <c r="C292" s="1"/>
  <c r="H281" i="2"/>
  <c r="I281"/>
  <c r="B292" i="31" s="1"/>
  <c r="J281" i="2"/>
  <c r="B292" i="34" s="1"/>
  <c r="K281" i="2"/>
  <c r="B292" i="37" s="1"/>
  <c r="L281" i="2"/>
  <c r="M281"/>
  <c r="N281"/>
  <c r="O281"/>
  <c r="P281"/>
  <c r="Q281"/>
  <c r="R281"/>
  <c r="B282"/>
  <c r="D282"/>
  <c r="B293" i="22" s="1"/>
  <c r="E282" i="2"/>
  <c r="B293" i="25" s="1"/>
  <c r="F282" i="2"/>
  <c r="G282"/>
  <c r="B293" i="28" s="1"/>
  <c r="C293" s="1"/>
  <c r="H282" i="2"/>
  <c r="I282"/>
  <c r="B293" i="31" s="1"/>
  <c r="J282" i="2"/>
  <c r="B293" i="34" s="1"/>
  <c r="K282" i="2"/>
  <c r="B293" i="37" s="1"/>
  <c r="L282" i="2"/>
  <c r="M282"/>
  <c r="N282"/>
  <c r="O282"/>
  <c r="P282"/>
  <c r="Q282"/>
  <c r="R282"/>
  <c r="B283"/>
  <c r="D283"/>
  <c r="B294" i="22" s="1"/>
  <c r="E283" i="2"/>
  <c r="B294" i="25" s="1"/>
  <c r="F283" i="2"/>
  <c r="G283"/>
  <c r="B294" i="28" s="1"/>
  <c r="C294" s="1"/>
  <c r="H283" i="2"/>
  <c r="I283"/>
  <c r="B294" i="31" s="1"/>
  <c r="J283" i="2"/>
  <c r="B294" i="34" s="1"/>
  <c r="K283" i="2"/>
  <c r="B294" i="37" s="1"/>
  <c r="L283" i="2"/>
  <c r="M283"/>
  <c r="N283"/>
  <c r="O283"/>
  <c r="P283"/>
  <c r="Q283"/>
  <c r="R283"/>
  <c r="B284"/>
  <c r="D284"/>
  <c r="B295" i="22" s="1"/>
  <c r="E284" i="2"/>
  <c r="B295" i="25" s="1"/>
  <c r="F284" i="2"/>
  <c r="G284"/>
  <c r="B295" i="28" s="1"/>
  <c r="C295" s="1"/>
  <c r="H284" i="2"/>
  <c r="I284"/>
  <c r="B295" i="31" s="1"/>
  <c r="J284" i="2"/>
  <c r="B295" i="34" s="1"/>
  <c r="K284" i="2"/>
  <c r="B295" i="37" s="1"/>
  <c r="L284" i="2"/>
  <c r="M284"/>
  <c r="N284"/>
  <c r="O284"/>
  <c r="P284"/>
  <c r="Q284"/>
  <c r="R284"/>
  <c r="B285"/>
  <c r="D285"/>
  <c r="B296" i="22" s="1"/>
  <c r="E285" i="2"/>
  <c r="B296" i="25" s="1"/>
  <c r="F285" i="2"/>
  <c r="G285"/>
  <c r="B296" i="28" s="1"/>
  <c r="C296" s="1"/>
  <c r="H285" i="2"/>
  <c r="I285"/>
  <c r="B296" i="31" s="1"/>
  <c r="J285" i="2"/>
  <c r="B296" i="34" s="1"/>
  <c r="K285" i="2"/>
  <c r="B296" i="37" s="1"/>
  <c r="L285" i="2"/>
  <c r="M285"/>
  <c r="N285"/>
  <c r="O285"/>
  <c r="P285"/>
  <c r="Q285"/>
  <c r="R285"/>
  <c r="B286"/>
  <c r="D286"/>
  <c r="B297" i="22" s="1"/>
  <c r="E286" i="2"/>
  <c r="B297" i="25" s="1"/>
  <c r="F286" i="2"/>
  <c r="G286"/>
  <c r="B297" i="28" s="1"/>
  <c r="C297" s="1"/>
  <c r="H286" i="2"/>
  <c r="J286"/>
  <c r="B297" i="34" s="1"/>
  <c r="K286" i="2"/>
  <c r="B297" i="37" s="1"/>
  <c r="L286" i="2"/>
  <c r="M286"/>
  <c r="N286"/>
  <c r="O286"/>
  <c r="P286"/>
  <c r="Q286"/>
  <c r="R286"/>
  <c r="B287"/>
  <c r="D287"/>
  <c r="B298" i="22" s="1"/>
  <c r="E287" i="2"/>
  <c r="B298" i="25" s="1"/>
  <c r="F287" i="2"/>
  <c r="G287"/>
  <c r="B298" i="28" s="1"/>
  <c r="C298" s="1"/>
  <c r="H287" i="2"/>
  <c r="J287"/>
  <c r="B298" i="34" s="1"/>
  <c r="K287" i="2"/>
  <c r="B298" i="37" s="1"/>
  <c r="L287" i="2"/>
  <c r="M287"/>
  <c r="N287"/>
  <c r="O287"/>
  <c r="P287"/>
  <c r="Q287"/>
  <c r="R287"/>
  <c r="B288"/>
  <c r="D288"/>
  <c r="B299" i="22" s="1"/>
  <c r="E288" i="2"/>
  <c r="B299" i="25" s="1"/>
  <c r="F288" i="2"/>
  <c r="G288"/>
  <c r="B299" i="28" s="1"/>
  <c r="C299" s="1"/>
  <c r="H288" i="2"/>
  <c r="I288"/>
  <c r="B299" i="31" s="1"/>
  <c r="J288" i="2"/>
  <c r="B299" i="34" s="1"/>
  <c r="K288" i="2"/>
  <c r="B299" i="37" s="1"/>
  <c r="L288" i="2"/>
  <c r="M288"/>
  <c r="N288"/>
  <c r="O288"/>
  <c r="P288"/>
  <c r="Q288"/>
  <c r="R288"/>
  <c r="B289"/>
  <c r="D289"/>
  <c r="B300" i="22" s="1"/>
  <c r="E289" i="2"/>
  <c r="B300" i="25" s="1"/>
  <c r="F289" i="2"/>
  <c r="G289"/>
  <c r="B300" i="28" s="1"/>
  <c r="C300" s="1"/>
  <c r="H289" i="2"/>
  <c r="I289"/>
  <c r="B300" i="31" s="1"/>
  <c r="J289" i="2"/>
  <c r="B300" i="34" s="1"/>
  <c r="K289" i="2"/>
  <c r="B300" i="37" s="1"/>
  <c r="L289" i="2"/>
  <c r="M289"/>
  <c r="N289"/>
  <c r="O289"/>
  <c r="P289"/>
  <c r="Q289"/>
  <c r="R289"/>
  <c r="B242"/>
  <c r="D242"/>
  <c r="B253" i="22" s="1"/>
  <c r="E242" i="2"/>
  <c r="B253" i="25" s="1"/>
  <c r="F242" i="2"/>
  <c r="G242"/>
  <c r="B253" i="28" s="1"/>
  <c r="C253" s="1"/>
  <c r="H242" i="2"/>
  <c r="I242"/>
  <c r="B253" i="31" s="1"/>
  <c r="J242" i="2"/>
  <c r="B253" i="34" s="1"/>
  <c r="K242" i="2"/>
  <c r="B253" i="37" s="1"/>
  <c r="L242" i="2"/>
  <c r="M242"/>
  <c r="N242"/>
  <c r="O242"/>
  <c r="P242"/>
  <c r="Q242"/>
  <c r="R242"/>
  <c r="B243"/>
  <c r="D243"/>
  <c r="B254" i="22" s="1"/>
  <c r="E243" i="2"/>
  <c r="B254" i="25" s="1"/>
  <c r="F243" i="2"/>
  <c r="G243"/>
  <c r="B254" i="28" s="1"/>
  <c r="C254" s="1"/>
  <c r="H243" i="2"/>
  <c r="I243"/>
  <c r="B254" i="31" s="1"/>
  <c r="J243" i="2"/>
  <c r="B254" i="34" s="1"/>
  <c r="K243" i="2"/>
  <c r="B254" i="37" s="1"/>
  <c r="L243" i="2"/>
  <c r="M243"/>
  <c r="N243"/>
  <c r="O243"/>
  <c r="P243"/>
  <c r="Q243"/>
  <c r="R243"/>
  <c r="B244"/>
  <c r="D244"/>
  <c r="B255" i="22" s="1"/>
  <c r="E244" i="2"/>
  <c r="B255" i="25" s="1"/>
  <c r="F244" i="2"/>
  <c r="G244"/>
  <c r="B255" i="28" s="1"/>
  <c r="C255" s="1"/>
  <c r="H244" i="2"/>
  <c r="I244"/>
  <c r="B255" i="31" s="1"/>
  <c r="J244" i="2"/>
  <c r="B255" i="34" s="1"/>
  <c r="K244" i="2"/>
  <c r="B255" i="37" s="1"/>
  <c r="L244" i="2"/>
  <c r="M244"/>
  <c r="N244"/>
  <c r="P244"/>
  <c r="Q244"/>
  <c r="R244"/>
  <c r="B245"/>
  <c r="D245"/>
  <c r="B256" i="22" s="1"/>
  <c r="E245" i="2"/>
  <c r="B256" i="25" s="1"/>
  <c r="F245" i="2"/>
  <c r="G245"/>
  <c r="B256" i="28" s="1"/>
  <c r="C256" s="1"/>
  <c r="H245" i="2"/>
  <c r="I245"/>
  <c r="B256" i="31" s="1"/>
  <c r="J245" i="2"/>
  <c r="B256" i="34" s="1"/>
  <c r="K245" i="2"/>
  <c r="B256" i="37" s="1"/>
  <c r="L245" i="2"/>
  <c r="M245"/>
  <c r="N245"/>
  <c r="O245"/>
  <c r="P245"/>
  <c r="Q245"/>
  <c r="R245"/>
  <c r="B246"/>
  <c r="D246"/>
  <c r="B257" i="22" s="1"/>
  <c r="E246" i="2"/>
  <c r="B257" i="25" s="1"/>
  <c r="F246" i="2"/>
  <c r="G246"/>
  <c r="B257" i="28" s="1"/>
  <c r="C257" s="1"/>
  <c r="H246" i="2"/>
  <c r="I246"/>
  <c r="B257" i="31" s="1"/>
  <c r="J246" i="2"/>
  <c r="B257" i="34" s="1"/>
  <c r="K246" i="2"/>
  <c r="B257" i="37" s="1"/>
  <c r="L246" i="2"/>
  <c r="M246"/>
  <c r="N246"/>
  <c r="O246"/>
  <c r="P246"/>
  <c r="Q246"/>
  <c r="R246"/>
  <c r="B247"/>
  <c r="D247"/>
  <c r="B258" i="22" s="1"/>
  <c r="E247" i="2"/>
  <c r="B258" i="25" s="1"/>
  <c r="F247" i="2"/>
  <c r="G247"/>
  <c r="B258" i="28" s="1"/>
  <c r="C258" s="1"/>
  <c r="H247" i="2"/>
  <c r="I247"/>
  <c r="B258" i="31" s="1"/>
  <c r="J247" i="2"/>
  <c r="B258" i="34" s="1"/>
  <c r="K247" i="2"/>
  <c r="B258" i="37" s="1"/>
  <c r="L247" i="2"/>
  <c r="M247"/>
  <c r="N247"/>
  <c r="O247"/>
  <c r="P247"/>
  <c r="Q247"/>
  <c r="R247"/>
  <c r="B248"/>
  <c r="D248"/>
  <c r="B259" i="22" s="1"/>
  <c r="E248" i="2"/>
  <c r="B259" i="25" s="1"/>
  <c r="F248" i="2"/>
  <c r="G248"/>
  <c r="B259" i="28" s="1"/>
  <c r="C259" s="1"/>
  <c r="H248" i="2"/>
  <c r="I248"/>
  <c r="B259" i="31" s="1"/>
  <c r="J248" i="2"/>
  <c r="B259" i="34" s="1"/>
  <c r="K248" i="2"/>
  <c r="B259" i="37" s="1"/>
  <c r="L248" i="2"/>
  <c r="M248"/>
  <c r="N248"/>
  <c r="O248"/>
  <c r="P248"/>
  <c r="Q248"/>
  <c r="R248"/>
  <c r="B249"/>
  <c r="D249"/>
  <c r="B260" i="22" s="1"/>
  <c r="E249" i="2"/>
  <c r="B260" i="25" s="1"/>
  <c r="F249" i="2"/>
  <c r="G249"/>
  <c r="B260" i="28" s="1"/>
  <c r="C260" s="1"/>
  <c r="H249" i="2"/>
  <c r="I249"/>
  <c r="B260" i="31" s="1"/>
  <c r="J249" i="2"/>
  <c r="B260" i="34" s="1"/>
  <c r="K249" i="2"/>
  <c r="B260" i="37" s="1"/>
  <c r="L249" i="2"/>
  <c r="M249"/>
  <c r="N249"/>
  <c r="O249"/>
  <c r="P249"/>
  <c r="Q249"/>
  <c r="R249"/>
  <c r="B250"/>
  <c r="D250"/>
  <c r="B261" i="22" s="1"/>
  <c r="E250" i="2"/>
  <c r="B261" i="25" s="1"/>
  <c r="F250" i="2"/>
  <c r="G250"/>
  <c r="B261" i="28" s="1"/>
  <c r="C261" s="1"/>
  <c r="H250" i="2"/>
  <c r="I250"/>
  <c r="B261" i="31" s="1"/>
  <c r="J250" i="2"/>
  <c r="B261" i="34" s="1"/>
  <c r="K250" i="2"/>
  <c r="B261" i="37" s="1"/>
  <c r="L250" i="2"/>
  <c r="M250"/>
  <c r="N250"/>
  <c r="O250"/>
  <c r="P250"/>
  <c r="Q250"/>
  <c r="R250"/>
  <c r="B251"/>
  <c r="D251"/>
  <c r="B262" i="22" s="1"/>
  <c r="E251" i="2"/>
  <c r="B262" i="25" s="1"/>
  <c r="F251" i="2"/>
  <c r="G251"/>
  <c r="B262" i="28" s="1"/>
  <c r="C262" s="1"/>
  <c r="H251" i="2"/>
  <c r="I251"/>
  <c r="B262" i="31" s="1"/>
  <c r="J251" i="2"/>
  <c r="B262" i="34" s="1"/>
  <c r="K251" i="2"/>
  <c r="B262" i="37" s="1"/>
  <c r="L251" i="2"/>
  <c r="M251"/>
  <c r="N251"/>
  <c r="O251"/>
  <c r="P251"/>
  <c r="Q251"/>
  <c r="R251"/>
  <c r="B252"/>
  <c r="D252"/>
  <c r="B263" i="22" s="1"/>
  <c r="E252" i="2"/>
  <c r="B263" i="25" s="1"/>
  <c r="F252" i="2"/>
  <c r="G252"/>
  <c r="B263" i="28" s="1"/>
  <c r="C263" s="1"/>
  <c r="H252" i="2"/>
  <c r="I252"/>
  <c r="B263" i="31" s="1"/>
  <c r="J252" i="2"/>
  <c r="B263" i="34" s="1"/>
  <c r="K252" i="2"/>
  <c r="B263" i="37" s="1"/>
  <c r="L252" i="2"/>
  <c r="M252"/>
  <c r="N252"/>
  <c r="O252"/>
  <c r="P252"/>
  <c r="Q252"/>
  <c r="R252"/>
  <c r="B253"/>
  <c r="D253"/>
  <c r="B264" i="22" s="1"/>
  <c r="E253" i="2"/>
  <c r="B264" i="25" s="1"/>
  <c r="F253" i="2"/>
  <c r="G253"/>
  <c r="B264" i="28" s="1"/>
  <c r="C264" s="1"/>
  <c r="H253" i="2"/>
  <c r="I253"/>
  <c r="B264" i="31" s="1"/>
  <c r="J253" i="2"/>
  <c r="B264" i="34" s="1"/>
  <c r="K253" i="2"/>
  <c r="B264" i="37" s="1"/>
  <c r="L253" i="2"/>
  <c r="M253"/>
  <c r="N253"/>
  <c r="O253"/>
  <c r="P253"/>
  <c r="Q253"/>
  <c r="R253"/>
  <c r="B254"/>
  <c r="D254"/>
  <c r="B265" i="22" s="1"/>
  <c r="E254" i="2"/>
  <c r="B265" i="25" s="1"/>
  <c r="F254" i="2"/>
  <c r="G254"/>
  <c r="B265" i="28" s="1"/>
  <c r="C265" s="1"/>
  <c r="H254" i="2"/>
  <c r="I254"/>
  <c r="B265" i="31" s="1"/>
  <c r="J254" i="2"/>
  <c r="B265" i="34" s="1"/>
  <c r="K254" i="2"/>
  <c r="B265" i="37" s="1"/>
  <c r="L254" i="2"/>
  <c r="M254"/>
  <c r="N254"/>
  <c r="O254"/>
  <c r="P254"/>
  <c r="Q254"/>
  <c r="R254"/>
  <c r="B255"/>
  <c r="D255"/>
  <c r="B266" i="22" s="1"/>
  <c r="E255" i="2"/>
  <c r="B266" i="25" s="1"/>
  <c r="F255" i="2"/>
  <c r="G255"/>
  <c r="B266" i="28" s="1"/>
  <c r="C266" s="1"/>
  <c r="H255" i="2"/>
  <c r="I255"/>
  <c r="B266" i="31" s="1"/>
  <c r="J255" i="2"/>
  <c r="B266" i="34" s="1"/>
  <c r="K255" i="2"/>
  <c r="B266" i="37" s="1"/>
  <c r="L255" i="2"/>
  <c r="M255"/>
  <c r="N255"/>
  <c r="O255"/>
  <c r="P255"/>
  <c r="Q255"/>
  <c r="R255"/>
  <c r="B256"/>
  <c r="D256"/>
  <c r="B267" i="22" s="1"/>
  <c r="E256" i="2"/>
  <c r="B267" i="25" s="1"/>
  <c r="F256" i="2"/>
  <c r="G256"/>
  <c r="B267" i="28" s="1"/>
  <c r="C267" s="1"/>
  <c r="H256" i="2"/>
  <c r="I256"/>
  <c r="B267" i="31" s="1"/>
  <c r="J256" i="2"/>
  <c r="B267" i="34" s="1"/>
  <c r="K256" i="2"/>
  <c r="B267" i="37" s="1"/>
  <c r="L256" i="2"/>
  <c r="M256"/>
  <c r="N256"/>
  <c r="O256"/>
  <c r="P256"/>
  <c r="Q256"/>
  <c r="R256"/>
  <c r="B257"/>
  <c r="D257"/>
  <c r="B268" i="22" s="1"/>
  <c r="E257" i="2"/>
  <c r="B268" i="25" s="1"/>
  <c r="F257" i="2"/>
  <c r="G257"/>
  <c r="B268" i="28" s="1"/>
  <c r="C268" s="1"/>
  <c r="H257" i="2"/>
  <c r="I257"/>
  <c r="B268" i="31" s="1"/>
  <c r="J257" i="2"/>
  <c r="B268" i="34" s="1"/>
  <c r="K257" i="2"/>
  <c r="B268" i="37" s="1"/>
  <c r="L257" i="2"/>
  <c r="M257"/>
  <c r="N257"/>
  <c r="O257"/>
  <c r="P257"/>
  <c r="Q257"/>
  <c r="R257"/>
  <c r="B258"/>
  <c r="D258"/>
  <c r="B269" i="22" s="1"/>
  <c r="E258" i="2"/>
  <c r="B269" i="25" s="1"/>
  <c r="F258" i="2"/>
  <c r="G258"/>
  <c r="B269" i="28" s="1"/>
  <c r="C269" s="1"/>
  <c r="H258" i="2"/>
  <c r="I258"/>
  <c r="B269" i="31" s="1"/>
  <c r="J258" i="2"/>
  <c r="B269" i="34" s="1"/>
  <c r="K258" i="2"/>
  <c r="B269" i="37" s="1"/>
  <c r="L258" i="2"/>
  <c r="M258"/>
  <c r="N258"/>
  <c r="O258"/>
  <c r="P258"/>
  <c r="Q258"/>
  <c r="R258"/>
  <c r="B259"/>
  <c r="D259"/>
  <c r="B270" i="22" s="1"/>
  <c r="E259" i="2"/>
  <c r="B270" i="25" s="1"/>
  <c r="F259" i="2"/>
  <c r="G259"/>
  <c r="B270" i="28" s="1"/>
  <c r="C270" s="1"/>
  <c r="H259" i="2"/>
  <c r="I259"/>
  <c r="B270" i="31" s="1"/>
  <c r="J259" i="2"/>
  <c r="B270" i="34" s="1"/>
  <c r="K259" i="2"/>
  <c r="B270" i="37" s="1"/>
  <c r="L259" i="2"/>
  <c r="M259"/>
  <c r="N259"/>
  <c r="O259"/>
  <c r="P259"/>
  <c r="Q259"/>
  <c r="R259"/>
  <c r="B260"/>
  <c r="D260"/>
  <c r="B271" i="22" s="1"/>
  <c r="E260" i="2"/>
  <c r="B271" i="25" s="1"/>
  <c r="F260" i="2"/>
  <c r="G260"/>
  <c r="B271" i="28" s="1"/>
  <c r="C271" s="1"/>
  <c r="H260" i="2"/>
  <c r="I260"/>
  <c r="B271" i="31" s="1"/>
  <c r="J260" i="2"/>
  <c r="B271" i="34" s="1"/>
  <c r="K260" i="2"/>
  <c r="B271" i="37" s="1"/>
  <c r="L260" i="2"/>
  <c r="M260"/>
  <c r="N260"/>
  <c r="O260"/>
  <c r="P260"/>
  <c r="Q260"/>
  <c r="R260"/>
  <c r="B261"/>
  <c r="D261"/>
  <c r="B272" i="22" s="1"/>
  <c r="E261" i="2"/>
  <c r="B272" i="25" s="1"/>
  <c r="F261" i="2"/>
  <c r="G261"/>
  <c r="B272" i="28" s="1"/>
  <c r="C272" s="1"/>
  <c r="H261" i="2"/>
  <c r="I261"/>
  <c r="B272" i="31" s="1"/>
  <c r="J261" i="2"/>
  <c r="B272" i="34" s="1"/>
  <c r="K261" i="2"/>
  <c r="B272" i="37" s="1"/>
  <c r="L261" i="2"/>
  <c r="M261"/>
  <c r="N261"/>
  <c r="O261"/>
  <c r="P261"/>
  <c r="Q261"/>
  <c r="R261"/>
  <c r="B262"/>
  <c r="D262"/>
  <c r="B273" i="22" s="1"/>
  <c r="E262" i="2"/>
  <c r="B273" i="25" s="1"/>
  <c r="F262" i="2"/>
  <c r="G262"/>
  <c r="B273" i="28" s="1"/>
  <c r="C273" s="1"/>
  <c r="H262" i="2"/>
  <c r="I262"/>
  <c r="B273" i="31" s="1"/>
  <c r="J262" i="2"/>
  <c r="B273" i="34" s="1"/>
  <c r="K262" i="2"/>
  <c r="B273" i="37" s="1"/>
  <c r="L262" i="2"/>
  <c r="M262"/>
  <c r="N262"/>
  <c r="O262"/>
  <c r="P262"/>
  <c r="Q262"/>
  <c r="R262"/>
  <c r="B263"/>
  <c r="D263"/>
  <c r="B274" i="22" s="1"/>
  <c r="E263" i="2"/>
  <c r="B274" i="25" s="1"/>
  <c r="F263" i="2"/>
  <c r="G263"/>
  <c r="B274" i="28" s="1"/>
  <c r="C274" s="1"/>
  <c r="H263" i="2"/>
  <c r="I263"/>
  <c r="B274" i="31" s="1"/>
  <c r="J263" i="2"/>
  <c r="B274" i="34" s="1"/>
  <c r="K263" i="2"/>
  <c r="B274" i="37" s="1"/>
  <c r="L263" i="2"/>
  <c r="M263"/>
  <c r="N263"/>
  <c r="O263"/>
  <c r="P263"/>
  <c r="Q263"/>
  <c r="R263"/>
  <c r="B264"/>
  <c r="D264"/>
  <c r="B275" i="22" s="1"/>
  <c r="E264" i="2"/>
  <c r="B275" i="25" s="1"/>
  <c r="F264" i="2"/>
  <c r="G264"/>
  <c r="B275" i="28" s="1"/>
  <c r="C275" s="1"/>
  <c r="H264" i="2"/>
  <c r="I264"/>
  <c r="B275" i="31" s="1"/>
  <c r="J264" i="2"/>
  <c r="B275" i="34" s="1"/>
  <c r="K264" i="2"/>
  <c r="B275" i="37" s="1"/>
  <c r="L264" i="2"/>
  <c r="M264"/>
  <c r="N264"/>
  <c r="O264"/>
  <c r="P264"/>
  <c r="Q264"/>
  <c r="R264"/>
  <c r="B265"/>
  <c r="D265"/>
  <c r="B276" i="22" s="1"/>
  <c r="E265" i="2"/>
  <c r="B276" i="25" s="1"/>
  <c r="F265" i="2"/>
  <c r="G265"/>
  <c r="B276" i="28" s="1"/>
  <c r="C276" s="1"/>
  <c r="H265" i="2"/>
  <c r="I265"/>
  <c r="B276" i="31" s="1"/>
  <c r="J265" i="2"/>
  <c r="B276" i="34" s="1"/>
  <c r="K265" i="2"/>
  <c r="B276" i="37" s="1"/>
  <c r="L265" i="2"/>
  <c r="M265"/>
  <c r="N265"/>
  <c r="O265"/>
  <c r="P265"/>
  <c r="Q265"/>
  <c r="R265"/>
  <c r="N218"/>
  <c r="O218"/>
  <c r="P218"/>
  <c r="Q218"/>
  <c r="R218"/>
  <c r="N219"/>
  <c r="O219"/>
  <c r="P219"/>
  <c r="Q219"/>
  <c r="R219"/>
  <c r="N220"/>
  <c r="O220"/>
  <c r="P220"/>
  <c r="Q220"/>
  <c r="R220"/>
  <c r="N221"/>
  <c r="O221"/>
  <c r="P221"/>
  <c r="Q221"/>
  <c r="R221"/>
  <c r="N222"/>
  <c r="O222"/>
  <c r="P222"/>
  <c r="Q222"/>
  <c r="R222"/>
  <c r="N223"/>
  <c r="O223"/>
  <c r="P223"/>
  <c r="Q223"/>
  <c r="R223"/>
  <c r="N224"/>
  <c r="O224"/>
  <c r="P224"/>
  <c r="Q224"/>
  <c r="R224"/>
  <c r="N225"/>
  <c r="O225"/>
  <c r="P225"/>
  <c r="Q225"/>
  <c r="R225"/>
  <c r="N226"/>
  <c r="O226"/>
  <c r="P226"/>
  <c r="Q226"/>
  <c r="R226"/>
  <c r="N227"/>
  <c r="O227"/>
  <c r="P227"/>
  <c r="Q227"/>
  <c r="R227"/>
  <c r="N228"/>
  <c r="O228"/>
  <c r="P228"/>
  <c r="Q228"/>
  <c r="R228"/>
  <c r="N229"/>
  <c r="O229"/>
  <c r="P229"/>
  <c r="Q229"/>
  <c r="R229"/>
  <c r="N230"/>
  <c r="O230"/>
  <c r="P230"/>
  <c r="Q230"/>
  <c r="R230"/>
  <c r="N231"/>
  <c r="O231"/>
  <c r="P231"/>
  <c r="Q231"/>
  <c r="R231"/>
  <c r="N232"/>
  <c r="O232"/>
  <c r="P232"/>
  <c r="Q232"/>
  <c r="R232"/>
  <c r="N233"/>
  <c r="O233"/>
  <c r="P233"/>
  <c r="Q233"/>
  <c r="R233"/>
  <c r="N234"/>
  <c r="O234"/>
  <c r="P234"/>
  <c r="Q234"/>
  <c r="R234"/>
  <c r="N235"/>
  <c r="O235"/>
  <c r="P235"/>
  <c r="Q235"/>
  <c r="R235"/>
  <c r="N236"/>
  <c r="O236"/>
  <c r="P236"/>
  <c r="Q236"/>
  <c r="R236"/>
  <c r="N237"/>
  <c r="O237"/>
  <c r="P237"/>
  <c r="Q237"/>
  <c r="R237"/>
  <c r="N238"/>
  <c r="O238"/>
  <c r="P238"/>
  <c r="Q238"/>
  <c r="R238"/>
  <c r="N239"/>
  <c r="O239"/>
  <c r="P239"/>
  <c r="Q239"/>
  <c r="R239"/>
  <c r="N240"/>
  <c r="O240"/>
  <c r="P240"/>
  <c r="Q240"/>
  <c r="R240"/>
  <c r="N241"/>
  <c r="O241"/>
  <c r="P241"/>
  <c r="Q241"/>
  <c r="R241"/>
  <c r="D218"/>
  <c r="B229" i="22" s="1"/>
  <c r="E218" i="2"/>
  <c r="B229" i="25" s="1"/>
  <c r="F218" i="2"/>
  <c r="G218"/>
  <c r="B229" i="28" s="1"/>
  <c r="C229" s="1"/>
  <c r="H218" i="2"/>
  <c r="I218"/>
  <c r="B229" i="31" s="1"/>
  <c r="J218" i="2"/>
  <c r="B229" i="34" s="1"/>
  <c r="K218" i="2"/>
  <c r="B229" i="37" s="1"/>
  <c r="L218" i="2"/>
  <c r="M218"/>
  <c r="D219"/>
  <c r="B230" i="22" s="1"/>
  <c r="E219" i="2"/>
  <c r="B230" i="25" s="1"/>
  <c r="F219" i="2"/>
  <c r="G219"/>
  <c r="B230" i="28" s="1"/>
  <c r="C230" s="1"/>
  <c r="H219" i="2"/>
  <c r="I219"/>
  <c r="B230" i="31" s="1"/>
  <c r="J219" i="2"/>
  <c r="B230" i="34" s="1"/>
  <c r="K219" i="2"/>
  <c r="B230" i="37" s="1"/>
  <c r="L219" i="2"/>
  <c r="M219"/>
  <c r="D220"/>
  <c r="B231" i="22" s="1"/>
  <c r="E220" i="2"/>
  <c r="B231" i="25" s="1"/>
  <c r="F220" i="2"/>
  <c r="G220"/>
  <c r="B231" i="28" s="1"/>
  <c r="C231" s="1"/>
  <c r="H220" i="2"/>
  <c r="I220"/>
  <c r="B231" i="31" s="1"/>
  <c r="J220" i="2"/>
  <c r="B231" i="34" s="1"/>
  <c r="K220" i="2"/>
  <c r="B231" i="37" s="1"/>
  <c r="L220" i="2"/>
  <c r="M220"/>
  <c r="D221"/>
  <c r="B232" i="22" s="1"/>
  <c r="E221" i="2"/>
  <c r="B232" i="25" s="1"/>
  <c r="F221" i="2"/>
  <c r="G221"/>
  <c r="B232" i="28" s="1"/>
  <c r="C232" s="1"/>
  <c r="H221" i="2"/>
  <c r="I221"/>
  <c r="B232" i="31" s="1"/>
  <c r="J221" i="2"/>
  <c r="B232" i="34" s="1"/>
  <c r="K221" i="2"/>
  <c r="B232" i="37" s="1"/>
  <c r="C22" s="1"/>
  <c r="L221" i="2"/>
  <c r="M221"/>
  <c r="D222"/>
  <c r="B233" i="22" s="1"/>
  <c r="E222" i="2"/>
  <c r="B233" i="25" s="1"/>
  <c r="F222" i="2"/>
  <c r="G222"/>
  <c r="B233" i="28" s="1"/>
  <c r="C233" s="1"/>
  <c r="H222" i="2"/>
  <c r="I222"/>
  <c r="B233" i="31" s="1"/>
  <c r="J222" i="2"/>
  <c r="B233" i="34" s="1"/>
  <c r="K222" i="2"/>
  <c r="B233" i="37" s="1"/>
  <c r="L222" i="2"/>
  <c r="M222"/>
  <c r="D223"/>
  <c r="B234" i="22" s="1"/>
  <c r="E223" i="2"/>
  <c r="B234" i="25" s="1"/>
  <c r="F223" i="2"/>
  <c r="G223"/>
  <c r="B234" i="28" s="1"/>
  <c r="C234" s="1"/>
  <c r="H223" i="2"/>
  <c r="I223"/>
  <c r="B234" i="31" s="1"/>
  <c r="J223" i="2"/>
  <c r="B234" i="34" s="1"/>
  <c r="K223" i="2"/>
  <c r="B234" i="37" s="1"/>
  <c r="L223" i="2"/>
  <c r="M223"/>
  <c r="D224"/>
  <c r="B235" i="22" s="1"/>
  <c r="E224" i="2"/>
  <c r="B235" i="25" s="1"/>
  <c r="F224" i="2"/>
  <c r="G224"/>
  <c r="B235" i="28" s="1"/>
  <c r="C235" s="1"/>
  <c r="H224" i="2"/>
  <c r="I224"/>
  <c r="B235" i="31" s="1"/>
  <c r="J224" i="2"/>
  <c r="B235" i="34" s="1"/>
  <c r="K224" i="2"/>
  <c r="B235" i="37" s="1"/>
  <c r="L224" i="2"/>
  <c r="M224"/>
  <c r="D225"/>
  <c r="B236" i="22" s="1"/>
  <c r="E225" i="2"/>
  <c r="B236" i="25" s="1"/>
  <c r="F225" i="2"/>
  <c r="G225"/>
  <c r="B236" i="28" s="1"/>
  <c r="C236" s="1"/>
  <c r="H225" i="2"/>
  <c r="I225"/>
  <c r="B236" i="31" s="1"/>
  <c r="J225" i="2"/>
  <c r="B236" i="34" s="1"/>
  <c r="K225" i="2"/>
  <c r="B236" i="37" s="1"/>
  <c r="L225" i="2"/>
  <c r="M225"/>
  <c r="D226"/>
  <c r="B237" i="22" s="1"/>
  <c r="E226" i="2"/>
  <c r="B237" i="25" s="1"/>
  <c r="F226" i="2"/>
  <c r="G226"/>
  <c r="B237" i="28" s="1"/>
  <c r="C237" s="1"/>
  <c r="H226" i="2"/>
  <c r="I226"/>
  <c r="B237" i="31" s="1"/>
  <c r="J226" i="2"/>
  <c r="B237" i="34" s="1"/>
  <c r="K226" i="2"/>
  <c r="B237" i="37" s="1"/>
  <c r="L226" i="2"/>
  <c r="M226"/>
  <c r="D227"/>
  <c r="B238" i="22" s="1"/>
  <c r="E227" i="2"/>
  <c r="B238" i="25" s="1"/>
  <c r="F227" i="2"/>
  <c r="G227"/>
  <c r="B238" i="28" s="1"/>
  <c r="C238" s="1"/>
  <c r="H227" i="2"/>
  <c r="I227"/>
  <c r="B238" i="31" s="1"/>
  <c r="J227" i="2"/>
  <c r="B238" i="34" s="1"/>
  <c r="K227" i="2"/>
  <c r="B238" i="37" s="1"/>
  <c r="L227" i="2"/>
  <c r="M227"/>
  <c r="D228"/>
  <c r="B239" i="22" s="1"/>
  <c r="E228" i="2"/>
  <c r="B239" i="25" s="1"/>
  <c r="F228" i="2"/>
  <c r="G228"/>
  <c r="B239" i="28" s="1"/>
  <c r="C239" s="1"/>
  <c r="H228" i="2"/>
  <c r="I228"/>
  <c r="B239" i="31" s="1"/>
  <c r="J228" i="2"/>
  <c r="B239" i="34" s="1"/>
  <c r="K228" i="2"/>
  <c r="B239" i="37" s="1"/>
  <c r="L228" i="2"/>
  <c r="M228"/>
  <c r="D229"/>
  <c r="B240" i="22" s="1"/>
  <c r="E229" i="2"/>
  <c r="B240" i="25" s="1"/>
  <c r="F229" i="2"/>
  <c r="G229"/>
  <c r="B240" i="28" s="1"/>
  <c r="C240" s="1"/>
  <c r="H229" i="2"/>
  <c r="I229"/>
  <c r="B240" i="31" s="1"/>
  <c r="J229" i="2"/>
  <c r="B240" i="34" s="1"/>
  <c r="K229" i="2"/>
  <c r="B240" i="37" s="1"/>
  <c r="L229" i="2"/>
  <c r="M229"/>
  <c r="D230"/>
  <c r="B241" i="22" s="1"/>
  <c r="E230" i="2"/>
  <c r="B241" i="25" s="1"/>
  <c r="F230" i="2"/>
  <c r="G230"/>
  <c r="B241" i="28" s="1"/>
  <c r="C241" s="1"/>
  <c r="H230" i="2"/>
  <c r="I230"/>
  <c r="B241" i="31" s="1"/>
  <c r="J230" i="2"/>
  <c r="B241" i="34" s="1"/>
  <c r="K230" i="2"/>
  <c r="B241" i="37" s="1"/>
  <c r="L230" i="2"/>
  <c r="M230"/>
  <c r="D231"/>
  <c r="B242" i="22" s="1"/>
  <c r="E231" i="2"/>
  <c r="B242" i="25" s="1"/>
  <c r="F231" i="2"/>
  <c r="G231"/>
  <c r="B242" i="28" s="1"/>
  <c r="C242" s="1"/>
  <c r="H231" i="2"/>
  <c r="I231"/>
  <c r="B242" i="31" s="1"/>
  <c r="J231" i="2"/>
  <c r="B242" i="34" s="1"/>
  <c r="K231" i="2"/>
  <c r="B242" i="37" s="1"/>
  <c r="L231" i="2"/>
  <c r="M231"/>
  <c r="D232"/>
  <c r="B243" i="22" s="1"/>
  <c r="E232" i="2"/>
  <c r="B243" i="25" s="1"/>
  <c r="F232" i="2"/>
  <c r="G232"/>
  <c r="B243" i="28" s="1"/>
  <c r="C243" s="1"/>
  <c r="H232" i="2"/>
  <c r="I232"/>
  <c r="B243" i="31" s="1"/>
  <c r="J232" i="2"/>
  <c r="B243" i="34" s="1"/>
  <c r="K232" i="2"/>
  <c r="B243" i="37" s="1"/>
  <c r="L232" i="2"/>
  <c r="M232"/>
  <c r="D233"/>
  <c r="B244" i="22" s="1"/>
  <c r="E233" i="2"/>
  <c r="B244" i="25" s="1"/>
  <c r="F233" i="2"/>
  <c r="G233"/>
  <c r="B244" i="28" s="1"/>
  <c r="C244" s="1"/>
  <c r="H233" i="2"/>
  <c r="I233"/>
  <c r="B244" i="31" s="1"/>
  <c r="J233" i="2"/>
  <c r="B244" i="34" s="1"/>
  <c r="K233" i="2"/>
  <c r="B244" i="37" s="1"/>
  <c r="L233" i="2"/>
  <c r="M233"/>
  <c r="D234"/>
  <c r="B245" i="22" s="1"/>
  <c r="E234" i="2"/>
  <c r="B245" i="25" s="1"/>
  <c r="F234" i="2"/>
  <c r="G234"/>
  <c r="B245" i="28" s="1"/>
  <c r="C245" s="1"/>
  <c r="H234" i="2"/>
  <c r="I234"/>
  <c r="B245" i="31" s="1"/>
  <c r="J234" i="2"/>
  <c r="B245" i="34" s="1"/>
  <c r="K234" i="2"/>
  <c r="B245" i="37" s="1"/>
  <c r="L234" i="2"/>
  <c r="M234"/>
  <c r="D235"/>
  <c r="B246" i="22" s="1"/>
  <c r="E235" i="2"/>
  <c r="B246" i="25" s="1"/>
  <c r="F235" i="2"/>
  <c r="G235"/>
  <c r="B246" i="28" s="1"/>
  <c r="C246" s="1"/>
  <c r="H235" i="2"/>
  <c r="I235"/>
  <c r="B246" i="31" s="1"/>
  <c r="J235" i="2"/>
  <c r="B246" i="34" s="1"/>
  <c r="K235" i="2"/>
  <c r="B246" i="37" s="1"/>
  <c r="L235" i="2"/>
  <c r="M235"/>
  <c r="D236"/>
  <c r="B247" i="22" s="1"/>
  <c r="E236" i="2"/>
  <c r="B247" i="25" s="1"/>
  <c r="F236" i="2"/>
  <c r="G236"/>
  <c r="B247" i="28" s="1"/>
  <c r="C247" s="1"/>
  <c r="H236" i="2"/>
  <c r="I236"/>
  <c r="B247" i="31" s="1"/>
  <c r="J236" i="2"/>
  <c r="B247" i="34" s="1"/>
  <c r="K236" i="2"/>
  <c r="B247" i="37" s="1"/>
  <c r="L236" i="2"/>
  <c r="M236"/>
  <c r="D237"/>
  <c r="B248" i="22" s="1"/>
  <c r="E237" i="2"/>
  <c r="B248" i="25" s="1"/>
  <c r="F237" i="2"/>
  <c r="G237"/>
  <c r="B248" i="28" s="1"/>
  <c r="C248" s="1"/>
  <c r="H237" i="2"/>
  <c r="I237"/>
  <c r="B248" i="31" s="1"/>
  <c r="J237" i="2"/>
  <c r="B248" i="34" s="1"/>
  <c r="K237" i="2"/>
  <c r="B248" i="37" s="1"/>
  <c r="L237" i="2"/>
  <c r="M237"/>
  <c r="D238"/>
  <c r="B249" i="22" s="1"/>
  <c r="E238" i="2"/>
  <c r="B249" i="25" s="1"/>
  <c r="F238" i="2"/>
  <c r="G238"/>
  <c r="B249" i="28" s="1"/>
  <c r="C249" s="1"/>
  <c r="H238" i="2"/>
  <c r="I238"/>
  <c r="B249" i="31" s="1"/>
  <c r="J238" i="2"/>
  <c r="B249" i="34" s="1"/>
  <c r="K238" i="2"/>
  <c r="B249" i="37" s="1"/>
  <c r="L238" i="2"/>
  <c r="M238"/>
  <c r="D239"/>
  <c r="B250" i="22" s="1"/>
  <c r="E239" i="2"/>
  <c r="B250" i="25" s="1"/>
  <c r="F239" i="2"/>
  <c r="G239"/>
  <c r="B250" i="28" s="1"/>
  <c r="C250" s="1"/>
  <c r="H239" i="2"/>
  <c r="I239"/>
  <c r="B250" i="31" s="1"/>
  <c r="J239" i="2"/>
  <c r="B250" i="34" s="1"/>
  <c r="K239" i="2"/>
  <c r="B250" i="37" s="1"/>
  <c r="L239" i="2"/>
  <c r="M239"/>
  <c r="D240"/>
  <c r="B251" i="22" s="1"/>
  <c r="E240" i="2"/>
  <c r="B251" i="25" s="1"/>
  <c r="F240" i="2"/>
  <c r="G240"/>
  <c r="B251" i="28" s="1"/>
  <c r="C251" s="1"/>
  <c r="H240" i="2"/>
  <c r="I240"/>
  <c r="B251" i="31" s="1"/>
  <c r="J240" i="2"/>
  <c r="B251" i="34" s="1"/>
  <c r="K240" i="2"/>
  <c r="B251" i="37" s="1"/>
  <c r="L240" i="2"/>
  <c r="M240"/>
  <c r="D241"/>
  <c r="B252" i="22" s="1"/>
  <c r="E241" i="2"/>
  <c r="B252" i="25" s="1"/>
  <c r="F241" i="2"/>
  <c r="G241"/>
  <c r="B252" i="28" s="1"/>
  <c r="C252" s="1"/>
  <c r="H241" i="2"/>
  <c r="I241"/>
  <c r="B252" i="31" s="1"/>
  <c r="J241" i="2"/>
  <c r="B252" i="34" s="1"/>
  <c r="K241" i="2"/>
  <c r="B252" i="37" s="1"/>
  <c r="L241" i="2"/>
  <c r="M241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N194"/>
  <c r="O194"/>
  <c r="P194"/>
  <c r="Q194"/>
  <c r="R194"/>
  <c r="N195"/>
  <c r="O195"/>
  <c r="P195"/>
  <c r="Q195"/>
  <c r="R195"/>
  <c r="N196"/>
  <c r="O196"/>
  <c r="P196"/>
  <c r="Q196"/>
  <c r="R196"/>
  <c r="N197"/>
  <c r="O197"/>
  <c r="P197"/>
  <c r="Q197"/>
  <c r="R197"/>
  <c r="N198"/>
  <c r="O198"/>
  <c r="P198"/>
  <c r="Q198"/>
  <c r="R198"/>
  <c r="N199"/>
  <c r="O199"/>
  <c r="P199"/>
  <c r="Q199"/>
  <c r="R199"/>
  <c r="N200"/>
  <c r="O200"/>
  <c r="P200"/>
  <c r="Q200"/>
  <c r="R200"/>
  <c r="N201"/>
  <c r="O201"/>
  <c r="P201"/>
  <c r="Q201"/>
  <c r="R201"/>
  <c r="N202"/>
  <c r="O202"/>
  <c r="P202"/>
  <c r="Q202"/>
  <c r="R202"/>
  <c r="N203"/>
  <c r="O203"/>
  <c r="P203"/>
  <c r="Q203"/>
  <c r="R203"/>
  <c r="N204"/>
  <c r="O204"/>
  <c r="P204"/>
  <c r="Q204"/>
  <c r="R204"/>
  <c r="N205"/>
  <c r="O205"/>
  <c r="P205"/>
  <c r="Q205"/>
  <c r="R205"/>
  <c r="N206"/>
  <c r="O206"/>
  <c r="P206"/>
  <c r="Q206"/>
  <c r="R206"/>
  <c r="N207"/>
  <c r="O207"/>
  <c r="P207"/>
  <c r="Q207"/>
  <c r="R207"/>
  <c r="N208"/>
  <c r="O208"/>
  <c r="P208"/>
  <c r="Q208"/>
  <c r="R208"/>
  <c r="N209"/>
  <c r="O209"/>
  <c r="P209"/>
  <c r="Q209"/>
  <c r="R209"/>
  <c r="N210"/>
  <c r="O210"/>
  <c r="P210"/>
  <c r="Q210"/>
  <c r="R210"/>
  <c r="N211"/>
  <c r="O211"/>
  <c r="P211"/>
  <c r="Q211"/>
  <c r="R211"/>
  <c r="N212"/>
  <c r="O212"/>
  <c r="P212"/>
  <c r="Q212"/>
  <c r="R212"/>
  <c r="N213"/>
  <c r="O213"/>
  <c r="P213"/>
  <c r="Q213"/>
  <c r="R213"/>
  <c r="N214"/>
  <c r="O214"/>
  <c r="P214"/>
  <c r="Q214"/>
  <c r="R214"/>
  <c r="N215"/>
  <c r="O215"/>
  <c r="P215"/>
  <c r="Q215"/>
  <c r="R215"/>
  <c r="N216"/>
  <c r="O216"/>
  <c r="P216"/>
  <c r="Q216"/>
  <c r="R216"/>
  <c r="N217"/>
  <c r="O217"/>
  <c r="P217"/>
  <c r="Q217"/>
  <c r="R217"/>
  <c r="D194"/>
  <c r="B205" i="22" s="1"/>
  <c r="E194" i="2"/>
  <c r="B205" i="25" s="1"/>
  <c r="F194" i="2"/>
  <c r="G194"/>
  <c r="B205" i="28" s="1"/>
  <c r="C205" s="1"/>
  <c r="H194" i="2"/>
  <c r="I194"/>
  <c r="B205" i="31" s="1"/>
  <c r="J194" i="2"/>
  <c r="B205" i="34" s="1"/>
  <c r="K194" i="2"/>
  <c r="B205" i="37" s="1"/>
  <c r="L194" i="2"/>
  <c r="M194"/>
  <c r="D195"/>
  <c r="B206" i="22" s="1"/>
  <c r="E195" i="2"/>
  <c r="B206" i="25" s="1"/>
  <c r="F195" i="2"/>
  <c r="G195"/>
  <c r="B206" i="28" s="1"/>
  <c r="C206" s="1"/>
  <c r="H195" i="2"/>
  <c r="I195"/>
  <c r="B206" i="31" s="1"/>
  <c r="J195" i="2"/>
  <c r="B206" i="34" s="1"/>
  <c r="K195" i="2"/>
  <c r="B206" i="37" s="1"/>
  <c r="L195" i="2"/>
  <c r="M195"/>
  <c r="D196"/>
  <c r="B207" i="22" s="1"/>
  <c r="E196" i="2"/>
  <c r="B207" i="25" s="1"/>
  <c r="F196" i="2"/>
  <c r="G196"/>
  <c r="B207" i="28" s="1"/>
  <c r="C207" s="1"/>
  <c r="H196" i="2"/>
  <c r="I196"/>
  <c r="B207" i="31" s="1"/>
  <c r="J196" i="2"/>
  <c r="B207" i="34" s="1"/>
  <c r="K196" i="2"/>
  <c r="B207" i="37" s="1"/>
  <c r="L196" i="2"/>
  <c r="M196"/>
  <c r="D197"/>
  <c r="B208" i="22" s="1"/>
  <c r="E197" i="2"/>
  <c r="B208" i="25" s="1"/>
  <c r="F197" i="2"/>
  <c r="G197"/>
  <c r="B208" i="28" s="1"/>
  <c r="C208" s="1"/>
  <c r="H197" i="2"/>
  <c r="I197"/>
  <c r="B208" i="31" s="1"/>
  <c r="J197" i="2"/>
  <c r="B208" i="34" s="1"/>
  <c r="K197" i="2"/>
  <c r="B208" i="37" s="1"/>
  <c r="L197" i="2"/>
  <c r="M197"/>
  <c r="D198"/>
  <c r="B209" i="22" s="1"/>
  <c r="E198" i="2"/>
  <c r="B209" i="25" s="1"/>
  <c r="F198" i="2"/>
  <c r="G198"/>
  <c r="B209" i="28" s="1"/>
  <c r="C209" s="1"/>
  <c r="H198" i="2"/>
  <c r="I198"/>
  <c r="B209" i="31" s="1"/>
  <c r="J198" i="2"/>
  <c r="B209" i="34" s="1"/>
  <c r="K198" i="2"/>
  <c r="B209" i="37" s="1"/>
  <c r="L198" i="2"/>
  <c r="M198"/>
  <c r="D199"/>
  <c r="B210" i="22" s="1"/>
  <c r="E199" i="2"/>
  <c r="B210" i="25" s="1"/>
  <c r="F199" i="2"/>
  <c r="G199"/>
  <c r="B210" i="28" s="1"/>
  <c r="C210" s="1"/>
  <c r="H199" i="2"/>
  <c r="I199"/>
  <c r="B210" i="31" s="1"/>
  <c r="J199" i="2"/>
  <c r="B210" i="34" s="1"/>
  <c r="K199" i="2"/>
  <c r="B210" i="37" s="1"/>
  <c r="L199" i="2"/>
  <c r="M199"/>
  <c r="D200"/>
  <c r="B211" i="22" s="1"/>
  <c r="E200" i="2"/>
  <c r="B211" i="25" s="1"/>
  <c r="F200" i="2"/>
  <c r="G200"/>
  <c r="B211" i="28" s="1"/>
  <c r="C211" s="1"/>
  <c r="H200" i="2"/>
  <c r="I200"/>
  <c r="B211" i="31" s="1"/>
  <c r="J200" i="2"/>
  <c r="B211" i="34" s="1"/>
  <c r="K200" i="2"/>
  <c r="B211" i="37" s="1"/>
  <c r="L200" i="2"/>
  <c r="M200"/>
  <c r="D201"/>
  <c r="B212" i="22" s="1"/>
  <c r="E201" i="2"/>
  <c r="B212" i="25" s="1"/>
  <c r="F201" i="2"/>
  <c r="G201"/>
  <c r="B212" i="28" s="1"/>
  <c r="C212" s="1"/>
  <c r="H201" i="2"/>
  <c r="I201"/>
  <c r="B212" i="31" s="1"/>
  <c r="J201" i="2"/>
  <c r="B212" i="34" s="1"/>
  <c r="K201" i="2"/>
  <c r="B212" i="37" s="1"/>
  <c r="L201" i="2"/>
  <c r="M201"/>
  <c r="D202"/>
  <c r="B213" i="22" s="1"/>
  <c r="E202" i="2"/>
  <c r="B213" i="25" s="1"/>
  <c r="F202" i="2"/>
  <c r="G202"/>
  <c r="B213" i="28" s="1"/>
  <c r="C213" s="1"/>
  <c r="H202" i="2"/>
  <c r="I202"/>
  <c r="B213" i="31" s="1"/>
  <c r="J202" i="2"/>
  <c r="B213" i="34" s="1"/>
  <c r="K202" i="2"/>
  <c r="B213" i="37" s="1"/>
  <c r="L202" i="2"/>
  <c r="M202"/>
  <c r="D203"/>
  <c r="B214" i="22" s="1"/>
  <c r="E203" i="2"/>
  <c r="B214" i="25" s="1"/>
  <c r="F203" i="2"/>
  <c r="G203"/>
  <c r="B214" i="28" s="1"/>
  <c r="C214" s="1"/>
  <c r="H203" i="2"/>
  <c r="I203"/>
  <c r="B214" i="31" s="1"/>
  <c r="J203" i="2"/>
  <c r="B214" i="34" s="1"/>
  <c r="K203" i="2"/>
  <c r="B214" i="37" s="1"/>
  <c r="L203" i="2"/>
  <c r="M203"/>
  <c r="D204"/>
  <c r="B215" i="22" s="1"/>
  <c r="E204" i="2"/>
  <c r="B215" i="25" s="1"/>
  <c r="F204" i="2"/>
  <c r="G204"/>
  <c r="B215" i="28" s="1"/>
  <c r="C215" s="1"/>
  <c r="H204" i="2"/>
  <c r="I204"/>
  <c r="B215" i="31" s="1"/>
  <c r="J204" i="2"/>
  <c r="B215" i="34" s="1"/>
  <c r="K204" i="2"/>
  <c r="B215" i="37" s="1"/>
  <c r="L204" i="2"/>
  <c r="M204"/>
  <c r="D205"/>
  <c r="B216" i="22" s="1"/>
  <c r="E205" i="2"/>
  <c r="B216" i="25" s="1"/>
  <c r="F205" i="2"/>
  <c r="G205"/>
  <c r="B216" i="28" s="1"/>
  <c r="C216" s="1"/>
  <c r="H205" i="2"/>
  <c r="I205"/>
  <c r="B216" i="31" s="1"/>
  <c r="J205" i="2"/>
  <c r="B216" i="34" s="1"/>
  <c r="K205" i="2"/>
  <c r="B216" i="37" s="1"/>
  <c r="L205" i="2"/>
  <c r="M205"/>
  <c r="D206"/>
  <c r="B217" i="22" s="1"/>
  <c r="E206" i="2"/>
  <c r="B217" i="25" s="1"/>
  <c r="F206" i="2"/>
  <c r="G206"/>
  <c r="B217" i="28" s="1"/>
  <c r="C217" s="1"/>
  <c r="H206" i="2"/>
  <c r="I206"/>
  <c r="B217" i="31" s="1"/>
  <c r="J206" i="2"/>
  <c r="B217" i="34" s="1"/>
  <c r="K206" i="2"/>
  <c r="B217" i="37" s="1"/>
  <c r="L206" i="2"/>
  <c r="M206"/>
  <c r="D207"/>
  <c r="B218" i="22" s="1"/>
  <c r="E207" i="2"/>
  <c r="B218" i="25" s="1"/>
  <c r="F207" i="2"/>
  <c r="G207"/>
  <c r="B218" i="28" s="1"/>
  <c r="C218" s="1"/>
  <c r="H207" i="2"/>
  <c r="I207"/>
  <c r="B218" i="31" s="1"/>
  <c r="J207" i="2"/>
  <c r="B218" i="34" s="1"/>
  <c r="K207" i="2"/>
  <c r="B218" i="37" s="1"/>
  <c r="L207" i="2"/>
  <c r="M207"/>
  <c r="D208"/>
  <c r="B219" i="22" s="1"/>
  <c r="E208" i="2"/>
  <c r="B219" i="25" s="1"/>
  <c r="F208" i="2"/>
  <c r="G208"/>
  <c r="B219" i="28" s="1"/>
  <c r="C219" s="1"/>
  <c r="H208" i="2"/>
  <c r="I208"/>
  <c r="B219" i="31" s="1"/>
  <c r="J208" i="2"/>
  <c r="B219" i="34" s="1"/>
  <c r="K208" i="2"/>
  <c r="B219" i="37" s="1"/>
  <c r="L208" i="2"/>
  <c r="M208"/>
  <c r="D209"/>
  <c r="B220" i="22" s="1"/>
  <c r="E209" i="2"/>
  <c r="B220" i="25" s="1"/>
  <c r="F209" i="2"/>
  <c r="G209"/>
  <c r="B220" i="28" s="1"/>
  <c r="C220" s="1"/>
  <c r="H209" i="2"/>
  <c r="I209"/>
  <c r="B220" i="31" s="1"/>
  <c r="J209" i="2"/>
  <c r="B220" i="34" s="1"/>
  <c r="K209" i="2"/>
  <c r="B220" i="37" s="1"/>
  <c r="L209" i="2"/>
  <c r="M209"/>
  <c r="D210"/>
  <c r="B221" i="22" s="1"/>
  <c r="E210" i="2"/>
  <c r="B221" i="25" s="1"/>
  <c r="F210" i="2"/>
  <c r="G210"/>
  <c r="B221" i="28" s="1"/>
  <c r="C221" s="1"/>
  <c r="H210" i="2"/>
  <c r="I210"/>
  <c r="B221" i="31" s="1"/>
  <c r="J210" i="2"/>
  <c r="B221" i="34" s="1"/>
  <c r="K210" i="2"/>
  <c r="B221" i="37" s="1"/>
  <c r="L210" i="2"/>
  <c r="M210"/>
  <c r="D211"/>
  <c r="B222" i="22" s="1"/>
  <c r="E211" i="2"/>
  <c r="B222" i="25" s="1"/>
  <c r="F211" i="2"/>
  <c r="G211"/>
  <c r="B222" i="28" s="1"/>
  <c r="C222" s="1"/>
  <c r="H211" i="2"/>
  <c r="I211"/>
  <c r="B222" i="31" s="1"/>
  <c r="J211" i="2"/>
  <c r="B222" i="34" s="1"/>
  <c r="K211" i="2"/>
  <c r="B222" i="37" s="1"/>
  <c r="L211" i="2"/>
  <c r="M211"/>
  <c r="D212"/>
  <c r="B223" i="22" s="1"/>
  <c r="E212" i="2"/>
  <c r="B223" i="25" s="1"/>
  <c r="F212" i="2"/>
  <c r="G212"/>
  <c r="B223" i="28" s="1"/>
  <c r="C223" s="1"/>
  <c r="H212" i="2"/>
  <c r="I212"/>
  <c r="B223" i="31" s="1"/>
  <c r="J212" i="2"/>
  <c r="B223" i="34" s="1"/>
  <c r="K212" i="2"/>
  <c r="B223" i="37" s="1"/>
  <c r="L212" i="2"/>
  <c r="M212"/>
  <c r="D213"/>
  <c r="B224" i="22" s="1"/>
  <c r="E213" i="2"/>
  <c r="B224" i="25" s="1"/>
  <c r="F213" i="2"/>
  <c r="G213"/>
  <c r="B224" i="28" s="1"/>
  <c r="C224" s="1"/>
  <c r="H213" i="2"/>
  <c r="I213"/>
  <c r="B224" i="31" s="1"/>
  <c r="J213" i="2"/>
  <c r="B224" i="34" s="1"/>
  <c r="K213" i="2"/>
  <c r="B224" i="37" s="1"/>
  <c r="L213" i="2"/>
  <c r="M213"/>
  <c r="D214"/>
  <c r="B225" i="22" s="1"/>
  <c r="E214" i="2"/>
  <c r="B225" i="25" s="1"/>
  <c r="F214" i="2"/>
  <c r="G214"/>
  <c r="B225" i="28" s="1"/>
  <c r="C225" s="1"/>
  <c r="H214" i="2"/>
  <c r="I214"/>
  <c r="B225" i="31" s="1"/>
  <c r="J214" i="2"/>
  <c r="B225" i="34" s="1"/>
  <c r="K214" i="2"/>
  <c r="B225" i="37" s="1"/>
  <c r="L214" i="2"/>
  <c r="M214"/>
  <c r="D215"/>
  <c r="B226" i="22" s="1"/>
  <c r="E215" i="2"/>
  <c r="B226" i="25" s="1"/>
  <c r="F215" i="2"/>
  <c r="G215"/>
  <c r="B226" i="28" s="1"/>
  <c r="C226" s="1"/>
  <c r="H215" i="2"/>
  <c r="I215"/>
  <c r="B226" i="31" s="1"/>
  <c r="J215" i="2"/>
  <c r="B226" i="34" s="1"/>
  <c r="K215" i="2"/>
  <c r="B226" i="37" s="1"/>
  <c r="L215" i="2"/>
  <c r="M215"/>
  <c r="D216"/>
  <c r="B227" i="22" s="1"/>
  <c r="E216" i="2"/>
  <c r="B227" i="25" s="1"/>
  <c r="F216" i="2"/>
  <c r="G216"/>
  <c r="B227" i="28" s="1"/>
  <c r="C227" s="1"/>
  <c r="H216" i="2"/>
  <c r="I216"/>
  <c r="B227" i="31" s="1"/>
  <c r="J216" i="2"/>
  <c r="B227" i="34" s="1"/>
  <c r="K216" i="2"/>
  <c r="B227" i="37" s="1"/>
  <c r="L216" i="2"/>
  <c r="M216"/>
  <c r="D217"/>
  <c r="B228" i="22" s="1"/>
  <c r="E217" i="2"/>
  <c r="B228" i="25" s="1"/>
  <c r="F217" i="2"/>
  <c r="G217"/>
  <c r="B228" i="28" s="1"/>
  <c r="C228" s="1"/>
  <c r="H217" i="2"/>
  <c r="I217"/>
  <c r="B228" i="31" s="1"/>
  <c r="J217" i="2"/>
  <c r="B228" i="34" s="1"/>
  <c r="K217" i="2"/>
  <c r="B228" i="37" s="1"/>
  <c r="L217" i="2"/>
  <c r="M217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N170"/>
  <c r="O170"/>
  <c r="P170"/>
  <c r="Q170"/>
  <c r="R170"/>
  <c r="N171"/>
  <c r="O171"/>
  <c r="P171"/>
  <c r="Q171"/>
  <c r="R171"/>
  <c r="N172"/>
  <c r="O172"/>
  <c r="P172"/>
  <c r="Q172"/>
  <c r="R172"/>
  <c r="N173"/>
  <c r="O173"/>
  <c r="P173"/>
  <c r="Q173"/>
  <c r="R173"/>
  <c r="N174"/>
  <c r="O174"/>
  <c r="P174"/>
  <c r="Q174"/>
  <c r="R174"/>
  <c r="N175"/>
  <c r="O175"/>
  <c r="P175"/>
  <c r="Q175"/>
  <c r="R175"/>
  <c r="N176"/>
  <c r="O176"/>
  <c r="P176"/>
  <c r="Q176"/>
  <c r="R176"/>
  <c r="N177"/>
  <c r="O177"/>
  <c r="P177"/>
  <c r="Q177"/>
  <c r="R177"/>
  <c r="N178"/>
  <c r="O178"/>
  <c r="P178"/>
  <c r="Q178"/>
  <c r="R178"/>
  <c r="N179"/>
  <c r="O179"/>
  <c r="P179"/>
  <c r="Q179"/>
  <c r="R179"/>
  <c r="N180"/>
  <c r="O180"/>
  <c r="P180"/>
  <c r="Q180"/>
  <c r="R180"/>
  <c r="N181"/>
  <c r="O181"/>
  <c r="P181"/>
  <c r="Q181"/>
  <c r="R181"/>
  <c r="N182"/>
  <c r="O182"/>
  <c r="P182"/>
  <c r="Q182"/>
  <c r="R182"/>
  <c r="N183"/>
  <c r="O183"/>
  <c r="P183"/>
  <c r="Q183"/>
  <c r="R183"/>
  <c r="N184"/>
  <c r="O184"/>
  <c r="P184"/>
  <c r="Q184"/>
  <c r="R184"/>
  <c r="N185"/>
  <c r="O185"/>
  <c r="P185"/>
  <c r="Q185"/>
  <c r="R185"/>
  <c r="N186"/>
  <c r="O186"/>
  <c r="P186"/>
  <c r="Q186"/>
  <c r="R186"/>
  <c r="N187"/>
  <c r="O187"/>
  <c r="P187"/>
  <c r="Q187"/>
  <c r="R187"/>
  <c r="N188"/>
  <c r="O188"/>
  <c r="P188"/>
  <c r="Q188"/>
  <c r="R188"/>
  <c r="N189"/>
  <c r="O189"/>
  <c r="P189"/>
  <c r="Q189"/>
  <c r="R189"/>
  <c r="N190"/>
  <c r="O190"/>
  <c r="P190"/>
  <c r="Q190"/>
  <c r="R190"/>
  <c r="N191"/>
  <c r="O191"/>
  <c r="P191"/>
  <c r="Q191"/>
  <c r="R191"/>
  <c r="N192"/>
  <c r="O192"/>
  <c r="P192"/>
  <c r="Q192"/>
  <c r="R192"/>
  <c r="N193"/>
  <c r="P193"/>
  <c r="Q193"/>
  <c r="R193"/>
  <c r="D170"/>
  <c r="B181" i="22" s="1"/>
  <c r="E170" i="2"/>
  <c r="B181" i="25" s="1"/>
  <c r="F170" i="2"/>
  <c r="G170"/>
  <c r="B181" i="28" s="1"/>
  <c r="C181" s="1"/>
  <c r="H170" i="2"/>
  <c r="I170"/>
  <c r="B181" i="31" s="1"/>
  <c r="J170" i="2"/>
  <c r="B181" i="34" s="1"/>
  <c r="K170" i="2"/>
  <c r="B181" i="37" s="1"/>
  <c r="L170" i="2"/>
  <c r="M170"/>
  <c r="D171"/>
  <c r="B182" i="22" s="1"/>
  <c r="E171" i="2"/>
  <c r="B182" i="25" s="1"/>
  <c r="F171" i="2"/>
  <c r="G171"/>
  <c r="B182" i="28" s="1"/>
  <c r="C182" s="1"/>
  <c r="H171" i="2"/>
  <c r="I171"/>
  <c r="B182" i="31" s="1"/>
  <c r="J171" i="2"/>
  <c r="B182" i="34" s="1"/>
  <c r="K171" i="2"/>
  <c r="B182" i="37" s="1"/>
  <c r="L171" i="2"/>
  <c r="M171"/>
  <c r="D172"/>
  <c r="B183" i="22" s="1"/>
  <c r="E172" i="2"/>
  <c r="B183" i="25" s="1"/>
  <c r="F172" i="2"/>
  <c r="G172"/>
  <c r="B183" i="28" s="1"/>
  <c r="C183" s="1"/>
  <c r="H172" i="2"/>
  <c r="I172"/>
  <c r="B183" i="31" s="1"/>
  <c r="J172" i="2"/>
  <c r="B183" i="34" s="1"/>
  <c r="K172" i="2"/>
  <c r="B183" i="37" s="1"/>
  <c r="L172" i="2"/>
  <c r="M172"/>
  <c r="D173"/>
  <c r="B184" i="22" s="1"/>
  <c r="E173" i="2"/>
  <c r="B184" i="25" s="1"/>
  <c r="F173" i="2"/>
  <c r="G173"/>
  <c r="B184" i="28" s="1"/>
  <c r="C184" s="1"/>
  <c r="H173" i="2"/>
  <c r="I173"/>
  <c r="B184" i="31" s="1"/>
  <c r="J173" i="2"/>
  <c r="B184" i="34" s="1"/>
  <c r="K173" i="2"/>
  <c r="B184" i="37" s="1"/>
  <c r="L173" i="2"/>
  <c r="M173"/>
  <c r="D174"/>
  <c r="B185" i="22" s="1"/>
  <c r="E174" i="2"/>
  <c r="B185" i="25" s="1"/>
  <c r="F174" i="2"/>
  <c r="G174"/>
  <c r="B185" i="28" s="1"/>
  <c r="C185" s="1"/>
  <c r="H174" i="2"/>
  <c r="I174"/>
  <c r="B185" i="31" s="1"/>
  <c r="J174" i="2"/>
  <c r="B185" i="34" s="1"/>
  <c r="K174" i="2"/>
  <c r="B185" i="37" s="1"/>
  <c r="L174" i="2"/>
  <c r="M174"/>
  <c r="D175"/>
  <c r="B186" i="22" s="1"/>
  <c r="E175" i="2"/>
  <c r="B186" i="25" s="1"/>
  <c r="F175" i="2"/>
  <c r="G175"/>
  <c r="B186" i="28" s="1"/>
  <c r="C186" s="1"/>
  <c r="H175" i="2"/>
  <c r="I175"/>
  <c r="B186" i="31" s="1"/>
  <c r="J175" i="2"/>
  <c r="B186" i="34" s="1"/>
  <c r="K175" i="2"/>
  <c r="B186" i="37" s="1"/>
  <c r="L175" i="2"/>
  <c r="M175"/>
  <c r="D176"/>
  <c r="B187" i="22" s="1"/>
  <c r="E176" i="2"/>
  <c r="B187" i="25" s="1"/>
  <c r="F176" i="2"/>
  <c r="G176"/>
  <c r="B187" i="28" s="1"/>
  <c r="C187" s="1"/>
  <c r="H176" i="2"/>
  <c r="I176"/>
  <c r="B187" i="31" s="1"/>
  <c r="J176" i="2"/>
  <c r="B187" i="34" s="1"/>
  <c r="K176" i="2"/>
  <c r="B187" i="37" s="1"/>
  <c r="L176" i="2"/>
  <c r="M176"/>
  <c r="D177"/>
  <c r="B188" i="22" s="1"/>
  <c r="E177" i="2"/>
  <c r="B188" i="25" s="1"/>
  <c r="F177" i="2"/>
  <c r="G177"/>
  <c r="B188" i="28" s="1"/>
  <c r="C188" s="1"/>
  <c r="H177" i="2"/>
  <c r="I177"/>
  <c r="B188" i="31" s="1"/>
  <c r="J177" i="2"/>
  <c r="B188" i="34" s="1"/>
  <c r="K177" i="2"/>
  <c r="B188" i="37" s="1"/>
  <c r="L177" i="2"/>
  <c r="M177"/>
  <c r="D178"/>
  <c r="B189" i="22" s="1"/>
  <c r="E178" i="2"/>
  <c r="B189" i="25" s="1"/>
  <c r="F178" i="2"/>
  <c r="G178"/>
  <c r="B189" i="28" s="1"/>
  <c r="C189" s="1"/>
  <c r="H178" i="2"/>
  <c r="I178"/>
  <c r="B189" i="31" s="1"/>
  <c r="J178" i="2"/>
  <c r="B189" i="34" s="1"/>
  <c r="K178" i="2"/>
  <c r="B189" i="37" s="1"/>
  <c r="L178" i="2"/>
  <c r="M178"/>
  <c r="D179"/>
  <c r="B190" i="22" s="1"/>
  <c r="E179" i="2"/>
  <c r="B190" i="25" s="1"/>
  <c r="F179" i="2"/>
  <c r="G179"/>
  <c r="B190" i="28" s="1"/>
  <c r="C190" s="1"/>
  <c r="H179" i="2"/>
  <c r="I179"/>
  <c r="B190" i="31" s="1"/>
  <c r="J179" i="2"/>
  <c r="B190" i="34" s="1"/>
  <c r="K179" i="2"/>
  <c r="B190" i="37" s="1"/>
  <c r="L179" i="2"/>
  <c r="M179"/>
  <c r="D180"/>
  <c r="B191" i="22" s="1"/>
  <c r="E180" i="2"/>
  <c r="B191" i="25" s="1"/>
  <c r="F180" i="2"/>
  <c r="G180"/>
  <c r="B191" i="28" s="1"/>
  <c r="C191" s="1"/>
  <c r="H180" i="2"/>
  <c r="I180"/>
  <c r="B191" i="31" s="1"/>
  <c r="J180" i="2"/>
  <c r="B191" i="34" s="1"/>
  <c r="K180" i="2"/>
  <c r="B191" i="37" s="1"/>
  <c r="L180" i="2"/>
  <c r="M180"/>
  <c r="D181"/>
  <c r="B192" i="22" s="1"/>
  <c r="E181" i="2"/>
  <c r="B192" i="25" s="1"/>
  <c r="F181" i="2"/>
  <c r="G181"/>
  <c r="B192" i="28" s="1"/>
  <c r="C192" s="1"/>
  <c r="H181" i="2"/>
  <c r="I181"/>
  <c r="B192" i="31" s="1"/>
  <c r="J181" i="2"/>
  <c r="B192" i="34" s="1"/>
  <c r="K181" i="2"/>
  <c r="B192" i="37" s="1"/>
  <c r="L181" i="2"/>
  <c r="M181"/>
  <c r="D182"/>
  <c r="B193" i="22" s="1"/>
  <c r="E182" i="2"/>
  <c r="B193" i="25" s="1"/>
  <c r="F182" i="2"/>
  <c r="G182"/>
  <c r="B193" i="28" s="1"/>
  <c r="C193" s="1"/>
  <c r="H182" i="2"/>
  <c r="I182"/>
  <c r="B193" i="31" s="1"/>
  <c r="J182" i="2"/>
  <c r="B193" i="34" s="1"/>
  <c r="K182" i="2"/>
  <c r="B193" i="37" s="1"/>
  <c r="L182" i="2"/>
  <c r="M182"/>
  <c r="D183"/>
  <c r="B194" i="22" s="1"/>
  <c r="E183" i="2"/>
  <c r="B194" i="25" s="1"/>
  <c r="F183" i="2"/>
  <c r="G183"/>
  <c r="B194" i="28" s="1"/>
  <c r="C194" s="1"/>
  <c r="H183" i="2"/>
  <c r="I183"/>
  <c r="B194" i="31" s="1"/>
  <c r="J183" i="2"/>
  <c r="B194" i="34" s="1"/>
  <c r="K183" i="2"/>
  <c r="B194" i="37" s="1"/>
  <c r="L183" i="2"/>
  <c r="M183"/>
  <c r="D184"/>
  <c r="B195" i="22" s="1"/>
  <c r="E184" i="2"/>
  <c r="B195" i="25" s="1"/>
  <c r="F184" i="2"/>
  <c r="G184"/>
  <c r="B195" i="28" s="1"/>
  <c r="C195" s="1"/>
  <c r="H184" i="2"/>
  <c r="I184"/>
  <c r="B195" i="31" s="1"/>
  <c r="J184" i="2"/>
  <c r="B195" i="34" s="1"/>
  <c r="K184" i="2"/>
  <c r="B195" i="37" s="1"/>
  <c r="L184" i="2"/>
  <c r="M184"/>
  <c r="D185"/>
  <c r="B196" i="22" s="1"/>
  <c r="E185" i="2"/>
  <c r="B196" i="25" s="1"/>
  <c r="F185" i="2"/>
  <c r="G185"/>
  <c r="B196" i="28" s="1"/>
  <c r="C196" s="1"/>
  <c r="H185" i="2"/>
  <c r="I185"/>
  <c r="B196" i="31" s="1"/>
  <c r="J185" i="2"/>
  <c r="B196" i="34" s="1"/>
  <c r="K185" i="2"/>
  <c r="B196" i="37" s="1"/>
  <c r="L185" i="2"/>
  <c r="M185"/>
  <c r="D186"/>
  <c r="B197" i="22" s="1"/>
  <c r="E186" i="2"/>
  <c r="B197" i="25" s="1"/>
  <c r="F186" i="2"/>
  <c r="G186"/>
  <c r="B197" i="28" s="1"/>
  <c r="C197" s="1"/>
  <c r="H186" i="2"/>
  <c r="I186"/>
  <c r="B197" i="31" s="1"/>
  <c r="J186" i="2"/>
  <c r="B197" i="34" s="1"/>
  <c r="K186" i="2"/>
  <c r="B197" i="37" s="1"/>
  <c r="L186" i="2"/>
  <c r="M186"/>
  <c r="D187"/>
  <c r="B198" i="22" s="1"/>
  <c r="E187" i="2"/>
  <c r="B198" i="25" s="1"/>
  <c r="F187" i="2"/>
  <c r="G187"/>
  <c r="B198" i="28" s="1"/>
  <c r="C198" s="1"/>
  <c r="H187" i="2"/>
  <c r="I187"/>
  <c r="B198" i="31" s="1"/>
  <c r="J187" i="2"/>
  <c r="B198" i="34" s="1"/>
  <c r="K187" i="2"/>
  <c r="B198" i="37" s="1"/>
  <c r="L187" i="2"/>
  <c r="M187"/>
  <c r="D188"/>
  <c r="B199" i="22" s="1"/>
  <c r="E188" i="2"/>
  <c r="B199" i="25" s="1"/>
  <c r="F188" i="2"/>
  <c r="G188"/>
  <c r="B199" i="28" s="1"/>
  <c r="C199" s="1"/>
  <c r="H188" i="2"/>
  <c r="I188"/>
  <c r="B199" i="31" s="1"/>
  <c r="J188" i="2"/>
  <c r="B199" i="34" s="1"/>
  <c r="K188" i="2"/>
  <c r="B199" i="37" s="1"/>
  <c r="L188" i="2"/>
  <c r="M188"/>
  <c r="D189"/>
  <c r="B200" i="22" s="1"/>
  <c r="E189" i="2"/>
  <c r="B200" i="25" s="1"/>
  <c r="F189" i="2"/>
  <c r="G189"/>
  <c r="B200" i="28" s="1"/>
  <c r="C200" s="1"/>
  <c r="H189" i="2"/>
  <c r="I189"/>
  <c r="B200" i="31" s="1"/>
  <c r="J189" i="2"/>
  <c r="B200" i="34" s="1"/>
  <c r="K189" i="2"/>
  <c r="B200" i="37" s="1"/>
  <c r="L189" i="2"/>
  <c r="M189"/>
  <c r="D190"/>
  <c r="B201" i="22" s="1"/>
  <c r="E190" i="2"/>
  <c r="B201" i="25" s="1"/>
  <c r="F190" i="2"/>
  <c r="G190"/>
  <c r="B201" i="28" s="1"/>
  <c r="C201" s="1"/>
  <c r="H190" i="2"/>
  <c r="I190"/>
  <c r="B201" i="31" s="1"/>
  <c r="J190" i="2"/>
  <c r="B201" i="34" s="1"/>
  <c r="K190" i="2"/>
  <c r="B201" i="37" s="1"/>
  <c r="L190" i="2"/>
  <c r="M190"/>
  <c r="D191"/>
  <c r="B202" i="22" s="1"/>
  <c r="E191" i="2"/>
  <c r="B202" i="25" s="1"/>
  <c r="F191" i="2"/>
  <c r="G191"/>
  <c r="B202" i="28" s="1"/>
  <c r="C202" s="1"/>
  <c r="H191" i="2"/>
  <c r="I191"/>
  <c r="B202" i="31" s="1"/>
  <c r="J191" i="2"/>
  <c r="B202" i="34" s="1"/>
  <c r="K191" i="2"/>
  <c r="B202" i="37" s="1"/>
  <c r="L191" i="2"/>
  <c r="M191"/>
  <c r="D192"/>
  <c r="B203" i="22" s="1"/>
  <c r="E192" i="2"/>
  <c r="B203" i="25" s="1"/>
  <c r="F192" i="2"/>
  <c r="G192"/>
  <c r="B203" i="28" s="1"/>
  <c r="C203" s="1"/>
  <c r="H192" i="2"/>
  <c r="I192"/>
  <c r="B203" i="31" s="1"/>
  <c r="J192" i="2"/>
  <c r="B203" i="34" s="1"/>
  <c r="K192" i="2"/>
  <c r="B203" i="37" s="1"/>
  <c r="L192" i="2"/>
  <c r="M192"/>
  <c r="D193"/>
  <c r="B204" i="22" s="1"/>
  <c r="E193" i="2"/>
  <c r="B204" i="25" s="1"/>
  <c r="F193" i="2"/>
  <c r="G193"/>
  <c r="B204" i="28" s="1"/>
  <c r="C204" s="1"/>
  <c r="H193" i="2"/>
  <c r="I193"/>
  <c r="B204" i="31" s="1"/>
  <c r="J193" i="2"/>
  <c r="B204" i="34" s="1"/>
  <c r="K193" i="2"/>
  <c r="B204" i="37" s="1"/>
  <c r="L193" i="2"/>
  <c r="M193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N146"/>
  <c r="O146"/>
  <c r="P146"/>
  <c r="Q146"/>
  <c r="R146"/>
  <c r="N147"/>
  <c r="O147"/>
  <c r="P147"/>
  <c r="Q147"/>
  <c r="R147"/>
  <c r="N148"/>
  <c r="O148"/>
  <c r="P148"/>
  <c r="Q148"/>
  <c r="R148"/>
  <c r="N149"/>
  <c r="O149"/>
  <c r="P149"/>
  <c r="Q149"/>
  <c r="R149"/>
  <c r="N150"/>
  <c r="O150"/>
  <c r="P150"/>
  <c r="Q150"/>
  <c r="R150"/>
  <c r="N151"/>
  <c r="O151"/>
  <c r="P151"/>
  <c r="Q151"/>
  <c r="R151"/>
  <c r="N152"/>
  <c r="O152"/>
  <c r="P152"/>
  <c r="Q152"/>
  <c r="R152"/>
  <c r="N153"/>
  <c r="O153"/>
  <c r="P153"/>
  <c r="Q153"/>
  <c r="R153"/>
  <c r="N154"/>
  <c r="O154"/>
  <c r="P154"/>
  <c r="Q154"/>
  <c r="R154"/>
  <c r="N156"/>
  <c r="O156"/>
  <c r="P156"/>
  <c r="Q156"/>
  <c r="R156"/>
  <c r="N157"/>
  <c r="O157"/>
  <c r="P157"/>
  <c r="Q157"/>
  <c r="R157"/>
  <c r="N158"/>
  <c r="O158"/>
  <c r="P158"/>
  <c r="Q158"/>
  <c r="R158"/>
  <c r="N159"/>
  <c r="O159"/>
  <c r="P159"/>
  <c r="Q159"/>
  <c r="R159"/>
  <c r="N160"/>
  <c r="O160"/>
  <c r="P160"/>
  <c r="Q160"/>
  <c r="R160"/>
  <c r="N161"/>
  <c r="O161"/>
  <c r="P161"/>
  <c r="Q161"/>
  <c r="R161"/>
  <c r="N162"/>
  <c r="O162"/>
  <c r="P162"/>
  <c r="Q162"/>
  <c r="R162"/>
  <c r="N163"/>
  <c r="O163"/>
  <c r="P163"/>
  <c r="Q163"/>
  <c r="R163"/>
  <c r="N164"/>
  <c r="O164"/>
  <c r="P164"/>
  <c r="Q164"/>
  <c r="R164"/>
  <c r="N165"/>
  <c r="O165"/>
  <c r="P165"/>
  <c r="Q165"/>
  <c r="R165"/>
  <c r="N166"/>
  <c r="O166"/>
  <c r="P166"/>
  <c r="Q166"/>
  <c r="R166"/>
  <c r="N167"/>
  <c r="O167"/>
  <c r="P167"/>
  <c r="Q167"/>
  <c r="R167"/>
  <c r="N168"/>
  <c r="O168"/>
  <c r="P168"/>
  <c r="Q168"/>
  <c r="R168"/>
  <c r="N169"/>
  <c r="O169"/>
  <c r="P169"/>
  <c r="Q169"/>
  <c r="R169"/>
  <c r="D146"/>
  <c r="B157" i="22" s="1"/>
  <c r="E146" i="2"/>
  <c r="B157" i="25" s="1"/>
  <c r="F146" i="2"/>
  <c r="G146"/>
  <c r="B157" i="28" s="1"/>
  <c r="C157" s="1"/>
  <c r="H146" i="2"/>
  <c r="I146"/>
  <c r="B157" i="31" s="1"/>
  <c r="J146" i="2"/>
  <c r="B157" i="34" s="1"/>
  <c r="K146" i="2"/>
  <c r="B157" i="37" s="1"/>
  <c r="L146" i="2"/>
  <c r="M146"/>
  <c r="D147"/>
  <c r="B158" i="22" s="1"/>
  <c r="E147" i="2"/>
  <c r="B158" i="25" s="1"/>
  <c r="F147" i="2"/>
  <c r="G147"/>
  <c r="B158" i="28" s="1"/>
  <c r="C158" s="1"/>
  <c r="H147" i="2"/>
  <c r="I147"/>
  <c r="B158" i="31" s="1"/>
  <c r="J147" i="2"/>
  <c r="B158" i="34" s="1"/>
  <c r="K147" i="2"/>
  <c r="B158" i="37" s="1"/>
  <c r="L147" i="2"/>
  <c r="M147"/>
  <c r="D148"/>
  <c r="B159" i="22" s="1"/>
  <c r="E148" i="2"/>
  <c r="B159" i="25" s="1"/>
  <c r="F148" i="2"/>
  <c r="G148"/>
  <c r="B159" i="28" s="1"/>
  <c r="C159" s="1"/>
  <c r="H148" i="2"/>
  <c r="I148"/>
  <c r="B159" i="31" s="1"/>
  <c r="J148" i="2"/>
  <c r="B159" i="34" s="1"/>
  <c r="K148" i="2"/>
  <c r="B159" i="37" s="1"/>
  <c r="L148" i="2"/>
  <c r="M148"/>
  <c r="D149"/>
  <c r="B160" i="22" s="1"/>
  <c r="E149" i="2"/>
  <c r="B160" i="25" s="1"/>
  <c r="F149" i="2"/>
  <c r="G149"/>
  <c r="B160" i="28" s="1"/>
  <c r="C160" s="1"/>
  <c r="H149" i="2"/>
  <c r="I149"/>
  <c r="B160" i="31" s="1"/>
  <c r="J149" i="2"/>
  <c r="B160" i="34" s="1"/>
  <c r="K149" i="2"/>
  <c r="B160" i="37" s="1"/>
  <c r="L149" i="2"/>
  <c r="M149"/>
  <c r="D150"/>
  <c r="B161" i="22" s="1"/>
  <c r="E150" i="2"/>
  <c r="B161" i="25" s="1"/>
  <c r="F150" i="2"/>
  <c r="G150"/>
  <c r="B161" i="28" s="1"/>
  <c r="C161" s="1"/>
  <c r="H150" i="2"/>
  <c r="I150"/>
  <c r="B161" i="31" s="1"/>
  <c r="J150" i="2"/>
  <c r="B161" i="34" s="1"/>
  <c r="K150" i="2"/>
  <c r="B161" i="37" s="1"/>
  <c r="L150" i="2"/>
  <c r="M150"/>
  <c r="D151"/>
  <c r="B162" i="22" s="1"/>
  <c r="E151" i="2"/>
  <c r="B162" i="25" s="1"/>
  <c r="F151" i="2"/>
  <c r="G151"/>
  <c r="B162" i="28" s="1"/>
  <c r="C162" s="1"/>
  <c r="H151" i="2"/>
  <c r="I151"/>
  <c r="B162" i="31" s="1"/>
  <c r="J151" i="2"/>
  <c r="B162" i="34" s="1"/>
  <c r="K151" i="2"/>
  <c r="B162" i="37" s="1"/>
  <c r="L151" i="2"/>
  <c r="M151"/>
  <c r="D152"/>
  <c r="B163" i="22" s="1"/>
  <c r="E152" i="2"/>
  <c r="B163" i="25" s="1"/>
  <c r="F152" i="2"/>
  <c r="G152"/>
  <c r="B163" i="28" s="1"/>
  <c r="C163" s="1"/>
  <c r="H152" i="2"/>
  <c r="I152"/>
  <c r="B163" i="31" s="1"/>
  <c r="J152" i="2"/>
  <c r="B163" i="34" s="1"/>
  <c r="K152" i="2"/>
  <c r="B163" i="37" s="1"/>
  <c r="L152" i="2"/>
  <c r="M152"/>
  <c r="D153"/>
  <c r="B164" i="22" s="1"/>
  <c r="E153" i="2"/>
  <c r="B164" i="25" s="1"/>
  <c r="F153" i="2"/>
  <c r="G153"/>
  <c r="B164" i="28" s="1"/>
  <c r="C164" s="1"/>
  <c r="H153" i="2"/>
  <c r="I153"/>
  <c r="B164" i="31" s="1"/>
  <c r="J153" i="2"/>
  <c r="B164" i="34" s="1"/>
  <c r="K153" i="2"/>
  <c r="B164" i="37" s="1"/>
  <c r="L153" i="2"/>
  <c r="M153"/>
  <c r="D154"/>
  <c r="B165" i="22" s="1"/>
  <c r="E154" i="2"/>
  <c r="B165" i="25" s="1"/>
  <c r="F154" i="2"/>
  <c r="G154"/>
  <c r="B165" i="28" s="1"/>
  <c r="C165" s="1"/>
  <c r="H154" i="2"/>
  <c r="I154"/>
  <c r="B165" i="31" s="1"/>
  <c r="L154" i="2"/>
  <c r="M154"/>
  <c r="J155"/>
  <c r="B166" i="34" s="1"/>
  <c r="K155" i="2"/>
  <c r="B166" i="37" s="1"/>
  <c r="D156" i="2"/>
  <c r="B167" i="22" s="1"/>
  <c r="E156" i="2"/>
  <c r="B167" i="25" s="1"/>
  <c r="F156" i="2"/>
  <c r="G156"/>
  <c r="B167" i="28" s="1"/>
  <c r="C167" s="1"/>
  <c r="H156" i="2"/>
  <c r="I156"/>
  <c r="B167" i="31" s="1"/>
  <c r="J156" i="2"/>
  <c r="B167" i="34" s="1"/>
  <c r="K156" i="2"/>
  <c r="B167" i="37" s="1"/>
  <c r="L156" i="2"/>
  <c r="M156"/>
  <c r="D157"/>
  <c r="B168" i="22" s="1"/>
  <c r="E157" i="2"/>
  <c r="B168" i="25" s="1"/>
  <c r="F157" i="2"/>
  <c r="G157"/>
  <c r="B168" i="28" s="1"/>
  <c r="C168" s="1"/>
  <c r="H157" i="2"/>
  <c r="I157"/>
  <c r="B168" i="31" s="1"/>
  <c r="J157" i="2"/>
  <c r="B168" i="34" s="1"/>
  <c r="K157" i="2"/>
  <c r="B168" i="37" s="1"/>
  <c r="L157" i="2"/>
  <c r="M157"/>
  <c r="D158"/>
  <c r="B169" i="22" s="1"/>
  <c r="E158" i="2"/>
  <c r="B169" i="25" s="1"/>
  <c r="F158" i="2"/>
  <c r="G158"/>
  <c r="B169" i="28" s="1"/>
  <c r="C169" s="1"/>
  <c r="H158" i="2"/>
  <c r="I158"/>
  <c r="B169" i="31" s="1"/>
  <c r="J158" i="2"/>
  <c r="B169" i="34" s="1"/>
  <c r="K158" i="2"/>
  <c r="B169" i="37" s="1"/>
  <c r="L158" i="2"/>
  <c r="M158"/>
  <c r="D159"/>
  <c r="B170" i="22" s="1"/>
  <c r="E159" i="2"/>
  <c r="B170" i="25" s="1"/>
  <c r="F159" i="2"/>
  <c r="G159"/>
  <c r="B170" i="28" s="1"/>
  <c r="C170" s="1"/>
  <c r="H159" i="2"/>
  <c r="I159"/>
  <c r="B170" i="31" s="1"/>
  <c r="J159" i="2"/>
  <c r="B170" i="34" s="1"/>
  <c r="K159" i="2"/>
  <c r="B170" i="37" s="1"/>
  <c r="L159" i="2"/>
  <c r="M159"/>
  <c r="D160"/>
  <c r="B171" i="22" s="1"/>
  <c r="E160" i="2"/>
  <c r="B171" i="25" s="1"/>
  <c r="F160" i="2"/>
  <c r="G160"/>
  <c r="B171" i="28" s="1"/>
  <c r="C171" s="1"/>
  <c r="H160" i="2"/>
  <c r="I160"/>
  <c r="B171" i="31" s="1"/>
  <c r="J160" i="2"/>
  <c r="B171" i="34" s="1"/>
  <c r="K160" i="2"/>
  <c r="B171" i="37" s="1"/>
  <c r="L160" i="2"/>
  <c r="M160"/>
  <c r="D161"/>
  <c r="B172" i="22" s="1"/>
  <c r="E161" i="2"/>
  <c r="B172" i="25" s="1"/>
  <c r="F161" i="2"/>
  <c r="G161"/>
  <c r="B172" i="28" s="1"/>
  <c r="C172" s="1"/>
  <c r="H161" i="2"/>
  <c r="I161"/>
  <c r="B172" i="31" s="1"/>
  <c r="J161" i="2"/>
  <c r="B172" i="34" s="1"/>
  <c r="K161" i="2"/>
  <c r="B172" i="37" s="1"/>
  <c r="L161" i="2"/>
  <c r="M161"/>
  <c r="D162"/>
  <c r="B173" i="22" s="1"/>
  <c r="E162" i="2"/>
  <c r="B173" i="25" s="1"/>
  <c r="F162" i="2"/>
  <c r="G162"/>
  <c r="B173" i="28" s="1"/>
  <c r="C173" s="1"/>
  <c r="H162" i="2"/>
  <c r="I162"/>
  <c r="B173" i="31" s="1"/>
  <c r="J162" i="2"/>
  <c r="B173" i="34" s="1"/>
  <c r="K162" i="2"/>
  <c r="B173" i="37" s="1"/>
  <c r="L162" i="2"/>
  <c r="M162"/>
  <c r="D163"/>
  <c r="B174" i="22" s="1"/>
  <c r="E163" i="2"/>
  <c r="B174" i="25" s="1"/>
  <c r="F163" i="2"/>
  <c r="G163"/>
  <c r="B174" i="28" s="1"/>
  <c r="C174" s="1"/>
  <c r="H163" i="2"/>
  <c r="I163"/>
  <c r="B174" i="31" s="1"/>
  <c r="J163" i="2"/>
  <c r="B174" i="34" s="1"/>
  <c r="K163" i="2"/>
  <c r="B174" i="37" s="1"/>
  <c r="L163" i="2"/>
  <c r="M163"/>
  <c r="D164"/>
  <c r="B175" i="22" s="1"/>
  <c r="E164" i="2"/>
  <c r="B175" i="25" s="1"/>
  <c r="F164" i="2"/>
  <c r="G164"/>
  <c r="B175" i="28" s="1"/>
  <c r="C175" s="1"/>
  <c r="H164" i="2"/>
  <c r="I164"/>
  <c r="B175" i="31" s="1"/>
  <c r="J164" i="2"/>
  <c r="B175" i="34" s="1"/>
  <c r="K164" i="2"/>
  <c r="B175" i="37" s="1"/>
  <c r="L164" i="2"/>
  <c r="M164"/>
  <c r="D165"/>
  <c r="B176" i="22" s="1"/>
  <c r="E165" i="2"/>
  <c r="B176" i="25" s="1"/>
  <c r="F165" i="2"/>
  <c r="G165"/>
  <c r="B176" i="28" s="1"/>
  <c r="C176" s="1"/>
  <c r="H165" i="2"/>
  <c r="I165"/>
  <c r="B176" i="31" s="1"/>
  <c r="J165" i="2"/>
  <c r="B176" i="34" s="1"/>
  <c r="K165" i="2"/>
  <c r="B176" i="37" s="1"/>
  <c r="L165" i="2"/>
  <c r="M165"/>
  <c r="D166"/>
  <c r="B177" i="22" s="1"/>
  <c r="E166" i="2"/>
  <c r="B177" i="25" s="1"/>
  <c r="F166" i="2"/>
  <c r="G166"/>
  <c r="B177" i="28" s="1"/>
  <c r="C177" s="1"/>
  <c r="H166" i="2"/>
  <c r="I166"/>
  <c r="B177" i="31" s="1"/>
  <c r="J166" i="2"/>
  <c r="B177" i="34" s="1"/>
  <c r="K166" i="2"/>
  <c r="B177" i="37" s="1"/>
  <c r="L166" i="2"/>
  <c r="M166"/>
  <c r="D167"/>
  <c r="B178" i="22" s="1"/>
  <c r="E167" i="2"/>
  <c r="B178" i="25" s="1"/>
  <c r="F167" i="2"/>
  <c r="G167"/>
  <c r="B178" i="28" s="1"/>
  <c r="C178" s="1"/>
  <c r="H167" i="2"/>
  <c r="I167"/>
  <c r="B178" i="31" s="1"/>
  <c r="J167" i="2"/>
  <c r="B178" i="34" s="1"/>
  <c r="K167" i="2"/>
  <c r="B178" i="37" s="1"/>
  <c r="L167" i="2"/>
  <c r="M167"/>
  <c r="D168"/>
  <c r="B179" i="22" s="1"/>
  <c r="E168" i="2"/>
  <c r="B179" i="25" s="1"/>
  <c r="F168" i="2"/>
  <c r="G168"/>
  <c r="B179" i="28" s="1"/>
  <c r="C179" s="1"/>
  <c r="H168" i="2"/>
  <c r="I168"/>
  <c r="B179" i="31" s="1"/>
  <c r="J168" i="2"/>
  <c r="B179" i="34" s="1"/>
  <c r="K168" i="2"/>
  <c r="B179" i="37" s="1"/>
  <c r="L168" i="2"/>
  <c r="M168"/>
  <c r="D169"/>
  <c r="B180" i="22" s="1"/>
  <c r="E169" i="2"/>
  <c r="B180" i="25" s="1"/>
  <c r="F169" i="2"/>
  <c r="G169"/>
  <c r="B180" i="28" s="1"/>
  <c r="C180" s="1"/>
  <c r="H169" i="2"/>
  <c r="I169"/>
  <c r="B180" i="31" s="1"/>
  <c r="J169" i="2"/>
  <c r="B180" i="34" s="1"/>
  <c r="K169" i="2"/>
  <c r="B180" i="37" s="1"/>
  <c r="L169" i="2"/>
  <c r="M169"/>
  <c r="B146"/>
  <c r="B147"/>
  <c r="B148"/>
  <c r="B149"/>
  <c r="B150"/>
  <c r="B151"/>
  <c r="B152"/>
  <c r="B153"/>
  <c r="B154"/>
  <c r="B156"/>
  <c r="B157"/>
  <c r="B158"/>
  <c r="B159"/>
  <c r="B160"/>
  <c r="B161"/>
  <c r="B162"/>
  <c r="B163"/>
  <c r="B164"/>
  <c r="B165"/>
  <c r="B166"/>
  <c r="B167"/>
  <c r="B168"/>
  <c r="B169"/>
  <c r="N122"/>
  <c r="O122"/>
  <c r="P122"/>
  <c r="Q122"/>
  <c r="R122"/>
  <c r="N123"/>
  <c r="O123"/>
  <c r="P123"/>
  <c r="Q123"/>
  <c r="R123"/>
  <c r="N124"/>
  <c r="O124"/>
  <c r="P124"/>
  <c r="Q124"/>
  <c r="R124"/>
  <c r="N125"/>
  <c r="O125"/>
  <c r="P125"/>
  <c r="Q125"/>
  <c r="R125"/>
  <c r="N126"/>
  <c r="O126"/>
  <c r="P126"/>
  <c r="Q126"/>
  <c r="R126"/>
  <c r="N127"/>
  <c r="O127"/>
  <c r="P127"/>
  <c r="Q127"/>
  <c r="R127"/>
  <c r="N128"/>
  <c r="O128"/>
  <c r="P128"/>
  <c r="Q128"/>
  <c r="R128"/>
  <c r="N129"/>
  <c r="O129"/>
  <c r="P129"/>
  <c r="Q129"/>
  <c r="R129"/>
  <c r="N130"/>
  <c r="O130"/>
  <c r="P130"/>
  <c r="Q130"/>
  <c r="R130"/>
  <c r="N131"/>
  <c r="O131"/>
  <c r="P131"/>
  <c r="Q131"/>
  <c r="R131"/>
  <c r="N132"/>
  <c r="O132"/>
  <c r="P132"/>
  <c r="Q132"/>
  <c r="R132"/>
  <c r="N133"/>
  <c r="O133"/>
  <c r="P133"/>
  <c r="Q133"/>
  <c r="R133"/>
  <c r="N134"/>
  <c r="O134"/>
  <c r="P134"/>
  <c r="Q134"/>
  <c r="R134"/>
  <c r="N135"/>
  <c r="O135"/>
  <c r="P135"/>
  <c r="Q135"/>
  <c r="R135"/>
  <c r="N136"/>
  <c r="O136"/>
  <c r="P136"/>
  <c r="Q136"/>
  <c r="R136"/>
  <c r="N137"/>
  <c r="O137"/>
  <c r="P137"/>
  <c r="Q137"/>
  <c r="R137"/>
  <c r="N138"/>
  <c r="O138"/>
  <c r="P138"/>
  <c r="Q138"/>
  <c r="R138"/>
  <c r="N139"/>
  <c r="O139"/>
  <c r="P139"/>
  <c r="Q139"/>
  <c r="R139"/>
  <c r="N140"/>
  <c r="O140"/>
  <c r="P140"/>
  <c r="Q140"/>
  <c r="R140"/>
  <c r="N141"/>
  <c r="P141"/>
  <c r="Q141"/>
  <c r="R141"/>
  <c r="N142"/>
  <c r="P142"/>
  <c r="Q142"/>
  <c r="R142"/>
  <c r="N143"/>
  <c r="O143"/>
  <c r="P143"/>
  <c r="Q143"/>
  <c r="R143"/>
  <c r="N144"/>
  <c r="O144"/>
  <c r="P144"/>
  <c r="Q144"/>
  <c r="R144"/>
  <c r="N145"/>
  <c r="O145"/>
  <c r="P145"/>
  <c r="Q145"/>
  <c r="R145"/>
  <c r="D122"/>
  <c r="B133" i="22" s="1"/>
  <c r="E122" i="2"/>
  <c r="B133" i="25" s="1"/>
  <c r="F122" i="2"/>
  <c r="G122"/>
  <c r="B133" i="28" s="1"/>
  <c r="C133" s="1"/>
  <c r="H122" i="2"/>
  <c r="I122"/>
  <c r="B133" i="31" s="1"/>
  <c r="J122" i="2"/>
  <c r="B133" i="34" s="1"/>
  <c r="K122" i="2"/>
  <c r="B133" i="37" s="1"/>
  <c r="L122" i="2"/>
  <c r="M122"/>
  <c r="D123"/>
  <c r="B134" i="22" s="1"/>
  <c r="E123" i="2"/>
  <c r="B134" i="25" s="1"/>
  <c r="F123" i="2"/>
  <c r="G123"/>
  <c r="B134" i="28" s="1"/>
  <c r="C134" s="1"/>
  <c r="H123" i="2"/>
  <c r="I123"/>
  <c r="B134" i="31" s="1"/>
  <c r="J123" i="2"/>
  <c r="B134" i="34" s="1"/>
  <c r="K123" i="2"/>
  <c r="B134" i="37" s="1"/>
  <c r="L123" i="2"/>
  <c r="M123"/>
  <c r="D124"/>
  <c r="B135" i="22" s="1"/>
  <c r="E124" i="2"/>
  <c r="B135" i="25" s="1"/>
  <c r="F124" i="2"/>
  <c r="G124"/>
  <c r="B135" i="28" s="1"/>
  <c r="C135" s="1"/>
  <c r="H124" i="2"/>
  <c r="I124"/>
  <c r="B135" i="31" s="1"/>
  <c r="J124" i="2"/>
  <c r="B135" i="34" s="1"/>
  <c r="K124" i="2"/>
  <c r="B135" i="37" s="1"/>
  <c r="L124" i="2"/>
  <c r="M124"/>
  <c r="D125"/>
  <c r="B136" i="22" s="1"/>
  <c r="E125" i="2"/>
  <c r="B136" i="25" s="1"/>
  <c r="F125" i="2"/>
  <c r="G125"/>
  <c r="B136" i="28" s="1"/>
  <c r="C136" s="1"/>
  <c r="H125" i="2"/>
  <c r="I125"/>
  <c r="B136" i="31" s="1"/>
  <c r="J125" i="2"/>
  <c r="B136" i="34" s="1"/>
  <c r="K125" i="2"/>
  <c r="B136" i="37" s="1"/>
  <c r="L125" i="2"/>
  <c r="M125"/>
  <c r="D126"/>
  <c r="B137" i="22" s="1"/>
  <c r="E126" i="2"/>
  <c r="B137" i="25" s="1"/>
  <c r="F126" i="2"/>
  <c r="G126"/>
  <c r="B137" i="28" s="1"/>
  <c r="C137" s="1"/>
  <c r="H126" i="2"/>
  <c r="I126"/>
  <c r="B137" i="31" s="1"/>
  <c r="J126" i="2"/>
  <c r="B137" i="34" s="1"/>
  <c r="K126" i="2"/>
  <c r="B137" i="37" s="1"/>
  <c r="L126" i="2"/>
  <c r="M126"/>
  <c r="D127"/>
  <c r="B138" i="22" s="1"/>
  <c r="E127" i="2"/>
  <c r="B138" i="25" s="1"/>
  <c r="F127" i="2"/>
  <c r="G127"/>
  <c r="B138" i="28" s="1"/>
  <c r="C138" s="1"/>
  <c r="H127" i="2"/>
  <c r="I127"/>
  <c r="B138" i="31" s="1"/>
  <c r="J127" i="2"/>
  <c r="B138" i="34" s="1"/>
  <c r="K127" i="2"/>
  <c r="B138" i="37" s="1"/>
  <c r="L127" i="2"/>
  <c r="M127"/>
  <c r="D128"/>
  <c r="B139" i="22" s="1"/>
  <c r="E128" i="2"/>
  <c r="B139" i="25" s="1"/>
  <c r="F128" i="2"/>
  <c r="G128"/>
  <c r="B139" i="28" s="1"/>
  <c r="C139" s="1"/>
  <c r="H128" i="2"/>
  <c r="I128"/>
  <c r="B139" i="31" s="1"/>
  <c r="J128" i="2"/>
  <c r="B139" i="34" s="1"/>
  <c r="K128" i="2"/>
  <c r="B139" i="37" s="1"/>
  <c r="L128" i="2"/>
  <c r="M128"/>
  <c r="D129"/>
  <c r="B140" i="22" s="1"/>
  <c r="E129" i="2"/>
  <c r="B140" i="25" s="1"/>
  <c r="F129" i="2"/>
  <c r="G129"/>
  <c r="B140" i="28" s="1"/>
  <c r="C140" s="1"/>
  <c r="H129" i="2"/>
  <c r="I129"/>
  <c r="B140" i="31" s="1"/>
  <c r="J129" i="2"/>
  <c r="B140" i="34" s="1"/>
  <c r="K129" i="2"/>
  <c r="B140" i="37" s="1"/>
  <c r="L129" i="2"/>
  <c r="M129"/>
  <c r="D130"/>
  <c r="B141" i="22" s="1"/>
  <c r="E130" i="2"/>
  <c r="B141" i="25" s="1"/>
  <c r="F130" i="2"/>
  <c r="G130"/>
  <c r="B141" i="28" s="1"/>
  <c r="C141" s="1"/>
  <c r="H130" i="2"/>
  <c r="I130"/>
  <c r="B141" i="31" s="1"/>
  <c r="J130" i="2"/>
  <c r="B141" i="34" s="1"/>
  <c r="K130" i="2"/>
  <c r="B141" i="37" s="1"/>
  <c r="L130" i="2"/>
  <c r="M130"/>
  <c r="D131"/>
  <c r="B142" i="22" s="1"/>
  <c r="E131" i="2"/>
  <c r="B142" i="25" s="1"/>
  <c r="F131" i="2"/>
  <c r="G131"/>
  <c r="B142" i="28" s="1"/>
  <c r="C142" s="1"/>
  <c r="H131" i="2"/>
  <c r="I131"/>
  <c r="B142" i="31" s="1"/>
  <c r="J131" i="2"/>
  <c r="B142" i="34" s="1"/>
  <c r="L131" i="2"/>
  <c r="M131"/>
  <c r="D132"/>
  <c r="B143" i="22" s="1"/>
  <c r="E132" i="2"/>
  <c r="B143" i="25" s="1"/>
  <c r="F132" i="2"/>
  <c r="G132"/>
  <c r="B143" i="28" s="1"/>
  <c r="C143" s="1"/>
  <c r="H132" i="2"/>
  <c r="I132"/>
  <c r="B143" i="31" s="1"/>
  <c r="L132" i="2"/>
  <c r="M132"/>
  <c r="D133"/>
  <c r="B144" i="22" s="1"/>
  <c r="E133" i="2"/>
  <c r="B144" i="25" s="1"/>
  <c r="F133" i="2"/>
  <c r="G133"/>
  <c r="B144" i="28" s="1"/>
  <c r="C144" s="1"/>
  <c r="H133" i="2"/>
  <c r="I133"/>
  <c r="B144" i="31" s="1"/>
  <c r="K133" i="2"/>
  <c r="B144" i="37" s="1"/>
  <c r="L133" i="2"/>
  <c r="M133"/>
  <c r="D134"/>
  <c r="B145" i="22" s="1"/>
  <c r="E134" i="2"/>
  <c r="B145" i="25" s="1"/>
  <c r="F134" i="2"/>
  <c r="G134"/>
  <c r="B145" i="28" s="1"/>
  <c r="C145" s="1"/>
  <c r="H134" i="2"/>
  <c r="J134"/>
  <c r="B145" i="34" s="1"/>
  <c r="K134" i="2"/>
  <c r="B145" i="37" s="1"/>
  <c r="L134" i="2"/>
  <c r="M134"/>
  <c r="D135"/>
  <c r="B146" i="22" s="1"/>
  <c r="E135" i="2"/>
  <c r="B146" i="25" s="1"/>
  <c r="J135" i="2"/>
  <c r="B146" i="34" s="1"/>
  <c r="K135" i="2"/>
  <c r="B146" i="37" s="1"/>
  <c r="L135" i="2"/>
  <c r="M135"/>
  <c r="D136"/>
  <c r="B147" i="22" s="1"/>
  <c r="E136" i="2"/>
  <c r="B147" i="25" s="1"/>
  <c r="F136" i="2"/>
  <c r="G136"/>
  <c r="B147" i="28" s="1"/>
  <c r="C147" s="1"/>
  <c r="H136" i="2"/>
  <c r="J136"/>
  <c r="B147" i="34" s="1"/>
  <c r="K136" i="2"/>
  <c r="B147" i="37" s="1"/>
  <c r="L136" i="2"/>
  <c r="M136"/>
  <c r="D137"/>
  <c r="B148" i="22" s="1"/>
  <c r="E137" i="2"/>
  <c r="B148" i="25" s="1"/>
  <c r="F137" i="2"/>
  <c r="G137"/>
  <c r="B148" i="28" s="1"/>
  <c r="C148" s="1"/>
  <c r="H137" i="2"/>
  <c r="J137"/>
  <c r="B148" i="34" s="1"/>
  <c r="K137" i="2"/>
  <c r="B148" i="37" s="1"/>
  <c r="L137" i="2"/>
  <c r="M137"/>
  <c r="D138"/>
  <c r="B149" i="22" s="1"/>
  <c r="E138" i="2"/>
  <c r="B149" i="25" s="1"/>
  <c r="F138" i="2"/>
  <c r="G138"/>
  <c r="B149" i="28" s="1"/>
  <c r="C149" s="1"/>
  <c r="H138" i="2"/>
  <c r="J138"/>
  <c r="B149" i="34" s="1"/>
  <c r="K138" i="2"/>
  <c r="B149" i="37" s="1"/>
  <c r="L138" i="2"/>
  <c r="M138"/>
  <c r="D139"/>
  <c r="B150" i="22" s="1"/>
  <c r="E139" i="2"/>
  <c r="B150" i="25" s="1"/>
  <c r="F139" i="2"/>
  <c r="G139"/>
  <c r="B150" i="28" s="1"/>
  <c r="C150" s="1"/>
  <c r="H139" i="2"/>
  <c r="I139"/>
  <c r="B150" i="31" s="1"/>
  <c r="J139" i="2"/>
  <c r="B150" i="34" s="1"/>
  <c r="K139" i="2"/>
  <c r="B150" i="37" s="1"/>
  <c r="L139" i="2"/>
  <c r="M139"/>
  <c r="D140"/>
  <c r="B151" i="22" s="1"/>
  <c r="E140" i="2"/>
  <c r="B151" i="25" s="1"/>
  <c r="F140" i="2"/>
  <c r="G140"/>
  <c r="B151" i="28" s="1"/>
  <c r="C151" s="1"/>
  <c r="H140" i="2"/>
  <c r="I140"/>
  <c r="B151" i="31" s="1"/>
  <c r="J140" i="2"/>
  <c r="B151" i="34" s="1"/>
  <c r="K140" i="2"/>
  <c r="B151" i="37" s="1"/>
  <c r="L140" i="2"/>
  <c r="M140"/>
  <c r="D141"/>
  <c r="B152" i="22" s="1"/>
  <c r="E141" i="2"/>
  <c r="B152" i="25" s="1"/>
  <c r="F141" i="2"/>
  <c r="G141"/>
  <c r="B152" i="28" s="1"/>
  <c r="C152" s="1"/>
  <c r="H141" i="2"/>
  <c r="I141"/>
  <c r="B152" i="31" s="1"/>
  <c r="J141" i="2"/>
  <c r="B152" i="34" s="1"/>
  <c r="K141" i="2"/>
  <c r="B152" i="37" s="1"/>
  <c r="L141" i="2"/>
  <c r="M141"/>
  <c r="D142"/>
  <c r="B153" i="22" s="1"/>
  <c r="E142" i="2"/>
  <c r="B153" i="25" s="1"/>
  <c r="F142" i="2"/>
  <c r="G142"/>
  <c r="B153" i="28" s="1"/>
  <c r="C153" s="1"/>
  <c r="H142" i="2"/>
  <c r="I142"/>
  <c r="B153" i="31" s="1"/>
  <c r="J142" i="2"/>
  <c r="B153" i="34" s="1"/>
  <c r="K142" i="2"/>
  <c r="B153" i="37" s="1"/>
  <c r="L142" i="2"/>
  <c r="M142"/>
  <c r="D143"/>
  <c r="B154" i="22" s="1"/>
  <c r="E143" i="2"/>
  <c r="B154" i="25" s="1"/>
  <c r="F143" i="2"/>
  <c r="G143"/>
  <c r="B154" i="28" s="1"/>
  <c r="C154" s="1"/>
  <c r="H143" i="2"/>
  <c r="I143"/>
  <c r="B154" i="31" s="1"/>
  <c r="J143" i="2"/>
  <c r="B154" i="34" s="1"/>
  <c r="K143" i="2"/>
  <c r="B154" i="37" s="1"/>
  <c r="L143" i="2"/>
  <c r="M143"/>
  <c r="D144"/>
  <c r="B155" i="22" s="1"/>
  <c r="E144" i="2"/>
  <c r="B155" i="25" s="1"/>
  <c r="F144" i="2"/>
  <c r="G144"/>
  <c r="B155" i="28" s="1"/>
  <c r="C155" s="1"/>
  <c r="H144" i="2"/>
  <c r="I144"/>
  <c r="B155" i="31" s="1"/>
  <c r="J144" i="2"/>
  <c r="B155" i="34" s="1"/>
  <c r="K144" i="2"/>
  <c r="B155" i="37" s="1"/>
  <c r="L144" i="2"/>
  <c r="M144"/>
  <c r="D145"/>
  <c r="B156" i="22" s="1"/>
  <c r="E145" i="2"/>
  <c r="B156" i="25" s="1"/>
  <c r="F145" i="2"/>
  <c r="G145"/>
  <c r="B156" i="28" s="1"/>
  <c r="C156" s="1"/>
  <c r="H145" i="2"/>
  <c r="I145"/>
  <c r="B156" i="31" s="1"/>
  <c r="J145" i="2"/>
  <c r="B156" i="34" s="1"/>
  <c r="K145" i="2"/>
  <c r="B156" i="37" s="1"/>
  <c r="L145" i="2"/>
  <c r="M145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N98"/>
  <c r="O98"/>
  <c r="P98"/>
  <c r="Q98"/>
  <c r="R98"/>
  <c r="N99"/>
  <c r="O99"/>
  <c r="P99"/>
  <c r="Q99"/>
  <c r="R99"/>
  <c r="N100"/>
  <c r="O100"/>
  <c r="P100"/>
  <c r="Q100"/>
  <c r="R100"/>
  <c r="N101"/>
  <c r="O101"/>
  <c r="P101"/>
  <c r="Q101"/>
  <c r="R101"/>
  <c r="N102"/>
  <c r="O102"/>
  <c r="P102"/>
  <c r="Q102"/>
  <c r="R102"/>
  <c r="N103"/>
  <c r="O103"/>
  <c r="P103"/>
  <c r="Q103"/>
  <c r="R103"/>
  <c r="N104"/>
  <c r="O104"/>
  <c r="P104"/>
  <c r="Q104"/>
  <c r="R104"/>
  <c r="N105"/>
  <c r="O105"/>
  <c r="P105"/>
  <c r="Q105"/>
  <c r="R105"/>
  <c r="N106"/>
  <c r="O106"/>
  <c r="P106"/>
  <c r="Q106"/>
  <c r="R106"/>
  <c r="N107"/>
  <c r="O107"/>
  <c r="P107"/>
  <c r="Q107"/>
  <c r="R107"/>
  <c r="N108"/>
  <c r="O108"/>
  <c r="P108"/>
  <c r="Q108"/>
  <c r="R108"/>
  <c r="N109"/>
  <c r="O109"/>
  <c r="P109"/>
  <c r="Q109"/>
  <c r="R109"/>
  <c r="N110"/>
  <c r="O110"/>
  <c r="P110"/>
  <c r="Q110"/>
  <c r="R110"/>
  <c r="N111"/>
  <c r="O111"/>
  <c r="P111"/>
  <c r="Q111"/>
  <c r="R111"/>
  <c r="N112"/>
  <c r="O112"/>
  <c r="P112"/>
  <c r="Q112"/>
  <c r="R112"/>
  <c r="N113"/>
  <c r="O113"/>
  <c r="P113"/>
  <c r="Q113"/>
  <c r="R113"/>
  <c r="N114"/>
  <c r="O114"/>
  <c r="P114"/>
  <c r="Q114"/>
  <c r="R114"/>
  <c r="N115"/>
  <c r="O115"/>
  <c r="P115"/>
  <c r="Q115"/>
  <c r="R115"/>
  <c r="N116"/>
  <c r="O116"/>
  <c r="P116"/>
  <c r="Q116"/>
  <c r="R116"/>
  <c r="N117"/>
  <c r="O117"/>
  <c r="P117"/>
  <c r="Q117"/>
  <c r="R117"/>
  <c r="N118"/>
  <c r="O118"/>
  <c r="P118"/>
  <c r="Q118"/>
  <c r="R118"/>
  <c r="N119"/>
  <c r="O119"/>
  <c r="P119"/>
  <c r="Q119"/>
  <c r="R119"/>
  <c r="N120"/>
  <c r="O120"/>
  <c r="P120"/>
  <c r="Q120"/>
  <c r="R120"/>
  <c r="N121"/>
  <c r="O121"/>
  <c r="P121"/>
  <c r="Q121"/>
  <c r="R121"/>
  <c r="D98"/>
  <c r="B109" i="22" s="1"/>
  <c r="E98" i="2"/>
  <c r="B109" i="25" s="1"/>
  <c r="F98" i="2"/>
  <c r="G98"/>
  <c r="B109" i="28" s="1"/>
  <c r="C109" s="1"/>
  <c r="H98" i="2"/>
  <c r="I98"/>
  <c r="B109" i="31" s="1"/>
  <c r="J98" i="2"/>
  <c r="B109" i="34" s="1"/>
  <c r="K98" i="2"/>
  <c r="B109" i="37" s="1"/>
  <c r="L98" i="2"/>
  <c r="M98"/>
  <c r="D99"/>
  <c r="B110" i="22" s="1"/>
  <c r="E99" i="2"/>
  <c r="B110" i="25" s="1"/>
  <c r="F99" i="2"/>
  <c r="G99"/>
  <c r="B110" i="28" s="1"/>
  <c r="C110" s="1"/>
  <c r="H99" i="2"/>
  <c r="I99"/>
  <c r="B110" i="31" s="1"/>
  <c r="J99" i="2"/>
  <c r="B110" i="34" s="1"/>
  <c r="K99" i="2"/>
  <c r="B110" i="37" s="1"/>
  <c r="L99" i="2"/>
  <c r="M99"/>
  <c r="D100"/>
  <c r="B111" i="22" s="1"/>
  <c r="E100" i="2"/>
  <c r="B111" i="25" s="1"/>
  <c r="F100" i="2"/>
  <c r="G100"/>
  <c r="B111" i="28" s="1"/>
  <c r="C111" s="1"/>
  <c r="H100" i="2"/>
  <c r="I100"/>
  <c r="B111" i="31" s="1"/>
  <c r="J100" i="2"/>
  <c r="B111" i="34" s="1"/>
  <c r="K100" i="2"/>
  <c r="B111" i="37" s="1"/>
  <c r="L100" i="2"/>
  <c r="M100"/>
  <c r="D101"/>
  <c r="B112" i="22" s="1"/>
  <c r="E101" i="2"/>
  <c r="B112" i="25" s="1"/>
  <c r="F101" i="2"/>
  <c r="G101"/>
  <c r="B112" i="28" s="1"/>
  <c r="C112" s="1"/>
  <c r="H101" i="2"/>
  <c r="I101"/>
  <c r="B112" i="31" s="1"/>
  <c r="J101" i="2"/>
  <c r="B112" i="34" s="1"/>
  <c r="K101" i="2"/>
  <c r="B112" i="37" s="1"/>
  <c r="L101" i="2"/>
  <c r="M101"/>
  <c r="D102"/>
  <c r="B113" i="22" s="1"/>
  <c r="E102" i="2"/>
  <c r="B113" i="25" s="1"/>
  <c r="F102" i="2"/>
  <c r="G102"/>
  <c r="B113" i="28" s="1"/>
  <c r="C113" s="1"/>
  <c r="H102" i="2"/>
  <c r="I102"/>
  <c r="B113" i="31" s="1"/>
  <c r="J102" i="2"/>
  <c r="B113" i="34" s="1"/>
  <c r="K102" i="2"/>
  <c r="B113" i="37" s="1"/>
  <c r="L102" i="2"/>
  <c r="M102"/>
  <c r="D103"/>
  <c r="B114" i="22" s="1"/>
  <c r="E103" i="2"/>
  <c r="B114" i="25" s="1"/>
  <c r="F103" i="2"/>
  <c r="G103"/>
  <c r="B114" i="28" s="1"/>
  <c r="C114" s="1"/>
  <c r="H103" i="2"/>
  <c r="I103"/>
  <c r="B114" i="31" s="1"/>
  <c r="J103" i="2"/>
  <c r="B114" i="34" s="1"/>
  <c r="K103" i="2"/>
  <c r="B114" i="37" s="1"/>
  <c r="L103" i="2"/>
  <c r="M103"/>
  <c r="D104"/>
  <c r="B115" i="22" s="1"/>
  <c r="E104" i="2"/>
  <c r="B115" i="25" s="1"/>
  <c r="F104" i="2"/>
  <c r="G104"/>
  <c r="B115" i="28" s="1"/>
  <c r="C115" s="1"/>
  <c r="H104" i="2"/>
  <c r="I104"/>
  <c r="B115" i="31" s="1"/>
  <c r="J104" i="2"/>
  <c r="B115" i="34" s="1"/>
  <c r="K104" i="2"/>
  <c r="B115" i="37" s="1"/>
  <c r="L104" i="2"/>
  <c r="M104"/>
  <c r="D105"/>
  <c r="B116" i="22" s="1"/>
  <c r="E105" i="2"/>
  <c r="B116" i="25" s="1"/>
  <c r="F105" i="2"/>
  <c r="G105"/>
  <c r="B116" i="28" s="1"/>
  <c r="C116" s="1"/>
  <c r="H105" i="2"/>
  <c r="I105"/>
  <c r="B116" i="31" s="1"/>
  <c r="J105" i="2"/>
  <c r="B116" i="34" s="1"/>
  <c r="K105" i="2"/>
  <c r="B116" i="37" s="1"/>
  <c r="L105" i="2"/>
  <c r="M105"/>
  <c r="D106"/>
  <c r="B117" i="22" s="1"/>
  <c r="E106" i="2"/>
  <c r="B117" i="25" s="1"/>
  <c r="F106" i="2"/>
  <c r="G106"/>
  <c r="B117" i="28" s="1"/>
  <c r="C117" s="1"/>
  <c r="H106" i="2"/>
  <c r="I106"/>
  <c r="B117" i="31" s="1"/>
  <c r="J106" i="2"/>
  <c r="B117" i="34" s="1"/>
  <c r="K106" i="2"/>
  <c r="B117" i="37" s="1"/>
  <c r="L106" i="2"/>
  <c r="M106"/>
  <c r="D107"/>
  <c r="B118" i="22" s="1"/>
  <c r="E107" i="2"/>
  <c r="B118" i="25" s="1"/>
  <c r="F107" i="2"/>
  <c r="G107"/>
  <c r="B118" i="28" s="1"/>
  <c r="C118" s="1"/>
  <c r="H107" i="2"/>
  <c r="I107"/>
  <c r="B118" i="31" s="1"/>
  <c r="J107" i="2"/>
  <c r="B118" i="34" s="1"/>
  <c r="K107" i="2"/>
  <c r="B118" i="37" s="1"/>
  <c r="L107" i="2"/>
  <c r="M107"/>
  <c r="D108"/>
  <c r="B119" i="22" s="1"/>
  <c r="F108" i="2"/>
  <c r="G108"/>
  <c r="B119" i="28" s="1"/>
  <c r="C119" s="1"/>
  <c r="H108" i="2"/>
  <c r="I108"/>
  <c r="B119" i="31" s="1"/>
  <c r="J108" i="2"/>
  <c r="B119" i="34" s="1"/>
  <c r="K108" i="2"/>
  <c r="B119" i="37" s="1"/>
  <c r="L108" i="2"/>
  <c r="M108"/>
  <c r="E109"/>
  <c r="B120" i="25" s="1"/>
  <c r="F109" i="2"/>
  <c r="G109"/>
  <c r="B120" i="28" s="1"/>
  <c r="C120" s="1"/>
  <c r="H109" i="2"/>
  <c r="I109"/>
  <c r="B120" i="31" s="1"/>
  <c r="J109" i="2"/>
  <c r="B120" i="34" s="1"/>
  <c r="K109" i="2"/>
  <c r="B120" i="37" s="1"/>
  <c r="L109" i="2"/>
  <c r="M109"/>
  <c r="E110"/>
  <c r="B121" i="25" s="1"/>
  <c r="F110" i="2"/>
  <c r="G110"/>
  <c r="B121" i="28" s="1"/>
  <c r="C121" s="1"/>
  <c r="H110" i="2"/>
  <c r="I110"/>
  <c r="B121" i="31" s="1"/>
  <c r="J110" i="2"/>
  <c r="B121" i="34" s="1"/>
  <c r="K110" i="2"/>
  <c r="B121" i="37" s="1"/>
  <c r="L110" i="2"/>
  <c r="M110"/>
  <c r="E111"/>
  <c r="B122" i="25" s="1"/>
  <c r="F111" i="2"/>
  <c r="G111"/>
  <c r="B122" i="28" s="1"/>
  <c r="C122" s="1"/>
  <c r="H111" i="2"/>
  <c r="I111"/>
  <c r="B122" i="31" s="1"/>
  <c r="J111" i="2"/>
  <c r="B122" i="34" s="1"/>
  <c r="K111" i="2"/>
  <c r="B122" i="37" s="1"/>
  <c r="L111" i="2"/>
  <c r="M111"/>
  <c r="E112"/>
  <c r="B123" i="25" s="1"/>
  <c r="F112" i="2"/>
  <c r="G112"/>
  <c r="B123" i="28" s="1"/>
  <c r="C123" s="1"/>
  <c r="H112" i="2"/>
  <c r="I112"/>
  <c r="B123" i="31" s="1"/>
  <c r="J112" i="2"/>
  <c r="B123" i="34" s="1"/>
  <c r="K112" i="2"/>
  <c r="B123" i="37" s="1"/>
  <c r="L112" i="2"/>
  <c r="M112"/>
  <c r="D113"/>
  <c r="B124" i="22" s="1"/>
  <c r="E113" i="2"/>
  <c r="B124" i="25" s="1"/>
  <c r="I113" i="2"/>
  <c r="B124" i="31" s="1"/>
  <c r="J113" i="2"/>
  <c r="B124" i="34" s="1"/>
  <c r="K113" i="2"/>
  <c r="B124" i="37" s="1"/>
  <c r="L113" i="2"/>
  <c r="M113"/>
  <c r="D114"/>
  <c r="B125" i="22" s="1"/>
  <c r="E114" i="2"/>
  <c r="B125" i="25" s="1"/>
  <c r="I114" i="2"/>
  <c r="B125" i="31" s="1"/>
  <c r="J114" i="2"/>
  <c r="B125" i="34" s="1"/>
  <c r="K114" i="2"/>
  <c r="B125" i="37" s="1"/>
  <c r="L114" i="2"/>
  <c r="M114"/>
  <c r="D115"/>
  <c r="B126" i="22" s="1"/>
  <c r="E115" i="2"/>
  <c r="B126" i="25" s="1"/>
  <c r="F115" i="2"/>
  <c r="G115"/>
  <c r="B126" i="28" s="1"/>
  <c r="C126" s="1"/>
  <c r="H115" i="2"/>
  <c r="I115"/>
  <c r="B126" i="31" s="1"/>
  <c r="J115" i="2"/>
  <c r="B126" i="34" s="1"/>
  <c r="K115" i="2"/>
  <c r="B126" i="37" s="1"/>
  <c r="L115" i="2"/>
  <c r="M115"/>
  <c r="D116"/>
  <c r="B127" i="22" s="1"/>
  <c r="E116" i="2"/>
  <c r="B127" i="25" s="1"/>
  <c r="F116" i="2"/>
  <c r="G116"/>
  <c r="B127" i="28" s="1"/>
  <c r="C127" s="1"/>
  <c r="H116" i="2"/>
  <c r="I116"/>
  <c r="B127" i="31" s="1"/>
  <c r="J116" i="2"/>
  <c r="B127" i="34" s="1"/>
  <c r="K116" i="2"/>
  <c r="B127" i="37" s="1"/>
  <c r="L116" i="2"/>
  <c r="M116"/>
  <c r="D117"/>
  <c r="B128" i="22" s="1"/>
  <c r="E117" i="2"/>
  <c r="B128" i="25" s="1"/>
  <c r="F117" i="2"/>
  <c r="G117"/>
  <c r="B128" i="28" s="1"/>
  <c r="C128" s="1"/>
  <c r="H117" i="2"/>
  <c r="I117"/>
  <c r="B128" i="31" s="1"/>
  <c r="J117" i="2"/>
  <c r="B128" i="34" s="1"/>
  <c r="K117" i="2"/>
  <c r="B128" i="37" s="1"/>
  <c r="L117" i="2"/>
  <c r="M117"/>
  <c r="D118"/>
  <c r="B129" i="22" s="1"/>
  <c r="E118" i="2"/>
  <c r="B129" i="25" s="1"/>
  <c r="F118" i="2"/>
  <c r="G118"/>
  <c r="B129" i="28" s="1"/>
  <c r="C129" s="1"/>
  <c r="H118" i="2"/>
  <c r="I118"/>
  <c r="B129" i="31" s="1"/>
  <c r="J118" i="2"/>
  <c r="B129" i="34" s="1"/>
  <c r="K118" i="2"/>
  <c r="B129" i="37" s="1"/>
  <c r="L118" i="2"/>
  <c r="M118"/>
  <c r="D119"/>
  <c r="B130" i="22" s="1"/>
  <c r="E119" i="2"/>
  <c r="B130" i="25" s="1"/>
  <c r="F119" i="2"/>
  <c r="G119"/>
  <c r="B130" i="28" s="1"/>
  <c r="C130" s="1"/>
  <c r="H119" i="2"/>
  <c r="I119"/>
  <c r="B130" i="31" s="1"/>
  <c r="J119" i="2"/>
  <c r="B130" i="34" s="1"/>
  <c r="K119" i="2"/>
  <c r="B130" i="37" s="1"/>
  <c r="L119" i="2"/>
  <c r="M119"/>
  <c r="D120"/>
  <c r="B131" i="22" s="1"/>
  <c r="E120" i="2"/>
  <c r="B131" i="25" s="1"/>
  <c r="F120" i="2"/>
  <c r="G120"/>
  <c r="B131" i="28" s="1"/>
  <c r="C131" s="1"/>
  <c r="H120" i="2"/>
  <c r="I120"/>
  <c r="B131" i="31" s="1"/>
  <c r="J120" i="2"/>
  <c r="B131" i="34" s="1"/>
  <c r="K120" i="2"/>
  <c r="B131" i="37" s="1"/>
  <c r="L120" i="2"/>
  <c r="M120"/>
  <c r="D121"/>
  <c r="B132" i="22" s="1"/>
  <c r="E121" i="2"/>
  <c r="B132" i="25" s="1"/>
  <c r="F121" i="2"/>
  <c r="G121"/>
  <c r="B132" i="28" s="1"/>
  <c r="C132" s="1"/>
  <c r="H121" i="2"/>
  <c r="I121"/>
  <c r="B132" i="31" s="1"/>
  <c r="J121" i="2"/>
  <c r="B132" i="34" s="1"/>
  <c r="K121" i="2"/>
  <c r="B132" i="37" s="1"/>
  <c r="L121" i="2"/>
  <c r="M121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N74"/>
  <c r="O74"/>
  <c r="P74"/>
  <c r="Q74"/>
  <c r="R74"/>
  <c r="N75"/>
  <c r="O75"/>
  <c r="P75"/>
  <c r="Q75"/>
  <c r="R75"/>
  <c r="N76"/>
  <c r="O76"/>
  <c r="P76"/>
  <c r="Q76"/>
  <c r="R76"/>
  <c r="N77"/>
  <c r="O77"/>
  <c r="P77"/>
  <c r="Q77"/>
  <c r="R77"/>
  <c r="N78"/>
  <c r="O78"/>
  <c r="P78"/>
  <c r="Q78"/>
  <c r="R78"/>
  <c r="N79"/>
  <c r="O79"/>
  <c r="P79"/>
  <c r="Q79"/>
  <c r="R79"/>
  <c r="N80"/>
  <c r="O80"/>
  <c r="P80"/>
  <c r="Q80"/>
  <c r="R80"/>
  <c r="N81"/>
  <c r="O81"/>
  <c r="P81"/>
  <c r="Q81"/>
  <c r="R81"/>
  <c r="N82"/>
  <c r="O82"/>
  <c r="P82"/>
  <c r="Q82"/>
  <c r="R82"/>
  <c r="N83"/>
  <c r="O83"/>
  <c r="P83"/>
  <c r="Q83"/>
  <c r="R83"/>
  <c r="N84"/>
  <c r="O84"/>
  <c r="P84"/>
  <c r="Q84"/>
  <c r="R84"/>
  <c r="N85"/>
  <c r="O85"/>
  <c r="P85"/>
  <c r="Q85"/>
  <c r="R85"/>
  <c r="N86"/>
  <c r="O86"/>
  <c r="P86"/>
  <c r="Q86"/>
  <c r="R86"/>
  <c r="N87"/>
  <c r="O87"/>
  <c r="P87"/>
  <c r="Q87"/>
  <c r="R87"/>
  <c r="N88"/>
  <c r="O88"/>
  <c r="P88"/>
  <c r="Q88"/>
  <c r="R88"/>
  <c r="N89"/>
  <c r="O89"/>
  <c r="P89"/>
  <c r="Q89"/>
  <c r="R89"/>
  <c r="N90"/>
  <c r="O90"/>
  <c r="P90"/>
  <c r="Q90"/>
  <c r="N91"/>
  <c r="O91"/>
  <c r="P91"/>
  <c r="Q91"/>
  <c r="R91"/>
  <c r="N92"/>
  <c r="O92"/>
  <c r="P92"/>
  <c r="Q92"/>
  <c r="R92"/>
  <c r="N93"/>
  <c r="O93"/>
  <c r="P93"/>
  <c r="Q93"/>
  <c r="R93"/>
  <c r="N94"/>
  <c r="O94"/>
  <c r="P94"/>
  <c r="Q94"/>
  <c r="R94"/>
  <c r="N95"/>
  <c r="O95"/>
  <c r="P95"/>
  <c r="Q95"/>
  <c r="R95"/>
  <c r="N96"/>
  <c r="O96"/>
  <c r="P96"/>
  <c r="Q96"/>
  <c r="R96"/>
  <c r="N97"/>
  <c r="O97"/>
  <c r="P97"/>
  <c r="Q97"/>
  <c r="R97"/>
  <c r="D74"/>
  <c r="B85" i="22" s="1"/>
  <c r="E74" i="2"/>
  <c r="B85" i="25" s="1"/>
  <c r="F74" i="2"/>
  <c r="G74"/>
  <c r="B85" i="28" s="1"/>
  <c r="C85" s="1"/>
  <c r="H74" i="2"/>
  <c r="I74"/>
  <c r="B85" i="31" s="1"/>
  <c r="J74" i="2"/>
  <c r="B85" i="34" s="1"/>
  <c r="K74" i="2"/>
  <c r="B85" i="37" s="1"/>
  <c r="L74" i="2"/>
  <c r="M74"/>
  <c r="D75"/>
  <c r="B86" i="22" s="1"/>
  <c r="E75" i="2"/>
  <c r="B86" i="25" s="1"/>
  <c r="F75" i="2"/>
  <c r="G75"/>
  <c r="B86" i="28" s="1"/>
  <c r="C86" s="1"/>
  <c r="H75" i="2"/>
  <c r="I75"/>
  <c r="B86" i="31" s="1"/>
  <c r="J75" i="2"/>
  <c r="B86" i="34" s="1"/>
  <c r="K75" i="2"/>
  <c r="B86" i="37" s="1"/>
  <c r="L75" i="2"/>
  <c r="M75"/>
  <c r="D76"/>
  <c r="B87" i="22" s="1"/>
  <c r="E76" i="2"/>
  <c r="B87" i="25" s="1"/>
  <c r="F76" i="2"/>
  <c r="G76"/>
  <c r="B87" i="28" s="1"/>
  <c r="C87" s="1"/>
  <c r="H76" i="2"/>
  <c r="I76"/>
  <c r="B87" i="31" s="1"/>
  <c r="J76" i="2"/>
  <c r="B87" i="34" s="1"/>
  <c r="K76" i="2"/>
  <c r="B87" i="37" s="1"/>
  <c r="L76" i="2"/>
  <c r="M76"/>
  <c r="D77"/>
  <c r="B88" i="22" s="1"/>
  <c r="E77" i="2"/>
  <c r="B88" i="25" s="1"/>
  <c r="F77" i="2"/>
  <c r="G77"/>
  <c r="B88" i="28" s="1"/>
  <c r="C88" s="1"/>
  <c r="H77" i="2"/>
  <c r="I77"/>
  <c r="B88" i="31" s="1"/>
  <c r="J77" i="2"/>
  <c r="B88" i="34" s="1"/>
  <c r="K77" i="2"/>
  <c r="B88" i="37" s="1"/>
  <c r="L77" i="2"/>
  <c r="M77"/>
  <c r="D78"/>
  <c r="B89" i="22" s="1"/>
  <c r="E78" i="2"/>
  <c r="B89" i="25" s="1"/>
  <c r="F78" i="2"/>
  <c r="G78"/>
  <c r="B89" i="28" s="1"/>
  <c r="C89" s="1"/>
  <c r="H78" i="2"/>
  <c r="I78"/>
  <c r="B89" i="31" s="1"/>
  <c r="J78" i="2"/>
  <c r="B89" i="34" s="1"/>
  <c r="K78" i="2"/>
  <c r="B89" i="37" s="1"/>
  <c r="L78" i="2"/>
  <c r="M78"/>
  <c r="D79"/>
  <c r="B90" i="22" s="1"/>
  <c r="E79" i="2"/>
  <c r="B90" i="25" s="1"/>
  <c r="F79" i="2"/>
  <c r="G79"/>
  <c r="B90" i="28" s="1"/>
  <c r="C90" s="1"/>
  <c r="H79" i="2"/>
  <c r="I79"/>
  <c r="B90" i="31" s="1"/>
  <c r="J79" i="2"/>
  <c r="B90" i="34" s="1"/>
  <c r="K79" i="2"/>
  <c r="B90" i="37" s="1"/>
  <c r="L79" i="2"/>
  <c r="M79"/>
  <c r="D80"/>
  <c r="B91" i="22" s="1"/>
  <c r="E80" i="2"/>
  <c r="B91" i="25" s="1"/>
  <c r="F80" i="2"/>
  <c r="G80"/>
  <c r="B91" i="28" s="1"/>
  <c r="C91" s="1"/>
  <c r="H80" i="2"/>
  <c r="I80"/>
  <c r="B91" i="31" s="1"/>
  <c r="J80" i="2"/>
  <c r="B91" i="34" s="1"/>
  <c r="K80" i="2"/>
  <c r="B91" i="37" s="1"/>
  <c r="L80" i="2"/>
  <c r="M80"/>
  <c r="D81"/>
  <c r="B92" i="22" s="1"/>
  <c r="E81" i="2"/>
  <c r="B92" i="25" s="1"/>
  <c r="F81" i="2"/>
  <c r="G81"/>
  <c r="B92" i="28" s="1"/>
  <c r="C92" s="1"/>
  <c r="H81" i="2"/>
  <c r="I81"/>
  <c r="B92" i="31" s="1"/>
  <c r="J81" i="2"/>
  <c r="B92" i="34" s="1"/>
  <c r="K81" i="2"/>
  <c r="B92" i="37" s="1"/>
  <c r="L81" i="2"/>
  <c r="M81"/>
  <c r="D82"/>
  <c r="B93" i="22" s="1"/>
  <c r="E82" i="2"/>
  <c r="B93" i="25" s="1"/>
  <c r="F82" i="2"/>
  <c r="G82"/>
  <c r="B93" i="28" s="1"/>
  <c r="C93" s="1"/>
  <c r="H82" i="2"/>
  <c r="I82"/>
  <c r="B93" i="31" s="1"/>
  <c r="J82" i="2"/>
  <c r="B93" i="34" s="1"/>
  <c r="K82" i="2"/>
  <c r="B93" i="37" s="1"/>
  <c r="L82" i="2"/>
  <c r="M82"/>
  <c r="D83"/>
  <c r="B94" i="22" s="1"/>
  <c r="E83" i="2"/>
  <c r="B94" i="25" s="1"/>
  <c r="F83" i="2"/>
  <c r="G83"/>
  <c r="B94" i="28" s="1"/>
  <c r="C94" s="1"/>
  <c r="H83" i="2"/>
  <c r="I83"/>
  <c r="B94" i="31" s="1"/>
  <c r="L83" i="2"/>
  <c r="M83"/>
  <c r="D84"/>
  <c r="B95" i="22" s="1"/>
  <c r="E84" i="2"/>
  <c r="B95" i="25" s="1"/>
  <c r="F84" i="2"/>
  <c r="G84"/>
  <c r="B95" i="28" s="1"/>
  <c r="C95" s="1"/>
  <c r="H84" i="2"/>
  <c r="I84"/>
  <c r="B95" i="31" s="1"/>
  <c r="J84" i="2"/>
  <c r="B95" i="34" s="1"/>
  <c r="K84" i="2"/>
  <c r="B95" i="37" s="1"/>
  <c r="L84" i="2"/>
  <c r="M84"/>
  <c r="D85"/>
  <c r="B96" i="22" s="1"/>
  <c r="E85" i="2"/>
  <c r="B96" i="25" s="1"/>
  <c r="F85" i="2"/>
  <c r="G85"/>
  <c r="B96" i="28" s="1"/>
  <c r="C96" s="1"/>
  <c r="H85" i="2"/>
  <c r="I85"/>
  <c r="B96" i="31" s="1"/>
  <c r="J85" i="2"/>
  <c r="B96" i="34" s="1"/>
  <c r="K85" i="2"/>
  <c r="B96" i="37" s="1"/>
  <c r="L85" i="2"/>
  <c r="M85"/>
  <c r="D86"/>
  <c r="B97" i="22" s="1"/>
  <c r="E86" i="2"/>
  <c r="B97" i="25" s="1"/>
  <c r="F86" i="2"/>
  <c r="G86"/>
  <c r="B97" i="28" s="1"/>
  <c r="C97" s="1"/>
  <c r="H86" i="2"/>
  <c r="I86"/>
  <c r="B97" i="31" s="1"/>
  <c r="J86" i="2"/>
  <c r="B97" i="34" s="1"/>
  <c r="K86" i="2"/>
  <c r="B97" i="37" s="1"/>
  <c r="L86" i="2"/>
  <c r="M86"/>
  <c r="D87"/>
  <c r="B98" i="22" s="1"/>
  <c r="E87" i="2"/>
  <c r="B98" i="25" s="1"/>
  <c r="F87" i="2"/>
  <c r="G87"/>
  <c r="B98" i="28" s="1"/>
  <c r="C98" s="1"/>
  <c r="H87" i="2"/>
  <c r="I87"/>
  <c r="B98" i="31" s="1"/>
  <c r="J87" i="2"/>
  <c r="B98" i="34" s="1"/>
  <c r="K87" i="2"/>
  <c r="B98" i="37" s="1"/>
  <c r="L87" i="2"/>
  <c r="M87"/>
  <c r="D88"/>
  <c r="B99" i="22" s="1"/>
  <c r="E88" i="2"/>
  <c r="B99" i="25" s="1"/>
  <c r="F88" i="2"/>
  <c r="G88"/>
  <c r="B99" i="28" s="1"/>
  <c r="C99" s="1"/>
  <c r="H88" i="2"/>
  <c r="I88"/>
  <c r="B99" i="31" s="1"/>
  <c r="J88" i="2"/>
  <c r="B99" i="34" s="1"/>
  <c r="K88" i="2"/>
  <c r="B99" i="37" s="1"/>
  <c r="L88" i="2"/>
  <c r="M88"/>
  <c r="D89"/>
  <c r="B100" i="22" s="1"/>
  <c r="E89" i="2"/>
  <c r="B100" i="25" s="1"/>
  <c r="F89" i="2"/>
  <c r="G89"/>
  <c r="B100" i="28" s="1"/>
  <c r="C100" s="1"/>
  <c r="H89" i="2"/>
  <c r="I89"/>
  <c r="B100" i="31" s="1"/>
  <c r="J89" i="2"/>
  <c r="B100" i="34" s="1"/>
  <c r="K89" i="2"/>
  <c r="B100" i="37" s="1"/>
  <c r="L89" i="2"/>
  <c r="M89"/>
  <c r="D90"/>
  <c r="B101" i="22" s="1"/>
  <c r="E90" i="2"/>
  <c r="B101" i="25" s="1"/>
  <c r="F90" i="2"/>
  <c r="G90"/>
  <c r="B101" i="28" s="1"/>
  <c r="C101" s="1"/>
  <c r="H90" i="2"/>
  <c r="I90"/>
  <c r="B101" i="31" s="1"/>
  <c r="J90" i="2"/>
  <c r="B101" i="34" s="1"/>
  <c r="K90" i="2"/>
  <c r="B101" i="37" s="1"/>
  <c r="L90" i="2"/>
  <c r="M90"/>
  <c r="D91"/>
  <c r="B102" i="22" s="1"/>
  <c r="E91" i="2"/>
  <c r="B102" i="25" s="1"/>
  <c r="F91" i="2"/>
  <c r="G91"/>
  <c r="B102" i="28" s="1"/>
  <c r="C102" s="1"/>
  <c r="H91" i="2"/>
  <c r="I91"/>
  <c r="B102" i="31" s="1"/>
  <c r="J91" i="2"/>
  <c r="B102" i="34" s="1"/>
  <c r="K91" i="2"/>
  <c r="B102" i="37" s="1"/>
  <c r="L91" i="2"/>
  <c r="M91"/>
  <c r="D92"/>
  <c r="B103" i="22" s="1"/>
  <c r="E92" i="2"/>
  <c r="B103" i="25" s="1"/>
  <c r="F92" i="2"/>
  <c r="G92"/>
  <c r="B103" i="28" s="1"/>
  <c r="C103" s="1"/>
  <c r="H92" i="2"/>
  <c r="I92"/>
  <c r="B103" i="31" s="1"/>
  <c r="J92" i="2"/>
  <c r="B103" i="34" s="1"/>
  <c r="K92" i="2"/>
  <c r="B103" i="37" s="1"/>
  <c r="L92" i="2"/>
  <c r="M92"/>
  <c r="D93"/>
  <c r="B104" i="22" s="1"/>
  <c r="E93" i="2"/>
  <c r="B104" i="25" s="1"/>
  <c r="F93" i="2"/>
  <c r="G93"/>
  <c r="B104" i="28" s="1"/>
  <c r="C104" s="1"/>
  <c r="H93" i="2"/>
  <c r="I93"/>
  <c r="B104" i="31" s="1"/>
  <c r="J93" i="2"/>
  <c r="B104" i="34" s="1"/>
  <c r="K93" i="2"/>
  <c r="B104" i="37" s="1"/>
  <c r="L93" i="2"/>
  <c r="M93"/>
  <c r="D94"/>
  <c r="B105" i="22" s="1"/>
  <c r="E94" i="2"/>
  <c r="B105" i="25" s="1"/>
  <c r="F94" i="2"/>
  <c r="G94"/>
  <c r="B105" i="28" s="1"/>
  <c r="C105" s="1"/>
  <c r="H94" i="2"/>
  <c r="I94"/>
  <c r="B105" i="31" s="1"/>
  <c r="J94" i="2"/>
  <c r="B105" i="34" s="1"/>
  <c r="K94" i="2"/>
  <c r="B105" i="37" s="1"/>
  <c r="L94" i="2"/>
  <c r="M94"/>
  <c r="D95"/>
  <c r="B106" i="22" s="1"/>
  <c r="E95" i="2"/>
  <c r="B106" i="25" s="1"/>
  <c r="F95" i="2"/>
  <c r="G95"/>
  <c r="B106" i="28" s="1"/>
  <c r="C106" s="1"/>
  <c r="H95" i="2"/>
  <c r="I95"/>
  <c r="B106" i="31" s="1"/>
  <c r="J95" i="2"/>
  <c r="B106" i="34" s="1"/>
  <c r="K95" i="2"/>
  <c r="B106" i="37" s="1"/>
  <c r="L95" i="2"/>
  <c r="M95"/>
  <c r="D96"/>
  <c r="B107" i="22" s="1"/>
  <c r="E96" i="2"/>
  <c r="B107" i="25" s="1"/>
  <c r="F96" i="2"/>
  <c r="G96"/>
  <c r="B107" i="28" s="1"/>
  <c r="C107" s="1"/>
  <c r="H96" i="2"/>
  <c r="I96"/>
  <c r="B107" i="31" s="1"/>
  <c r="J96" i="2"/>
  <c r="B107" i="34" s="1"/>
  <c r="K96" i="2"/>
  <c r="B107" i="37" s="1"/>
  <c r="L96" i="2"/>
  <c r="M96"/>
  <c r="D97"/>
  <c r="B108" i="22" s="1"/>
  <c r="E97" i="2"/>
  <c r="B108" i="25" s="1"/>
  <c r="F97" i="2"/>
  <c r="G97"/>
  <c r="B108" i="28" s="1"/>
  <c r="C108" s="1"/>
  <c r="H97" i="2"/>
  <c r="I97"/>
  <c r="B108" i="31" s="1"/>
  <c r="J97" i="2"/>
  <c r="B108" i="34" s="1"/>
  <c r="K97" i="2"/>
  <c r="B108" i="37" s="1"/>
  <c r="L97" i="2"/>
  <c r="M97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N50"/>
  <c r="O50"/>
  <c r="P50"/>
  <c r="Q50"/>
  <c r="R50"/>
  <c r="N51"/>
  <c r="O51"/>
  <c r="P51"/>
  <c r="Q51"/>
  <c r="R51"/>
  <c r="N52"/>
  <c r="O52"/>
  <c r="P52"/>
  <c r="Q52"/>
  <c r="R52"/>
  <c r="N53"/>
  <c r="O53"/>
  <c r="P53"/>
  <c r="Q53"/>
  <c r="R53"/>
  <c r="N54"/>
  <c r="O54"/>
  <c r="P54"/>
  <c r="Q54"/>
  <c r="R54"/>
  <c r="N55"/>
  <c r="O55"/>
  <c r="P55"/>
  <c r="Q55"/>
  <c r="R55"/>
  <c r="N56"/>
  <c r="O56"/>
  <c r="P56"/>
  <c r="Q56"/>
  <c r="R56"/>
  <c r="N57"/>
  <c r="O57"/>
  <c r="P57"/>
  <c r="Q57"/>
  <c r="R57"/>
  <c r="N58"/>
  <c r="O58"/>
  <c r="P58"/>
  <c r="Q58"/>
  <c r="R58"/>
  <c r="N59"/>
  <c r="O59"/>
  <c r="P59"/>
  <c r="Q59"/>
  <c r="R59"/>
  <c r="N60"/>
  <c r="O60"/>
  <c r="P60"/>
  <c r="Q60"/>
  <c r="R60"/>
  <c r="N61"/>
  <c r="O61"/>
  <c r="P61"/>
  <c r="Q61"/>
  <c r="R61"/>
  <c r="N62"/>
  <c r="O62"/>
  <c r="P62"/>
  <c r="Q62"/>
  <c r="R62"/>
  <c r="N63"/>
  <c r="O63"/>
  <c r="P63"/>
  <c r="Q63"/>
  <c r="R63"/>
  <c r="N64"/>
  <c r="O64"/>
  <c r="P64"/>
  <c r="Q64"/>
  <c r="R64"/>
  <c r="N65"/>
  <c r="O65"/>
  <c r="P65"/>
  <c r="Q65"/>
  <c r="R65"/>
  <c r="N66"/>
  <c r="O66"/>
  <c r="P66"/>
  <c r="Q66"/>
  <c r="R66"/>
  <c r="N67"/>
  <c r="O67"/>
  <c r="P67"/>
  <c r="Q67"/>
  <c r="R67"/>
  <c r="N68"/>
  <c r="O68"/>
  <c r="P68"/>
  <c r="Q68"/>
  <c r="R68"/>
  <c r="N69"/>
  <c r="O69"/>
  <c r="P69"/>
  <c r="Q69"/>
  <c r="R69"/>
  <c r="N70"/>
  <c r="O70"/>
  <c r="P70"/>
  <c r="Q70"/>
  <c r="R70"/>
  <c r="N71"/>
  <c r="O71"/>
  <c r="P71"/>
  <c r="Q71"/>
  <c r="R71"/>
  <c r="N72"/>
  <c r="O72"/>
  <c r="P72"/>
  <c r="Q72"/>
  <c r="R72"/>
  <c r="N73"/>
  <c r="O73"/>
  <c r="P73"/>
  <c r="Q73"/>
  <c r="R73"/>
  <c r="D50"/>
  <c r="B61" i="22" s="1"/>
  <c r="E50" i="2"/>
  <c r="B61" i="25" s="1"/>
  <c r="F50" i="2"/>
  <c r="G50"/>
  <c r="B61" i="28" s="1"/>
  <c r="C61" s="1"/>
  <c r="H50" i="2"/>
  <c r="I50"/>
  <c r="B61" i="31" s="1"/>
  <c r="J50" i="2"/>
  <c r="B61" i="34" s="1"/>
  <c r="K50" i="2"/>
  <c r="B61" i="37" s="1"/>
  <c r="L50" i="2"/>
  <c r="M50"/>
  <c r="D51"/>
  <c r="B62" i="22" s="1"/>
  <c r="E51" i="2"/>
  <c r="B62" i="25" s="1"/>
  <c r="F51" i="2"/>
  <c r="G51"/>
  <c r="B62" i="28" s="1"/>
  <c r="C62" s="1"/>
  <c r="H51" i="2"/>
  <c r="I51"/>
  <c r="B62" i="31" s="1"/>
  <c r="J51" i="2"/>
  <c r="B62" i="34" s="1"/>
  <c r="K51" i="2"/>
  <c r="B62" i="37" s="1"/>
  <c r="L51" i="2"/>
  <c r="M51"/>
  <c r="D52"/>
  <c r="B63" i="22" s="1"/>
  <c r="E52" i="2"/>
  <c r="B63" i="25" s="1"/>
  <c r="F52" i="2"/>
  <c r="G52"/>
  <c r="B63" i="28" s="1"/>
  <c r="C63" s="1"/>
  <c r="H52" i="2"/>
  <c r="I52"/>
  <c r="B63" i="31" s="1"/>
  <c r="J52" i="2"/>
  <c r="B63" i="34" s="1"/>
  <c r="K52" i="2"/>
  <c r="B63" i="37" s="1"/>
  <c r="L52" i="2"/>
  <c r="M52"/>
  <c r="D53"/>
  <c r="B64" i="22" s="1"/>
  <c r="E53" i="2"/>
  <c r="B64" i="25" s="1"/>
  <c r="F53" i="2"/>
  <c r="G53"/>
  <c r="B64" i="28" s="1"/>
  <c r="C64" s="1"/>
  <c r="H53" i="2"/>
  <c r="I53"/>
  <c r="B64" i="31" s="1"/>
  <c r="J53" i="2"/>
  <c r="B64" i="34" s="1"/>
  <c r="K53" i="2"/>
  <c r="B64" i="37" s="1"/>
  <c r="L53" i="2"/>
  <c r="M53"/>
  <c r="D54"/>
  <c r="B65" i="22" s="1"/>
  <c r="E54" i="2"/>
  <c r="B65" i="25" s="1"/>
  <c r="F54" i="2"/>
  <c r="G54"/>
  <c r="B65" i="28" s="1"/>
  <c r="C65" s="1"/>
  <c r="H54" i="2"/>
  <c r="I54"/>
  <c r="B65" i="31" s="1"/>
  <c r="J54" i="2"/>
  <c r="B65" i="34" s="1"/>
  <c r="K54" i="2"/>
  <c r="B65" i="37" s="1"/>
  <c r="L54" i="2"/>
  <c r="M54"/>
  <c r="D55"/>
  <c r="B66" i="22" s="1"/>
  <c r="E55" i="2"/>
  <c r="B66" i="25" s="1"/>
  <c r="F55" i="2"/>
  <c r="G55"/>
  <c r="B66" i="28" s="1"/>
  <c r="C66" s="1"/>
  <c r="H55" i="2"/>
  <c r="I55"/>
  <c r="B66" i="31" s="1"/>
  <c r="J55" i="2"/>
  <c r="B66" i="34" s="1"/>
  <c r="K55" i="2"/>
  <c r="B66" i="37" s="1"/>
  <c r="L55" i="2"/>
  <c r="M55"/>
  <c r="D56"/>
  <c r="B67" i="22" s="1"/>
  <c r="E56" i="2"/>
  <c r="B67" i="25" s="1"/>
  <c r="F56" i="2"/>
  <c r="G56"/>
  <c r="B67" i="28" s="1"/>
  <c r="C67" s="1"/>
  <c r="H56" i="2"/>
  <c r="I56"/>
  <c r="B67" i="31" s="1"/>
  <c r="J56" i="2"/>
  <c r="B67" i="34" s="1"/>
  <c r="K56" i="2"/>
  <c r="B67" i="37" s="1"/>
  <c r="L56" i="2"/>
  <c r="M56"/>
  <c r="D57"/>
  <c r="B68" i="22" s="1"/>
  <c r="E57" i="2"/>
  <c r="B68" i="25" s="1"/>
  <c r="F57" i="2"/>
  <c r="G57"/>
  <c r="B68" i="28" s="1"/>
  <c r="C68" s="1"/>
  <c r="H57" i="2"/>
  <c r="I57"/>
  <c r="B68" i="31" s="1"/>
  <c r="J57" i="2"/>
  <c r="B68" i="34" s="1"/>
  <c r="K57" i="2"/>
  <c r="B68" i="37" s="1"/>
  <c r="L57" i="2"/>
  <c r="M57"/>
  <c r="D58"/>
  <c r="B69" i="22" s="1"/>
  <c r="E58" i="2"/>
  <c r="B69" i="25" s="1"/>
  <c r="F58" i="2"/>
  <c r="G58"/>
  <c r="B69" i="28" s="1"/>
  <c r="C69" s="1"/>
  <c r="H58" i="2"/>
  <c r="I58"/>
  <c r="B69" i="31" s="1"/>
  <c r="J58" i="2"/>
  <c r="B69" i="34" s="1"/>
  <c r="K58" i="2"/>
  <c r="B69" i="37" s="1"/>
  <c r="L58" i="2"/>
  <c r="M58"/>
  <c r="D59"/>
  <c r="B70" i="22" s="1"/>
  <c r="E59" i="2"/>
  <c r="B70" i="25" s="1"/>
  <c r="F59" i="2"/>
  <c r="G59"/>
  <c r="B70" i="28" s="1"/>
  <c r="C70" s="1"/>
  <c r="H59" i="2"/>
  <c r="I59"/>
  <c r="B70" i="31" s="1"/>
  <c r="J59" i="2"/>
  <c r="B70" i="34" s="1"/>
  <c r="K59" i="2"/>
  <c r="B70" i="37" s="1"/>
  <c r="L59" i="2"/>
  <c r="M59"/>
  <c r="D60"/>
  <c r="B71" i="22" s="1"/>
  <c r="E60" i="2"/>
  <c r="B71" i="25" s="1"/>
  <c r="F60" i="2"/>
  <c r="G60"/>
  <c r="B71" i="28" s="1"/>
  <c r="C71" s="1"/>
  <c r="H60" i="2"/>
  <c r="I60"/>
  <c r="B71" i="31" s="1"/>
  <c r="J60" i="2"/>
  <c r="B71" i="34" s="1"/>
  <c r="K60" i="2"/>
  <c r="B71" i="37" s="1"/>
  <c r="L60" i="2"/>
  <c r="M60"/>
  <c r="F61"/>
  <c r="G61"/>
  <c r="B72" i="28" s="1"/>
  <c r="C72" s="1"/>
  <c r="H61" i="2"/>
  <c r="I61"/>
  <c r="B72" i="31" s="1"/>
  <c r="J61" i="2"/>
  <c r="B72" i="34" s="1"/>
  <c r="K61" i="2"/>
  <c r="B72" i="37" s="1"/>
  <c r="L61" i="2"/>
  <c r="M61"/>
  <c r="D62"/>
  <c r="B73" i="22" s="1"/>
  <c r="E62" i="2"/>
  <c r="B73" i="25" s="1"/>
  <c r="F62" i="2"/>
  <c r="G62"/>
  <c r="B73" i="28" s="1"/>
  <c r="C73" s="1"/>
  <c r="H62" i="2"/>
  <c r="J62"/>
  <c r="B73" i="34" s="1"/>
  <c r="K62" i="2"/>
  <c r="B73" i="37" s="1"/>
  <c r="L62" i="2"/>
  <c r="M62"/>
  <c r="D63"/>
  <c r="B74" i="22" s="1"/>
  <c r="E63" i="2"/>
  <c r="B74" i="25" s="1"/>
  <c r="F63" i="2"/>
  <c r="G63"/>
  <c r="B74" i="28" s="1"/>
  <c r="C74" s="1"/>
  <c r="H63" i="2"/>
  <c r="J63"/>
  <c r="B74" i="34" s="1"/>
  <c r="K63" i="2"/>
  <c r="B74" i="37" s="1"/>
  <c r="L63" i="2"/>
  <c r="M63"/>
  <c r="D64"/>
  <c r="B75" i="22" s="1"/>
  <c r="E64" i="2"/>
  <c r="B75" i="25" s="1"/>
  <c r="F64" i="2"/>
  <c r="G64"/>
  <c r="B75" i="28" s="1"/>
  <c r="C75" s="1"/>
  <c r="H64" i="2"/>
  <c r="J64"/>
  <c r="B75" i="34" s="1"/>
  <c r="K64" i="2"/>
  <c r="B75" i="37" s="1"/>
  <c r="L64" i="2"/>
  <c r="M64"/>
  <c r="D65"/>
  <c r="B76" i="22" s="1"/>
  <c r="E65" i="2"/>
  <c r="B76" i="25" s="1"/>
  <c r="F65" i="2"/>
  <c r="G65"/>
  <c r="B76" i="28" s="1"/>
  <c r="C76" s="1"/>
  <c r="H65" i="2"/>
  <c r="J65"/>
  <c r="B76" i="34" s="1"/>
  <c r="K65" i="2"/>
  <c r="B76" i="37" s="1"/>
  <c r="L65" i="2"/>
  <c r="M65"/>
  <c r="D66"/>
  <c r="B77" i="22" s="1"/>
  <c r="E66" i="2"/>
  <c r="B77" i="25" s="1"/>
  <c r="F66" i="2"/>
  <c r="G66"/>
  <c r="B77" i="28" s="1"/>
  <c r="C77" s="1"/>
  <c r="H66" i="2"/>
  <c r="J66"/>
  <c r="B77" i="34" s="1"/>
  <c r="K66" i="2"/>
  <c r="B77" i="37" s="1"/>
  <c r="L66" i="2"/>
  <c r="M66"/>
  <c r="D67"/>
  <c r="B78" i="22" s="1"/>
  <c r="E67" i="2"/>
  <c r="B78" i="25" s="1"/>
  <c r="F67" i="2"/>
  <c r="G67"/>
  <c r="B78" i="28" s="1"/>
  <c r="C78" s="1"/>
  <c r="H67" i="2"/>
  <c r="J67"/>
  <c r="B78" i="34" s="1"/>
  <c r="K67" i="2"/>
  <c r="B78" i="37" s="1"/>
  <c r="L67" i="2"/>
  <c r="M67"/>
  <c r="D68"/>
  <c r="B79" i="22" s="1"/>
  <c r="E68" i="2"/>
  <c r="B79" i="25" s="1"/>
  <c r="F68" i="2"/>
  <c r="G68"/>
  <c r="B79" i="28" s="1"/>
  <c r="C79" s="1"/>
  <c r="H68" i="2"/>
  <c r="I68"/>
  <c r="B79" i="31" s="1"/>
  <c r="J68" i="2"/>
  <c r="B79" i="34" s="1"/>
  <c r="K68" i="2"/>
  <c r="B79" i="37" s="1"/>
  <c r="L68" i="2"/>
  <c r="M68"/>
  <c r="D69"/>
  <c r="B80" i="22" s="1"/>
  <c r="E69" i="2"/>
  <c r="B80" i="25" s="1"/>
  <c r="F69" i="2"/>
  <c r="G69"/>
  <c r="B80" i="28" s="1"/>
  <c r="C80" s="1"/>
  <c r="H69" i="2"/>
  <c r="I69"/>
  <c r="B80" i="31" s="1"/>
  <c r="J69" i="2"/>
  <c r="B80" i="34" s="1"/>
  <c r="K69" i="2"/>
  <c r="B80" i="37" s="1"/>
  <c r="L69" i="2"/>
  <c r="M69"/>
  <c r="D70"/>
  <c r="B81" i="22" s="1"/>
  <c r="E70" i="2"/>
  <c r="B81" i="25" s="1"/>
  <c r="F70" i="2"/>
  <c r="G70"/>
  <c r="B81" i="28" s="1"/>
  <c r="C81" s="1"/>
  <c r="H70" i="2"/>
  <c r="I70"/>
  <c r="B81" i="31" s="1"/>
  <c r="J70" i="2"/>
  <c r="B81" i="34" s="1"/>
  <c r="K70" i="2"/>
  <c r="B81" i="37" s="1"/>
  <c r="L70" i="2"/>
  <c r="M70"/>
  <c r="D71"/>
  <c r="B82" i="22" s="1"/>
  <c r="E71" i="2"/>
  <c r="B82" i="25" s="1"/>
  <c r="F71" i="2"/>
  <c r="G71"/>
  <c r="B82" i="28" s="1"/>
  <c r="C82" s="1"/>
  <c r="H71" i="2"/>
  <c r="I71"/>
  <c r="B82" i="31" s="1"/>
  <c r="J71" i="2"/>
  <c r="B82" i="34" s="1"/>
  <c r="K71" i="2"/>
  <c r="B82" i="37" s="1"/>
  <c r="L71" i="2"/>
  <c r="M71"/>
  <c r="D72"/>
  <c r="B83" i="22" s="1"/>
  <c r="E72" i="2"/>
  <c r="B83" i="25" s="1"/>
  <c r="F72" i="2"/>
  <c r="G72"/>
  <c r="B83" i="28" s="1"/>
  <c r="C83" s="1"/>
  <c r="H72" i="2"/>
  <c r="I72"/>
  <c r="B83" i="31" s="1"/>
  <c r="J72" i="2"/>
  <c r="B83" i="34" s="1"/>
  <c r="K72" i="2"/>
  <c r="B83" i="37" s="1"/>
  <c r="L72" i="2"/>
  <c r="M72"/>
  <c r="D73"/>
  <c r="B84" i="22" s="1"/>
  <c r="E73" i="2"/>
  <c r="B84" i="25" s="1"/>
  <c r="F73" i="2"/>
  <c r="G73"/>
  <c r="B84" i="28" s="1"/>
  <c r="C84" s="1"/>
  <c r="H73" i="2"/>
  <c r="I73"/>
  <c r="B84" i="31" s="1"/>
  <c r="J73" i="2"/>
  <c r="B84" i="34" s="1"/>
  <c r="K73" i="2"/>
  <c r="B84" i="37" s="1"/>
  <c r="L73" i="2"/>
  <c r="M73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N26"/>
  <c r="O26"/>
  <c r="P26"/>
  <c r="Q26"/>
  <c r="R26"/>
  <c r="N27"/>
  <c r="O27"/>
  <c r="P27"/>
  <c r="Q27"/>
  <c r="R27"/>
  <c r="N28"/>
  <c r="O28"/>
  <c r="P28"/>
  <c r="Q28"/>
  <c r="R28"/>
  <c r="N29"/>
  <c r="O29"/>
  <c r="P29"/>
  <c r="Q29"/>
  <c r="R29"/>
  <c r="N30"/>
  <c r="O30"/>
  <c r="P30"/>
  <c r="Q30"/>
  <c r="R30"/>
  <c r="N31"/>
  <c r="O31"/>
  <c r="P31"/>
  <c r="Q31"/>
  <c r="R31"/>
  <c r="N32"/>
  <c r="O32"/>
  <c r="P32"/>
  <c r="Q32"/>
  <c r="R32"/>
  <c r="N33"/>
  <c r="O33"/>
  <c r="P33"/>
  <c r="Q33"/>
  <c r="R33"/>
  <c r="N34"/>
  <c r="O34"/>
  <c r="P34"/>
  <c r="Q34"/>
  <c r="R34"/>
  <c r="N35"/>
  <c r="O35"/>
  <c r="P35"/>
  <c r="Q35"/>
  <c r="R35"/>
  <c r="N36"/>
  <c r="O36"/>
  <c r="P36"/>
  <c r="Q36"/>
  <c r="R36"/>
  <c r="N37"/>
  <c r="O37"/>
  <c r="P37"/>
  <c r="Q37"/>
  <c r="R37"/>
  <c r="N38"/>
  <c r="O38"/>
  <c r="P38"/>
  <c r="Q38"/>
  <c r="R38"/>
  <c r="N39"/>
  <c r="O39"/>
  <c r="P39"/>
  <c r="Q39"/>
  <c r="R39"/>
  <c r="N40"/>
  <c r="O40"/>
  <c r="P40"/>
  <c r="Q40"/>
  <c r="R40"/>
  <c r="N41"/>
  <c r="O41"/>
  <c r="P41"/>
  <c r="Q41"/>
  <c r="R41"/>
  <c r="N42"/>
  <c r="O42"/>
  <c r="P42"/>
  <c r="Q42"/>
  <c r="R42"/>
  <c r="N43"/>
  <c r="O43"/>
  <c r="P43"/>
  <c r="Q43"/>
  <c r="R43"/>
  <c r="N44"/>
  <c r="O44"/>
  <c r="P44"/>
  <c r="Q44"/>
  <c r="R44"/>
  <c r="N45"/>
  <c r="O45"/>
  <c r="P45"/>
  <c r="Q45"/>
  <c r="R45"/>
  <c r="N46"/>
  <c r="O46"/>
  <c r="P46"/>
  <c r="Q46"/>
  <c r="R46"/>
  <c r="N47"/>
  <c r="O47"/>
  <c r="P47"/>
  <c r="Q47"/>
  <c r="R47"/>
  <c r="N48"/>
  <c r="O48"/>
  <c r="P48"/>
  <c r="Q48"/>
  <c r="R48"/>
  <c r="N49"/>
  <c r="O49"/>
  <c r="P49"/>
  <c r="Q49"/>
  <c r="R49"/>
  <c r="D26"/>
  <c r="B37" i="22" s="1"/>
  <c r="E26" i="2"/>
  <c r="B37" i="25" s="1"/>
  <c r="F26" i="2"/>
  <c r="G26"/>
  <c r="B37" i="28" s="1"/>
  <c r="C37" s="1"/>
  <c r="H26" i="2"/>
  <c r="I26"/>
  <c r="B37" i="31" s="1"/>
  <c r="J26" i="2"/>
  <c r="B37" i="34" s="1"/>
  <c r="K26" i="2"/>
  <c r="B37" i="37" s="1"/>
  <c r="L26" i="2"/>
  <c r="M26"/>
  <c r="D27"/>
  <c r="B38" i="22" s="1"/>
  <c r="E27" i="2"/>
  <c r="B38" i="25" s="1"/>
  <c r="F27" i="2"/>
  <c r="G27"/>
  <c r="B38" i="28" s="1"/>
  <c r="C38" s="1"/>
  <c r="H27" i="2"/>
  <c r="I27"/>
  <c r="B38" i="31" s="1"/>
  <c r="J27" i="2"/>
  <c r="B38" i="34" s="1"/>
  <c r="K27" i="2"/>
  <c r="B38" i="37" s="1"/>
  <c r="L27" i="2"/>
  <c r="M27"/>
  <c r="D28"/>
  <c r="B39" i="22" s="1"/>
  <c r="E28" i="2"/>
  <c r="B39" i="25" s="1"/>
  <c r="F28" i="2"/>
  <c r="G28"/>
  <c r="B39" i="28" s="1"/>
  <c r="C39" s="1"/>
  <c r="H28" i="2"/>
  <c r="I28"/>
  <c r="B39" i="31" s="1"/>
  <c r="J28" i="2"/>
  <c r="B39" i="34" s="1"/>
  <c r="K28" i="2"/>
  <c r="B39" i="37" s="1"/>
  <c r="L28" i="2"/>
  <c r="M28"/>
  <c r="D29"/>
  <c r="B40" i="22" s="1"/>
  <c r="E29" i="2"/>
  <c r="B40" i="25" s="1"/>
  <c r="F29" i="2"/>
  <c r="G29"/>
  <c r="B40" i="28" s="1"/>
  <c r="C40" s="1"/>
  <c r="H29" i="2"/>
  <c r="I29"/>
  <c r="B40" i="31" s="1"/>
  <c r="J29" i="2"/>
  <c r="B40" i="34" s="1"/>
  <c r="K29" i="2"/>
  <c r="B40" i="37" s="1"/>
  <c r="L29" i="2"/>
  <c r="M29"/>
  <c r="D30"/>
  <c r="B41" i="22" s="1"/>
  <c r="E30" i="2"/>
  <c r="B41" i="25" s="1"/>
  <c r="F30" i="2"/>
  <c r="G30"/>
  <c r="B41" i="28" s="1"/>
  <c r="C41" s="1"/>
  <c r="H30" i="2"/>
  <c r="I30"/>
  <c r="B41" i="31" s="1"/>
  <c r="J30" i="2"/>
  <c r="B41" i="34" s="1"/>
  <c r="K30" i="2"/>
  <c r="B41" i="37" s="1"/>
  <c r="L30" i="2"/>
  <c r="M30"/>
  <c r="D31"/>
  <c r="B42" i="22" s="1"/>
  <c r="E31" i="2"/>
  <c r="B42" i="25" s="1"/>
  <c r="F31" i="2"/>
  <c r="G31"/>
  <c r="B42" i="28" s="1"/>
  <c r="C42" s="1"/>
  <c r="H31" i="2"/>
  <c r="I31"/>
  <c r="B42" i="31" s="1"/>
  <c r="J31" i="2"/>
  <c r="B42" i="34" s="1"/>
  <c r="K31" i="2"/>
  <c r="B42" i="37" s="1"/>
  <c r="L31" i="2"/>
  <c r="M31"/>
  <c r="D32"/>
  <c r="B43" i="22" s="1"/>
  <c r="E32" i="2"/>
  <c r="B43" i="25" s="1"/>
  <c r="F32" i="2"/>
  <c r="G32"/>
  <c r="B43" i="28" s="1"/>
  <c r="C43" s="1"/>
  <c r="H32" i="2"/>
  <c r="I32"/>
  <c r="B43" i="31" s="1"/>
  <c r="J32" i="2"/>
  <c r="B43" i="34" s="1"/>
  <c r="K32" i="2"/>
  <c r="B43" i="37" s="1"/>
  <c r="L32" i="2"/>
  <c r="M32"/>
  <c r="D33"/>
  <c r="B44" i="22" s="1"/>
  <c r="E33" i="2"/>
  <c r="B44" i="25" s="1"/>
  <c r="F33" i="2"/>
  <c r="G33"/>
  <c r="B44" i="28" s="1"/>
  <c r="C44" s="1"/>
  <c r="H33" i="2"/>
  <c r="I33"/>
  <c r="B44" i="31" s="1"/>
  <c r="J33" i="2"/>
  <c r="B44" i="34" s="1"/>
  <c r="K33" i="2"/>
  <c r="B44" i="37" s="1"/>
  <c r="L33" i="2"/>
  <c r="M33"/>
  <c r="D34"/>
  <c r="B45" i="22" s="1"/>
  <c r="E34" i="2"/>
  <c r="B45" i="25" s="1"/>
  <c r="F34" i="2"/>
  <c r="G34"/>
  <c r="B45" i="28" s="1"/>
  <c r="C45" s="1"/>
  <c r="H34" i="2"/>
  <c r="I34"/>
  <c r="B45" i="31" s="1"/>
  <c r="J34" i="2"/>
  <c r="B45" i="34" s="1"/>
  <c r="K34" i="2"/>
  <c r="B45" i="37" s="1"/>
  <c r="L34" i="2"/>
  <c r="M34"/>
  <c r="D35"/>
  <c r="B46" i="22" s="1"/>
  <c r="E35" i="2"/>
  <c r="B46" i="25" s="1"/>
  <c r="F35" i="2"/>
  <c r="G35"/>
  <c r="B46" i="28" s="1"/>
  <c r="C46" s="1"/>
  <c r="H35" i="2"/>
  <c r="I35"/>
  <c r="B46" i="31" s="1"/>
  <c r="J35" i="2"/>
  <c r="B46" i="34" s="1"/>
  <c r="K35" i="2"/>
  <c r="B46" i="37" s="1"/>
  <c r="L35" i="2"/>
  <c r="M35"/>
  <c r="D36"/>
  <c r="B47" i="22" s="1"/>
  <c r="E36" i="2"/>
  <c r="B47" i="25" s="1"/>
  <c r="F36" i="2"/>
  <c r="G36"/>
  <c r="B47" i="28" s="1"/>
  <c r="C47" s="1"/>
  <c r="H36" i="2"/>
  <c r="I36"/>
  <c r="B47" i="31" s="1"/>
  <c r="J36" i="2"/>
  <c r="B47" i="34" s="1"/>
  <c r="K36" i="2"/>
  <c r="B47" i="37" s="1"/>
  <c r="L36" i="2"/>
  <c r="M36"/>
  <c r="D37"/>
  <c r="B48" i="22" s="1"/>
  <c r="E37" i="2"/>
  <c r="B48" i="25" s="1"/>
  <c r="F37" i="2"/>
  <c r="G37"/>
  <c r="B48" i="28" s="1"/>
  <c r="C48" s="1"/>
  <c r="H37" i="2"/>
  <c r="I37"/>
  <c r="B48" i="31" s="1"/>
  <c r="J37" i="2"/>
  <c r="B48" i="34" s="1"/>
  <c r="K37" i="2"/>
  <c r="B48" i="37" s="1"/>
  <c r="L37" i="2"/>
  <c r="M37"/>
  <c r="D38"/>
  <c r="B49" i="22" s="1"/>
  <c r="E38" i="2"/>
  <c r="B49" i="25" s="1"/>
  <c r="F38" i="2"/>
  <c r="G38"/>
  <c r="B49" i="28" s="1"/>
  <c r="C49" s="1"/>
  <c r="H38" i="2"/>
  <c r="I38"/>
  <c r="B49" i="31" s="1"/>
  <c r="J38" i="2"/>
  <c r="B49" i="34" s="1"/>
  <c r="K38" i="2"/>
  <c r="B49" i="37" s="1"/>
  <c r="L38" i="2"/>
  <c r="M38"/>
  <c r="D39"/>
  <c r="B50" i="22" s="1"/>
  <c r="E39" i="2"/>
  <c r="B50" i="25" s="1"/>
  <c r="F39" i="2"/>
  <c r="G39"/>
  <c r="B50" i="28" s="1"/>
  <c r="C50" s="1"/>
  <c r="H39" i="2"/>
  <c r="I39"/>
  <c r="B50" i="31" s="1"/>
  <c r="J39" i="2"/>
  <c r="B50" i="34" s="1"/>
  <c r="K39" i="2"/>
  <c r="B50" i="37" s="1"/>
  <c r="L39" i="2"/>
  <c r="M39"/>
  <c r="D40"/>
  <c r="B51" i="22" s="1"/>
  <c r="E40" i="2"/>
  <c r="B51" i="25" s="1"/>
  <c r="F40" i="2"/>
  <c r="G40"/>
  <c r="B51" i="28" s="1"/>
  <c r="C51" s="1"/>
  <c r="H40" i="2"/>
  <c r="I40"/>
  <c r="B51" i="31" s="1"/>
  <c r="J40" i="2"/>
  <c r="B51" i="34" s="1"/>
  <c r="K40" i="2"/>
  <c r="B51" i="37" s="1"/>
  <c r="L40" i="2"/>
  <c r="M40"/>
  <c r="D41"/>
  <c r="B52" i="22" s="1"/>
  <c r="E41" i="2"/>
  <c r="B52" i="25" s="1"/>
  <c r="F41" i="2"/>
  <c r="G41"/>
  <c r="B52" i="28" s="1"/>
  <c r="C52" s="1"/>
  <c r="H41" i="2"/>
  <c r="I41"/>
  <c r="B52" i="31" s="1"/>
  <c r="J41" i="2"/>
  <c r="B52" i="34" s="1"/>
  <c r="K41" i="2"/>
  <c r="B52" i="37" s="1"/>
  <c r="L41" i="2"/>
  <c r="M41"/>
  <c r="D42"/>
  <c r="B53" i="22" s="1"/>
  <c r="E42" i="2"/>
  <c r="B53" i="25" s="1"/>
  <c r="F42" i="2"/>
  <c r="G42"/>
  <c r="B53" i="28" s="1"/>
  <c r="C53" s="1"/>
  <c r="H42" i="2"/>
  <c r="I42"/>
  <c r="B53" i="31" s="1"/>
  <c r="J42" i="2"/>
  <c r="B53" i="34" s="1"/>
  <c r="K42" i="2"/>
  <c r="B53" i="37" s="1"/>
  <c r="L42" i="2"/>
  <c r="M42"/>
  <c r="D43"/>
  <c r="B54" i="22" s="1"/>
  <c r="E43" i="2"/>
  <c r="B54" i="25" s="1"/>
  <c r="F43" i="2"/>
  <c r="G43"/>
  <c r="B54" i="28" s="1"/>
  <c r="C54" s="1"/>
  <c r="H43" i="2"/>
  <c r="I43"/>
  <c r="B54" i="31" s="1"/>
  <c r="J43" i="2"/>
  <c r="B54" i="34" s="1"/>
  <c r="K43" i="2"/>
  <c r="B54" i="37" s="1"/>
  <c r="L43" i="2"/>
  <c r="M43"/>
  <c r="D44"/>
  <c r="B55" i="22" s="1"/>
  <c r="E44" i="2"/>
  <c r="B55" i="25" s="1"/>
  <c r="F44" i="2"/>
  <c r="G44"/>
  <c r="B55" i="28" s="1"/>
  <c r="C55" s="1"/>
  <c r="H44" i="2"/>
  <c r="I44"/>
  <c r="B55" i="31" s="1"/>
  <c r="J44" i="2"/>
  <c r="B55" i="34" s="1"/>
  <c r="K44" i="2"/>
  <c r="B55" i="37" s="1"/>
  <c r="L44" i="2"/>
  <c r="M44"/>
  <c r="D45"/>
  <c r="B56" i="22" s="1"/>
  <c r="E45" i="2"/>
  <c r="B56" i="25" s="1"/>
  <c r="F45" i="2"/>
  <c r="G45"/>
  <c r="B56" i="28" s="1"/>
  <c r="C56" s="1"/>
  <c r="H45" i="2"/>
  <c r="I45"/>
  <c r="B56" i="31" s="1"/>
  <c r="J45" i="2"/>
  <c r="B56" i="34" s="1"/>
  <c r="K45" i="2"/>
  <c r="B56" i="37" s="1"/>
  <c r="L45" i="2"/>
  <c r="M45"/>
  <c r="D46"/>
  <c r="B57" i="22" s="1"/>
  <c r="E46" i="2"/>
  <c r="B57" i="25" s="1"/>
  <c r="F46" i="2"/>
  <c r="G46"/>
  <c r="B57" i="28" s="1"/>
  <c r="C57" s="1"/>
  <c r="H46" i="2"/>
  <c r="I46"/>
  <c r="B57" i="31" s="1"/>
  <c r="J46" i="2"/>
  <c r="B57" i="34" s="1"/>
  <c r="K46" i="2"/>
  <c r="B57" i="37" s="1"/>
  <c r="L46" i="2"/>
  <c r="M46"/>
  <c r="D47"/>
  <c r="B58" i="22" s="1"/>
  <c r="E47" i="2"/>
  <c r="B58" i="25" s="1"/>
  <c r="F47" i="2"/>
  <c r="G47"/>
  <c r="B58" i="28" s="1"/>
  <c r="C58" s="1"/>
  <c r="H47" i="2"/>
  <c r="I47"/>
  <c r="B58" i="31" s="1"/>
  <c r="J47" i="2"/>
  <c r="B58" i="34" s="1"/>
  <c r="K47" i="2"/>
  <c r="B58" i="37" s="1"/>
  <c r="L47" i="2"/>
  <c r="M47"/>
  <c r="D48"/>
  <c r="B59" i="22" s="1"/>
  <c r="E48" i="2"/>
  <c r="B59" i="25" s="1"/>
  <c r="F48" i="2"/>
  <c r="G48"/>
  <c r="B59" i="28" s="1"/>
  <c r="C59" s="1"/>
  <c r="H48" i="2"/>
  <c r="I48"/>
  <c r="B59" i="31" s="1"/>
  <c r="J48" i="2"/>
  <c r="B59" i="34" s="1"/>
  <c r="K48" i="2"/>
  <c r="B59" i="37" s="1"/>
  <c r="L48" i="2"/>
  <c r="M48"/>
  <c r="D49"/>
  <c r="B60" i="22" s="1"/>
  <c r="E49" i="2"/>
  <c r="B60" i="25" s="1"/>
  <c r="F49" i="2"/>
  <c r="G49"/>
  <c r="B60" i="28" s="1"/>
  <c r="C60" s="1"/>
  <c r="H49" i="2"/>
  <c r="I49"/>
  <c r="B60" i="31" s="1"/>
  <c r="J49" i="2"/>
  <c r="B60" i="34" s="1"/>
  <c r="K49" i="2"/>
  <c r="B60" i="37" s="1"/>
  <c r="L49" i="2"/>
  <c r="M49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N2"/>
  <c r="O2"/>
  <c r="P2"/>
  <c r="Q2"/>
  <c r="R2"/>
  <c r="N3"/>
  <c r="O3"/>
  <c r="P3"/>
  <c r="Q3"/>
  <c r="R3"/>
  <c r="N4"/>
  <c r="O4"/>
  <c r="P4"/>
  <c r="Q4"/>
  <c r="R4"/>
  <c r="N5"/>
  <c r="O5"/>
  <c r="P5"/>
  <c r="Q5"/>
  <c r="R5"/>
  <c r="N6"/>
  <c r="O6"/>
  <c r="P6"/>
  <c r="Q6"/>
  <c r="R6"/>
  <c r="N7"/>
  <c r="O7"/>
  <c r="P7"/>
  <c r="Q7"/>
  <c r="R7"/>
  <c r="N8"/>
  <c r="O8"/>
  <c r="P8"/>
  <c r="Q8"/>
  <c r="R8"/>
  <c r="N9"/>
  <c r="O9"/>
  <c r="P9"/>
  <c r="Q9"/>
  <c r="R9"/>
  <c r="N10"/>
  <c r="O10"/>
  <c r="P10"/>
  <c r="Q10"/>
  <c r="R10"/>
  <c r="N11"/>
  <c r="O11"/>
  <c r="P11"/>
  <c r="Q11"/>
  <c r="R11"/>
  <c r="N12"/>
  <c r="O12"/>
  <c r="P12"/>
  <c r="Q12"/>
  <c r="R12"/>
  <c r="N13"/>
  <c r="O13"/>
  <c r="P13"/>
  <c r="Q13"/>
  <c r="R13"/>
  <c r="N14"/>
  <c r="O14"/>
  <c r="P14"/>
  <c r="Q14"/>
  <c r="R14"/>
  <c r="N15"/>
  <c r="O15"/>
  <c r="P15"/>
  <c r="Q15"/>
  <c r="R15"/>
  <c r="N16"/>
  <c r="O16"/>
  <c r="P16"/>
  <c r="Q16"/>
  <c r="R16"/>
  <c r="N17"/>
  <c r="O17"/>
  <c r="P17"/>
  <c r="Q17"/>
  <c r="R17"/>
  <c r="N18"/>
  <c r="O18"/>
  <c r="P18"/>
  <c r="Q18"/>
  <c r="R18"/>
  <c r="N19"/>
  <c r="O19"/>
  <c r="P19"/>
  <c r="Q19"/>
  <c r="R19"/>
  <c r="N20"/>
  <c r="O20"/>
  <c r="P20"/>
  <c r="Q20"/>
  <c r="R20"/>
  <c r="N21"/>
  <c r="O21"/>
  <c r="P21"/>
  <c r="Q21"/>
  <c r="R21"/>
  <c r="N22"/>
  <c r="O22"/>
  <c r="P22"/>
  <c r="Q22"/>
  <c r="R22"/>
  <c r="N23"/>
  <c r="O23"/>
  <c r="P23"/>
  <c r="Q23"/>
  <c r="R23"/>
  <c r="N24"/>
  <c r="O24"/>
  <c r="P24"/>
  <c r="Q24"/>
  <c r="R24"/>
  <c r="N25"/>
  <c r="O25"/>
  <c r="P25"/>
  <c r="Q25"/>
  <c r="R25"/>
  <c r="D2"/>
  <c r="B13" i="22" s="1"/>
  <c r="F2" i="2"/>
  <c r="G2"/>
  <c r="B13" i="28" s="1"/>
  <c r="C13" s="1"/>
  <c r="H2" i="2"/>
  <c r="I2"/>
  <c r="B13" i="31" s="1"/>
  <c r="J2" i="2"/>
  <c r="B13" i="34" s="1"/>
  <c r="K2" i="2"/>
  <c r="B13" i="37" s="1"/>
  <c r="L2" i="2"/>
  <c r="M2"/>
  <c r="D3"/>
  <c r="B14" i="22" s="1"/>
  <c r="E3" i="2"/>
  <c r="B14" i="25" s="1"/>
  <c r="F3" i="2"/>
  <c r="G3"/>
  <c r="B14" i="28" s="1"/>
  <c r="C14" s="1"/>
  <c r="H3" i="2"/>
  <c r="I3"/>
  <c r="B14" i="31" s="1"/>
  <c r="J3" i="2"/>
  <c r="B14" i="34" s="1"/>
  <c r="K3" i="2"/>
  <c r="B14" i="37" s="1"/>
  <c r="L3" i="2"/>
  <c r="M3"/>
  <c r="D4"/>
  <c r="B15" i="22" s="1"/>
  <c r="E4" i="2"/>
  <c r="B15" i="25" s="1"/>
  <c r="F4" i="2"/>
  <c r="G4"/>
  <c r="B15" i="28" s="1"/>
  <c r="C15" s="1"/>
  <c r="H4" i="2"/>
  <c r="I4"/>
  <c r="B15" i="31" s="1"/>
  <c r="J4" i="2"/>
  <c r="B15" i="34" s="1"/>
  <c r="K4" i="2"/>
  <c r="B15" i="37" s="1"/>
  <c r="L4" i="2"/>
  <c r="M4"/>
  <c r="D5"/>
  <c r="B16" i="22" s="1"/>
  <c r="E5" i="2"/>
  <c r="B16" i="25" s="1"/>
  <c r="F5" i="2"/>
  <c r="G5"/>
  <c r="B16" i="28" s="1"/>
  <c r="C16" s="1"/>
  <c r="H5" i="2"/>
  <c r="I5"/>
  <c r="B16" i="31" s="1"/>
  <c r="J5" i="2"/>
  <c r="B16" i="34" s="1"/>
  <c r="K5" i="2"/>
  <c r="B16" i="37" s="1"/>
  <c r="L5" i="2"/>
  <c r="M5"/>
  <c r="D6"/>
  <c r="B17" i="22" s="1"/>
  <c r="E6" i="2"/>
  <c r="B17" i="25" s="1"/>
  <c r="F6" i="2"/>
  <c r="G6"/>
  <c r="B17" i="28" s="1"/>
  <c r="C17" s="1"/>
  <c r="H6" i="2"/>
  <c r="I6"/>
  <c r="B17" i="31" s="1"/>
  <c r="J6" i="2"/>
  <c r="B17" i="34" s="1"/>
  <c r="K6" i="2"/>
  <c r="B17" i="37" s="1"/>
  <c r="L6" i="2"/>
  <c r="M6"/>
  <c r="D7"/>
  <c r="B18" i="22" s="1"/>
  <c r="E7" i="2"/>
  <c r="B18" i="25" s="1"/>
  <c r="F7" i="2"/>
  <c r="G7"/>
  <c r="B18" i="28" s="1"/>
  <c r="C18" s="1"/>
  <c r="H7" i="2"/>
  <c r="I7"/>
  <c r="B18" i="31" s="1"/>
  <c r="J7" i="2"/>
  <c r="B18" i="34" s="1"/>
  <c r="K7" i="2"/>
  <c r="B18" i="37" s="1"/>
  <c r="L7" i="2"/>
  <c r="M7"/>
  <c r="D8"/>
  <c r="B19" i="22" s="1"/>
  <c r="E8" i="2"/>
  <c r="B19" i="25" s="1"/>
  <c r="F8" i="2"/>
  <c r="G8"/>
  <c r="B19" i="28" s="1"/>
  <c r="C19" s="1"/>
  <c r="H8" i="2"/>
  <c r="I8"/>
  <c r="B19" i="31" s="1"/>
  <c r="J8" i="2"/>
  <c r="B19" i="34" s="1"/>
  <c r="K8" i="2"/>
  <c r="B19" i="37" s="1"/>
  <c r="L8" i="2"/>
  <c r="M8"/>
  <c r="D9"/>
  <c r="B20" i="22" s="1"/>
  <c r="E9" i="2"/>
  <c r="B20" i="25" s="1"/>
  <c r="F9" i="2"/>
  <c r="G9"/>
  <c r="B20" i="28" s="1"/>
  <c r="C20" s="1"/>
  <c r="H9" i="2"/>
  <c r="I9"/>
  <c r="B20" i="31" s="1"/>
  <c r="J9" i="2"/>
  <c r="B20" i="34" s="1"/>
  <c r="K9" i="2"/>
  <c r="B20" i="37" s="1"/>
  <c r="L9" i="2"/>
  <c r="M9"/>
  <c r="D10"/>
  <c r="B21" i="22" s="1"/>
  <c r="E10" i="2"/>
  <c r="B21" i="25" s="1"/>
  <c r="F10" i="2"/>
  <c r="G10"/>
  <c r="B21" i="28" s="1"/>
  <c r="C21" s="1"/>
  <c r="H10" i="2"/>
  <c r="I10"/>
  <c r="B21" i="31" s="1"/>
  <c r="J10" i="2"/>
  <c r="B21" i="34" s="1"/>
  <c r="K10" i="2"/>
  <c r="B21" i="37" s="1"/>
  <c r="L10" i="2"/>
  <c r="M10"/>
  <c r="D11"/>
  <c r="B22" i="22" s="1"/>
  <c r="E11" i="2"/>
  <c r="B22" i="25" s="1"/>
  <c r="F11" i="2"/>
  <c r="G11"/>
  <c r="B22" i="28" s="1"/>
  <c r="C22" s="1"/>
  <c r="H11" i="2"/>
  <c r="I11"/>
  <c r="B22" i="31" s="1"/>
  <c r="J11" i="2"/>
  <c r="B22" i="34" s="1"/>
  <c r="K11" i="2"/>
  <c r="B22" i="37" s="1"/>
  <c r="L11" i="2"/>
  <c r="M11"/>
  <c r="D12"/>
  <c r="B23" i="22" s="1"/>
  <c r="E12" i="2"/>
  <c r="B23" i="25" s="1"/>
  <c r="F12" i="2"/>
  <c r="G12"/>
  <c r="B23" i="28" s="1"/>
  <c r="C23" s="1"/>
  <c r="H12" i="2"/>
  <c r="I12"/>
  <c r="B23" i="31" s="1"/>
  <c r="J12" i="2"/>
  <c r="B23" i="34" s="1"/>
  <c r="K12" i="2"/>
  <c r="B23" i="37" s="1"/>
  <c r="L12" i="2"/>
  <c r="M12"/>
  <c r="D13"/>
  <c r="B24" i="22" s="1"/>
  <c r="E13" i="2"/>
  <c r="B24" i="25" s="1"/>
  <c r="F13" i="2"/>
  <c r="G13"/>
  <c r="B24" i="28" s="1"/>
  <c r="C24" s="1"/>
  <c r="H13" i="2"/>
  <c r="I13"/>
  <c r="B24" i="31" s="1"/>
  <c r="J13" i="2"/>
  <c r="B24" i="34" s="1"/>
  <c r="K13" i="2"/>
  <c r="B24" i="37" s="1"/>
  <c r="L13" i="2"/>
  <c r="M13"/>
  <c r="D14"/>
  <c r="B25" i="22" s="1"/>
  <c r="E14" i="2"/>
  <c r="B25" i="25" s="1"/>
  <c r="F14" i="2"/>
  <c r="G14"/>
  <c r="B25" i="28" s="1"/>
  <c r="C25" s="1"/>
  <c r="H14" i="2"/>
  <c r="I14"/>
  <c r="B25" i="31" s="1"/>
  <c r="J14" i="2"/>
  <c r="B25" i="34" s="1"/>
  <c r="K14" i="2"/>
  <c r="B25" i="37" s="1"/>
  <c r="L14" i="2"/>
  <c r="M14"/>
  <c r="D15"/>
  <c r="B26" i="22" s="1"/>
  <c r="E15" i="2"/>
  <c r="B26" i="25" s="1"/>
  <c r="F15" i="2"/>
  <c r="G15"/>
  <c r="B26" i="28" s="1"/>
  <c r="C26" s="1"/>
  <c r="H15" i="2"/>
  <c r="I15"/>
  <c r="B26" i="31" s="1"/>
  <c r="J15" i="2"/>
  <c r="B26" i="34" s="1"/>
  <c r="K15" i="2"/>
  <c r="B26" i="37" s="1"/>
  <c r="L15" i="2"/>
  <c r="M15"/>
  <c r="D16"/>
  <c r="B27" i="22" s="1"/>
  <c r="E16" i="2"/>
  <c r="B27" i="25" s="1"/>
  <c r="F16" i="2"/>
  <c r="G16"/>
  <c r="B27" i="28" s="1"/>
  <c r="C27" s="1"/>
  <c r="H16" i="2"/>
  <c r="I16"/>
  <c r="B27" i="31" s="1"/>
  <c r="J16" i="2"/>
  <c r="B27" i="34" s="1"/>
  <c r="K16" i="2"/>
  <c r="B27" i="37" s="1"/>
  <c r="L16" i="2"/>
  <c r="M16"/>
  <c r="D17"/>
  <c r="B28" i="22" s="1"/>
  <c r="E17" i="2"/>
  <c r="B28" i="25" s="1"/>
  <c r="F17" i="2"/>
  <c r="G17"/>
  <c r="B28" i="28" s="1"/>
  <c r="C28" s="1"/>
  <c r="H17" i="2"/>
  <c r="I17"/>
  <c r="B28" i="31" s="1"/>
  <c r="J17" i="2"/>
  <c r="B28" i="34" s="1"/>
  <c r="K17" i="2"/>
  <c r="B28" i="37" s="1"/>
  <c r="L17" i="2"/>
  <c r="M17"/>
  <c r="D18"/>
  <c r="B29" i="22" s="1"/>
  <c r="E18" i="2"/>
  <c r="B29" i="25" s="1"/>
  <c r="F18" i="2"/>
  <c r="G18"/>
  <c r="B29" i="28" s="1"/>
  <c r="C29" s="1"/>
  <c r="H18" i="2"/>
  <c r="I18"/>
  <c r="B29" i="31" s="1"/>
  <c r="J18" i="2"/>
  <c r="B29" i="34" s="1"/>
  <c r="K18" i="2"/>
  <c r="B29" i="37" s="1"/>
  <c r="L18" i="2"/>
  <c r="M18"/>
  <c r="D19"/>
  <c r="B30" i="22" s="1"/>
  <c r="E19" i="2"/>
  <c r="B30" i="25" s="1"/>
  <c r="F19" i="2"/>
  <c r="G19"/>
  <c r="B30" i="28" s="1"/>
  <c r="C30" s="1"/>
  <c r="H19" i="2"/>
  <c r="I19"/>
  <c r="B30" i="31" s="1"/>
  <c r="J19" i="2"/>
  <c r="B30" i="34" s="1"/>
  <c r="K19" i="2"/>
  <c r="B30" i="37" s="1"/>
  <c r="L19" i="2"/>
  <c r="M19"/>
  <c r="D20"/>
  <c r="B31" i="22" s="1"/>
  <c r="E20" i="2"/>
  <c r="B31" i="25" s="1"/>
  <c r="F20" i="2"/>
  <c r="G20"/>
  <c r="B31" i="28" s="1"/>
  <c r="C31" s="1"/>
  <c r="H20" i="2"/>
  <c r="I20"/>
  <c r="B31" i="31" s="1"/>
  <c r="J20" i="2"/>
  <c r="B31" i="34" s="1"/>
  <c r="K20" i="2"/>
  <c r="B31" i="37" s="1"/>
  <c r="L20" i="2"/>
  <c r="M20"/>
  <c r="D21"/>
  <c r="B32" i="22" s="1"/>
  <c r="E21" i="2"/>
  <c r="B32" i="25" s="1"/>
  <c r="F21" i="2"/>
  <c r="G21"/>
  <c r="B32" i="28" s="1"/>
  <c r="C32" s="1"/>
  <c r="H21" i="2"/>
  <c r="I21"/>
  <c r="B32" i="31" s="1"/>
  <c r="J21" i="2"/>
  <c r="B32" i="34" s="1"/>
  <c r="K21" i="2"/>
  <c r="B32" i="37" s="1"/>
  <c r="L21" i="2"/>
  <c r="M21"/>
  <c r="D22"/>
  <c r="B33" i="22" s="1"/>
  <c r="E22" i="2"/>
  <c r="B33" i="25" s="1"/>
  <c r="F22" i="2"/>
  <c r="G22"/>
  <c r="B33" i="28" s="1"/>
  <c r="C33" s="1"/>
  <c r="H22" i="2"/>
  <c r="I22"/>
  <c r="B33" i="31" s="1"/>
  <c r="J22" i="2"/>
  <c r="B33" i="34" s="1"/>
  <c r="K22" i="2"/>
  <c r="B33" i="37" s="1"/>
  <c r="L22" i="2"/>
  <c r="M22"/>
  <c r="D23"/>
  <c r="B34" i="22" s="1"/>
  <c r="E23" i="2"/>
  <c r="B34" i="25" s="1"/>
  <c r="F23" i="2"/>
  <c r="G23"/>
  <c r="B34" i="28" s="1"/>
  <c r="C34" s="1"/>
  <c r="H23" i="2"/>
  <c r="I23"/>
  <c r="B34" i="31" s="1"/>
  <c r="J23" i="2"/>
  <c r="B34" i="34" s="1"/>
  <c r="K23" i="2"/>
  <c r="B34" i="37" s="1"/>
  <c r="L23" i="2"/>
  <c r="M23"/>
  <c r="D24"/>
  <c r="B35" i="22" s="1"/>
  <c r="E24" i="2"/>
  <c r="B35" i="25" s="1"/>
  <c r="F24" i="2"/>
  <c r="G24"/>
  <c r="B35" i="28" s="1"/>
  <c r="C35" s="1"/>
  <c r="H24" i="2"/>
  <c r="I24"/>
  <c r="B35" i="31" s="1"/>
  <c r="J24" i="2"/>
  <c r="B35" i="34" s="1"/>
  <c r="K24" i="2"/>
  <c r="B35" i="37" s="1"/>
  <c r="L24" i="2"/>
  <c r="M24"/>
  <c r="D25"/>
  <c r="B36" i="22" s="1"/>
  <c r="E25" i="2"/>
  <c r="B36" i="25" s="1"/>
  <c r="F25" i="2"/>
  <c r="G25"/>
  <c r="B36" i="28" s="1"/>
  <c r="C36" s="1"/>
  <c r="H25" i="2"/>
  <c r="I25"/>
  <c r="B36" i="31" s="1"/>
  <c r="J25" i="2"/>
  <c r="B36" i="34" s="1"/>
  <c r="K25" i="2"/>
  <c r="B36" i="37" s="1"/>
  <c r="L25" i="2"/>
  <c r="M25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C20" i="34" l="1"/>
  <c r="C21" i="37"/>
  <c r="C21" i="31"/>
  <c r="C22"/>
  <c r="C37" i="37"/>
  <c r="C17"/>
  <c r="C17" i="31"/>
  <c r="C20" i="37"/>
  <c r="C21" i="34"/>
  <c r="C22"/>
  <c r="C24" i="31"/>
  <c r="C25"/>
  <c r="C37"/>
  <c r="C38"/>
  <c r="C39"/>
  <c r="C40"/>
  <c r="C41"/>
  <c r="C13"/>
  <c r="C17" i="34"/>
  <c r="C19" i="37"/>
  <c r="C19" i="31"/>
  <c r="C23"/>
  <c r="C24" i="34"/>
  <c r="C25"/>
  <c r="C37"/>
  <c r="C38"/>
  <c r="C39"/>
  <c r="C40"/>
  <c r="C41"/>
  <c r="D22" i="37"/>
  <c r="F22"/>
  <c r="G22" s="1"/>
  <c r="L22"/>
  <c r="M22" s="1"/>
  <c r="J22"/>
  <c r="K22" s="1"/>
  <c r="H22"/>
  <c r="I22" s="1"/>
  <c r="C13" i="34"/>
  <c r="C14" i="31"/>
  <c r="C23" i="34"/>
  <c r="C27" i="31"/>
  <c r="C28"/>
  <c r="C30"/>
  <c r="C31"/>
  <c r="C35"/>
  <c r="C38" i="37"/>
  <c r="C15" i="34"/>
  <c r="C30"/>
  <c r="C31"/>
  <c r="C14" i="37"/>
  <c r="C15"/>
  <c r="C16"/>
  <c r="C16" i="31"/>
  <c r="C97" i="25"/>
  <c r="C114" i="22"/>
  <c r="C18" i="37"/>
  <c r="C18" i="31"/>
  <c r="C26" i="37"/>
  <c r="C27"/>
  <c r="C28"/>
  <c r="C29"/>
  <c r="C30"/>
  <c r="C31"/>
  <c r="C32" i="31"/>
  <c r="C33"/>
  <c r="C34" i="37"/>
  <c r="C35"/>
  <c r="C36"/>
  <c r="C15" i="31"/>
  <c r="C19" i="34"/>
  <c r="C24" i="37"/>
  <c r="C26" i="31"/>
  <c r="C29"/>
  <c r="C41" i="37"/>
  <c r="C16" i="34"/>
  <c r="C18"/>
  <c r="C32"/>
  <c r="C33"/>
  <c r="C36" i="31"/>
  <c r="C23" i="37"/>
  <c r="C25"/>
  <c r="C34" i="31"/>
  <c r="C39" i="37"/>
  <c r="C40"/>
  <c r="C13"/>
  <c r="C14" i="34"/>
  <c r="C110" i="22"/>
  <c r="C204"/>
  <c r="C26" i="34"/>
  <c r="C27"/>
  <c r="C28"/>
  <c r="C29"/>
  <c r="C34"/>
  <c r="C35"/>
  <c r="C20" i="31"/>
  <c r="C32" i="37"/>
  <c r="C33"/>
  <c r="C36" i="34"/>
  <c r="C19" i="22"/>
  <c r="L57" i="28"/>
  <c r="M57" s="1"/>
  <c r="H57"/>
  <c r="I57" s="1"/>
  <c r="J57"/>
  <c r="K57" s="1"/>
  <c r="D57"/>
  <c r="E57" s="1"/>
  <c r="F57"/>
  <c r="G57" s="1"/>
  <c r="F53"/>
  <c r="G53" s="1"/>
  <c r="L53"/>
  <c r="M53" s="1"/>
  <c r="H53"/>
  <c r="I53" s="1"/>
  <c r="J53"/>
  <c r="K53" s="1"/>
  <c r="D53"/>
  <c r="E53" s="1"/>
  <c r="C41" i="25"/>
  <c r="C37"/>
  <c r="C33"/>
  <c r="F37" i="28"/>
  <c r="G37" s="1"/>
  <c r="L37"/>
  <c r="M37" s="1"/>
  <c r="H37"/>
  <c r="I37" s="1"/>
  <c r="J37"/>
  <c r="K37" s="1"/>
  <c r="D37"/>
  <c r="C60" i="22"/>
  <c r="H69" i="28"/>
  <c r="I69" s="1"/>
  <c r="J69"/>
  <c r="K69" s="1"/>
  <c r="D69"/>
  <c r="E69" s="1"/>
  <c r="F69"/>
  <c r="G69" s="1"/>
  <c r="L69"/>
  <c r="M69" s="1"/>
  <c r="J61"/>
  <c r="K61" s="1"/>
  <c r="D61"/>
  <c r="E61" s="1"/>
  <c r="F61"/>
  <c r="G61" s="1"/>
  <c r="L61"/>
  <c r="M61" s="1"/>
  <c r="H61"/>
  <c r="I61" s="1"/>
  <c r="L103"/>
  <c r="M103" s="1"/>
  <c r="F103"/>
  <c r="G103" s="1"/>
  <c r="J103"/>
  <c r="K103" s="1"/>
  <c r="D103"/>
  <c r="E103" s="1"/>
  <c r="H103"/>
  <c r="I103" s="1"/>
  <c r="C77" i="25"/>
  <c r="L94" i="28"/>
  <c r="M94" s="1"/>
  <c r="F94"/>
  <c r="G94" s="1"/>
  <c r="H94"/>
  <c r="I94" s="1"/>
  <c r="D94"/>
  <c r="E94" s="1"/>
  <c r="J94"/>
  <c r="K94" s="1"/>
  <c r="D90"/>
  <c r="E90" s="1"/>
  <c r="J90"/>
  <c r="K90" s="1"/>
  <c r="L90"/>
  <c r="M90" s="1"/>
  <c r="F90"/>
  <c r="G90" s="1"/>
  <c r="H90"/>
  <c r="I90" s="1"/>
  <c r="C66" i="25"/>
  <c r="C94" i="22"/>
  <c r="C93"/>
  <c r="C92"/>
  <c r="C96"/>
  <c r="C95"/>
  <c r="C92" i="25"/>
  <c r="C91"/>
  <c r="C89"/>
  <c r="C85"/>
  <c r="C81"/>
  <c r="J224" i="28"/>
  <c r="K224" s="1"/>
  <c r="H224"/>
  <c r="I224" s="1"/>
  <c r="F224"/>
  <c r="G224" s="1"/>
  <c r="L224"/>
  <c r="M224" s="1"/>
  <c r="D224"/>
  <c r="E224" s="1"/>
  <c r="C163" i="25"/>
  <c r="C159"/>
  <c r="C155"/>
  <c r="D208" i="28"/>
  <c r="E208" s="1"/>
  <c r="L208"/>
  <c r="M208" s="1"/>
  <c r="F208"/>
  <c r="G208" s="1"/>
  <c r="H208"/>
  <c r="I208" s="1"/>
  <c r="J208"/>
  <c r="K208" s="1"/>
  <c r="C149" i="25"/>
  <c r="D248" i="28"/>
  <c r="E248" s="1"/>
  <c r="L248"/>
  <c r="M248" s="1"/>
  <c r="F248"/>
  <c r="G248" s="1"/>
  <c r="J248"/>
  <c r="K248" s="1"/>
  <c r="H248"/>
  <c r="I248" s="1"/>
  <c r="J244"/>
  <c r="K244" s="1"/>
  <c r="H244"/>
  <c r="I244" s="1"/>
  <c r="D244"/>
  <c r="E244" s="1"/>
  <c r="F244"/>
  <c r="G244" s="1"/>
  <c r="L244"/>
  <c r="M244" s="1"/>
  <c r="H238"/>
  <c r="I238" s="1"/>
  <c r="F238"/>
  <c r="G238" s="1"/>
  <c r="J238"/>
  <c r="K238" s="1"/>
  <c r="L238"/>
  <c r="M238" s="1"/>
  <c r="D238"/>
  <c r="E238" s="1"/>
  <c r="C172" i="25"/>
  <c r="H232" i="28"/>
  <c r="I232" s="1"/>
  <c r="J232"/>
  <c r="K232" s="1"/>
  <c r="D232"/>
  <c r="E232" s="1"/>
  <c r="F232"/>
  <c r="G232" s="1"/>
  <c r="L232"/>
  <c r="M232" s="1"/>
  <c r="C199" i="22"/>
  <c r="C197"/>
  <c r="C190"/>
  <c r="C186"/>
  <c r="F254" i="28"/>
  <c r="G254" s="1"/>
  <c r="H254"/>
  <c r="I254" s="1"/>
  <c r="J254"/>
  <c r="K254" s="1"/>
  <c r="L254"/>
  <c r="M254" s="1"/>
  <c r="D254"/>
  <c r="E254" s="1"/>
  <c r="C208" i="25"/>
  <c r="C206"/>
  <c r="C203" i="22"/>
  <c r="C201"/>
  <c r="C233"/>
  <c r="C229"/>
  <c r="H29" i="28"/>
  <c r="I29" s="1"/>
  <c r="J29"/>
  <c r="K29" s="1"/>
  <c r="D29"/>
  <c r="E29" s="1"/>
  <c r="F29"/>
  <c r="G29" s="1"/>
  <c r="L29"/>
  <c r="M29" s="1"/>
  <c r="C26" i="25"/>
  <c r="L23" i="28"/>
  <c r="M23" s="1"/>
  <c r="D23"/>
  <c r="E23" s="1"/>
  <c r="H23"/>
  <c r="I23" s="1"/>
  <c r="F23"/>
  <c r="G23" s="1"/>
  <c r="J23"/>
  <c r="K23" s="1"/>
  <c r="C20" i="25"/>
  <c r="C18"/>
  <c r="C43" i="22"/>
  <c r="C39"/>
  <c r="C35"/>
  <c r="C63"/>
  <c r="L74" i="28"/>
  <c r="M74" s="1"/>
  <c r="F74"/>
  <c r="G74" s="1"/>
  <c r="H74"/>
  <c r="I74" s="1"/>
  <c r="D74"/>
  <c r="E74" s="1"/>
  <c r="J74"/>
  <c r="K74" s="1"/>
  <c r="C56" i="22"/>
  <c r="C52"/>
  <c r="C75"/>
  <c r="C70"/>
  <c r="C64"/>
  <c r="H129" i="28"/>
  <c r="I129" s="1"/>
  <c r="J129"/>
  <c r="K129" s="1"/>
  <c r="D129"/>
  <c r="E129" s="1"/>
  <c r="F129"/>
  <c r="G129" s="1"/>
  <c r="L129"/>
  <c r="M129" s="1"/>
  <c r="L127"/>
  <c r="M127" s="1"/>
  <c r="F127"/>
  <c r="G127" s="1"/>
  <c r="J127"/>
  <c r="K127" s="1"/>
  <c r="D127"/>
  <c r="E127" s="1"/>
  <c r="H127"/>
  <c r="I127" s="1"/>
  <c r="L121"/>
  <c r="M121" s="1"/>
  <c r="H121"/>
  <c r="I121" s="1"/>
  <c r="J121"/>
  <c r="K121" s="1"/>
  <c r="D121"/>
  <c r="E121" s="1"/>
  <c r="F121"/>
  <c r="G121" s="1"/>
  <c r="C89" i="22"/>
  <c r="C81"/>
  <c r="L149" i="28"/>
  <c r="M149" s="1"/>
  <c r="H149"/>
  <c r="I149" s="1"/>
  <c r="J149"/>
  <c r="K149" s="1"/>
  <c r="D149"/>
  <c r="F149"/>
  <c r="G149" s="1"/>
  <c r="C113" i="22"/>
  <c r="C112" i="25"/>
  <c r="J145" i="28"/>
  <c r="K145" s="1"/>
  <c r="D145"/>
  <c r="E145" s="1"/>
  <c r="F145"/>
  <c r="G145" s="1"/>
  <c r="L145"/>
  <c r="M145" s="1"/>
  <c r="H145"/>
  <c r="I145" s="1"/>
  <c r="C109" i="22"/>
  <c r="C108"/>
  <c r="C107" i="25"/>
  <c r="L141" i="28"/>
  <c r="M141" s="1"/>
  <c r="H141"/>
  <c r="I141" s="1"/>
  <c r="J141"/>
  <c r="K141" s="1"/>
  <c r="D141"/>
  <c r="E141" s="1"/>
  <c r="F141"/>
  <c r="G141" s="1"/>
  <c r="C105" i="25"/>
  <c r="L139" i="28"/>
  <c r="M139" s="1"/>
  <c r="F139"/>
  <c r="G139" s="1"/>
  <c r="J139"/>
  <c r="K139" s="1"/>
  <c r="D139"/>
  <c r="E139" s="1"/>
  <c r="H139"/>
  <c r="I139" s="1"/>
  <c r="C103" i="25"/>
  <c r="J137" i="28"/>
  <c r="K137" s="1"/>
  <c r="D137"/>
  <c r="E137" s="1"/>
  <c r="F137"/>
  <c r="G137" s="1"/>
  <c r="L137"/>
  <c r="M137" s="1"/>
  <c r="H137"/>
  <c r="I137" s="1"/>
  <c r="C101" i="25"/>
  <c r="L135" i="28"/>
  <c r="M135" s="1"/>
  <c r="F135"/>
  <c r="G135" s="1"/>
  <c r="J135"/>
  <c r="K135" s="1"/>
  <c r="D135"/>
  <c r="E135" s="1"/>
  <c r="H135"/>
  <c r="I135" s="1"/>
  <c r="C99" i="25"/>
  <c r="J133" i="28"/>
  <c r="K133" s="1"/>
  <c r="D133"/>
  <c r="E133" s="1"/>
  <c r="F133"/>
  <c r="G133" s="1"/>
  <c r="L133"/>
  <c r="M133" s="1"/>
  <c r="H133"/>
  <c r="I133" s="1"/>
  <c r="C131" i="22"/>
  <c r="C129"/>
  <c r="C127"/>
  <c r="C125"/>
  <c r="C124"/>
  <c r="C122"/>
  <c r="C120"/>
  <c r="C118"/>
  <c r="C116"/>
  <c r="J204" i="28"/>
  <c r="K204" s="1"/>
  <c r="H204"/>
  <c r="I204" s="1"/>
  <c r="L204"/>
  <c r="M204" s="1"/>
  <c r="D204"/>
  <c r="E204" s="1"/>
  <c r="F204"/>
  <c r="G204" s="1"/>
  <c r="F202"/>
  <c r="G202" s="1"/>
  <c r="L202"/>
  <c r="M202" s="1"/>
  <c r="H202"/>
  <c r="I202" s="1"/>
  <c r="J202"/>
  <c r="K202" s="1"/>
  <c r="D202"/>
  <c r="E202" s="1"/>
  <c r="L200"/>
  <c r="M200" s="1"/>
  <c r="F200"/>
  <c r="G200" s="1"/>
  <c r="D200"/>
  <c r="E200" s="1"/>
  <c r="H200"/>
  <c r="I200" s="1"/>
  <c r="J200"/>
  <c r="K200" s="1"/>
  <c r="J198"/>
  <c r="K198" s="1"/>
  <c r="D198"/>
  <c r="E198" s="1"/>
  <c r="L198"/>
  <c r="M198" s="1"/>
  <c r="F198"/>
  <c r="G198" s="1"/>
  <c r="H198"/>
  <c r="I198" s="1"/>
  <c r="C148" i="25"/>
  <c r="J196" i="28"/>
  <c r="K196" s="1"/>
  <c r="L196"/>
  <c r="M196" s="1"/>
  <c r="F196"/>
  <c r="G196" s="1"/>
  <c r="H196"/>
  <c r="I196" s="1"/>
  <c r="D196"/>
  <c r="E196" s="1"/>
  <c r="C146" i="25"/>
  <c r="L194" i="28"/>
  <c r="M194" s="1"/>
  <c r="J194"/>
  <c r="K194" s="1"/>
  <c r="D194"/>
  <c r="E194" s="1"/>
  <c r="F194"/>
  <c r="G194" s="1"/>
  <c r="H194"/>
  <c r="I194" s="1"/>
  <c r="C144" i="25"/>
  <c r="D192" i="28"/>
  <c r="E192" s="1"/>
  <c r="J192"/>
  <c r="K192" s="1"/>
  <c r="L192"/>
  <c r="M192" s="1"/>
  <c r="F192"/>
  <c r="G192" s="1"/>
  <c r="H192"/>
  <c r="I192" s="1"/>
  <c r="C142" i="25"/>
  <c r="H190" i="28"/>
  <c r="I190" s="1"/>
  <c r="F190"/>
  <c r="G190" s="1"/>
  <c r="D190"/>
  <c r="E190" s="1"/>
  <c r="J190"/>
  <c r="K190" s="1"/>
  <c r="L190"/>
  <c r="M190" s="1"/>
  <c r="C140" i="25"/>
  <c r="J188" i="28"/>
  <c r="K188" s="1"/>
  <c r="L188"/>
  <c r="M188" s="1"/>
  <c r="F188"/>
  <c r="G188" s="1"/>
  <c r="H188"/>
  <c r="I188" s="1"/>
  <c r="D188"/>
  <c r="E188" s="1"/>
  <c r="C138" i="25"/>
  <c r="L186" i="28"/>
  <c r="M186" s="1"/>
  <c r="H186"/>
  <c r="I186" s="1"/>
  <c r="J186"/>
  <c r="K186" s="1"/>
  <c r="D186"/>
  <c r="E186" s="1"/>
  <c r="F186"/>
  <c r="G186" s="1"/>
  <c r="C136" i="25"/>
  <c r="D184" i="28"/>
  <c r="E184" s="1"/>
  <c r="L184"/>
  <c r="M184" s="1"/>
  <c r="F184"/>
  <c r="G184" s="1"/>
  <c r="H184"/>
  <c r="I184" s="1"/>
  <c r="J184"/>
  <c r="K184" s="1"/>
  <c r="C134" i="25"/>
  <c r="F182" i="28"/>
  <c r="G182" s="1"/>
  <c r="L182"/>
  <c r="M182" s="1"/>
  <c r="H182"/>
  <c r="I182" s="1"/>
  <c r="J182"/>
  <c r="K182" s="1"/>
  <c r="D182"/>
  <c r="E182" s="1"/>
  <c r="C132" i="25"/>
  <c r="C165" i="22"/>
  <c r="C163"/>
  <c r="C161"/>
  <c r="C159"/>
  <c r="C157"/>
  <c r="C155"/>
  <c r="C153"/>
  <c r="C151"/>
  <c r="C149"/>
  <c r="C182"/>
  <c r="C180"/>
  <c r="C178"/>
  <c r="C176"/>
  <c r="C174"/>
  <c r="C172"/>
  <c r="C170"/>
  <c r="C168"/>
  <c r="C166"/>
  <c r="J276" i="28"/>
  <c r="K276" s="1"/>
  <c r="H276"/>
  <c r="I276" s="1"/>
  <c r="L276"/>
  <c r="M276" s="1"/>
  <c r="D276"/>
  <c r="E276" s="1"/>
  <c r="F276"/>
  <c r="G276" s="1"/>
  <c r="L275"/>
  <c r="M275" s="1"/>
  <c r="J275"/>
  <c r="K275" s="1"/>
  <c r="D275"/>
  <c r="E275" s="1"/>
  <c r="H275"/>
  <c r="I275" s="1"/>
  <c r="F275"/>
  <c r="G275" s="1"/>
  <c r="L274"/>
  <c r="M274" s="1"/>
  <c r="H274"/>
  <c r="I274" s="1"/>
  <c r="J274"/>
  <c r="K274" s="1"/>
  <c r="D274"/>
  <c r="E274" s="1"/>
  <c r="F274"/>
  <c r="G274" s="1"/>
  <c r="J273"/>
  <c r="K273" s="1"/>
  <c r="D273"/>
  <c r="E273" s="1"/>
  <c r="L273"/>
  <c r="M273" s="1"/>
  <c r="H273"/>
  <c r="I273" s="1"/>
  <c r="F273"/>
  <c r="G273" s="1"/>
  <c r="J272"/>
  <c r="K272" s="1"/>
  <c r="H272"/>
  <c r="I272" s="1"/>
  <c r="F272"/>
  <c r="G272" s="1"/>
  <c r="L272"/>
  <c r="M272" s="1"/>
  <c r="D272"/>
  <c r="E272" s="1"/>
  <c r="L271"/>
  <c r="M271" s="1"/>
  <c r="F271"/>
  <c r="G271" s="1"/>
  <c r="J271"/>
  <c r="K271" s="1"/>
  <c r="D271"/>
  <c r="E271" s="1"/>
  <c r="H271"/>
  <c r="I271" s="1"/>
  <c r="H270"/>
  <c r="I270" s="1"/>
  <c r="F270"/>
  <c r="G270" s="1"/>
  <c r="D270"/>
  <c r="E270" s="1"/>
  <c r="J270"/>
  <c r="K270" s="1"/>
  <c r="L270"/>
  <c r="M270" s="1"/>
  <c r="J269"/>
  <c r="K269" s="1"/>
  <c r="H269"/>
  <c r="I269" s="1"/>
  <c r="F269"/>
  <c r="G269" s="1"/>
  <c r="D269"/>
  <c r="E269" s="1"/>
  <c r="L269"/>
  <c r="M269" s="1"/>
  <c r="L268"/>
  <c r="M268" s="1"/>
  <c r="F268"/>
  <c r="G268" s="1"/>
  <c r="D268"/>
  <c r="E268" s="1"/>
  <c r="J268"/>
  <c r="K268" s="1"/>
  <c r="H268"/>
  <c r="I268" s="1"/>
  <c r="L267"/>
  <c r="M267" s="1"/>
  <c r="J267"/>
  <c r="K267" s="1"/>
  <c r="F267"/>
  <c r="G267" s="1"/>
  <c r="D267"/>
  <c r="E267" s="1"/>
  <c r="H267"/>
  <c r="I267" s="1"/>
  <c r="H266"/>
  <c r="I266" s="1"/>
  <c r="J266"/>
  <c r="K266" s="1"/>
  <c r="D266"/>
  <c r="E266" s="1"/>
  <c r="F266"/>
  <c r="G266" s="1"/>
  <c r="L266"/>
  <c r="M266" s="1"/>
  <c r="J265"/>
  <c r="K265" s="1"/>
  <c r="L265"/>
  <c r="M265" s="1"/>
  <c r="D265"/>
  <c r="E265" s="1"/>
  <c r="H265"/>
  <c r="I265" s="1"/>
  <c r="F265"/>
  <c r="G265" s="1"/>
  <c r="L264"/>
  <c r="M264" s="1"/>
  <c r="F264"/>
  <c r="G264" s="1"/>
  <c r="D264"/>
  <c r="E264" s="1"/>
  <c r="H264"/>
  <c r="I264" s="1"/>
  <c r="J264"/>
  <c r="K264" s="1"/>
  <c r="L263"/>
  <c r="M263" s="1"/>
  <c r="F263"/>
  <c r="G263" s="1"/>
  <c r="H263"/>
  <c r="I263" s="1"/>
  <c r="J263"/>
  <c r="K263" s="1"/>
  <c r="D263"/>
  <c r="E263" s="1"/>
  <c r="J262"/>
  <c r="K262" s="1"/>
  <c r="D262"/>
  <c r="E262" s="1"/>
  <c r="L262"/>
  <c r="M262" s="1"/>
  <c r="F262"/>
  <c r="G262" s="1"/>
  <c r="H262"/>
  <c r="I262" s="1"/>
  <c r="J261"/>
  <c r="K261" s="1"/>
  <c r="H261"/>
  <c r="I261" s="1"/>
  <c r="D261"/>
  <c r="E261" s="1"/>
  <c r="L261"/>
  <c r="M261" s="1"/>
  <c r="F261"/>
  <c r="G261" s="1"/>
  <c r="H260"/>
  <c r="I260" s="1"/>
  <c r="J260"/>
  <c r="K260" s="1"/>
  <c r="L260"/>
  <c r="M260" s="1"/>
  <c r="D260"/>
  <c r="E260" s="1"/>
  <c r="F260"/>
  <c r="G260" s="1"/>
  <c r="L259"/>
  <c r="M259" s="1"/>
  <c r="J259"/>
  <c r="K259" s="1"/>
  <c r="F259"/>
  <c r="G259" s="1"/>
  <c r="D259"/>
  <c r="E259" s="1"/>
  <c r="H259"/>
  <c r="I259" s="1"/>
  <c r="J258"/>
  <c r="K258" s="1"/>
  <c r="D258"/>
  <c r="E258" s="1"/>
  <c r="F258"/>
  <c r="G258" s="1"/>
  <c r="L258"/>
  <c r="M258" s="1"/>
  <c r="H258"/>
  <c r="I258" s="1"/>
  <c r="J257"/>
  <c r="K257" s="1"/>
  <c r="D257"/>
  <c r="E257" s="1"/>
  <c r="L257"/>
  <c r="M257" s="1"/>
  <c r="H257"/>
  <c r="I257" s="1"/>
  <c r="F257"/>
  <c r="G257" s="1"/>
  <c r="H256"/>
  <c r="I256" s="1"/>
  <c r="J256"/>
  <c r="K256" s="1"/>
  <c r="L256"/>
  <c r="M256" s="1"/>
  <c r="D256"/>
  <c r="E256" s="1"/>
  <c r="F256"/>
  <c r="G256" s="1"/>
  <c r="C216" i="22"/>
  <c r="C215"/>
  <c r="C214"/>
  <c r="C213"/>
  <c r="C212"/>
  <c r="C211"/>
  <c r="C210"/>
  <c r="C209"/>
  <c r="C208"/>
  <c r="C207"/>
  <c r="C206"/>
  <c r="C205"/>
  <c r="J281" i="28"/>
  <c r="K281" s="1"/>
  <c r="D281"/>
  <c r="E281" s="1"/>
  <c r="H281"/>
  <c r="I281" s="1"/>
  <c r="F281"/>
  <c r="G281" s="1"/>
  <c r="L281"/>
  <c r="M281" s="1"/>
  <c r="D280"/>
  <c r="E280" s="1"/>
  <c r="L280"/>
  <c r="M280" s="1"/>
  <c r="F280"/>
  <c r="G280" s="1"/>
  <c r="H280"/>
  <c r="I280" s="1"/>
  <c r="J280"/>
  <c r="K280" s="1"/>
  <c r="L279"/>
  <c r="M279" s="1"/>
  <c r="H279"/>
  <c r="I279" s="1"/>
  <c r="F279"/>
  <c r="G279" s="1"/>
  <c r="J279"/>
  <c r="K279" s="1"/>
  <c r="D279"/>
  <c r="E279" s="1"/>
  <c r="L278"/>
  <c r="M278" s="1"/>
  <c r="J278"/>
  <c r="K278" s="1"/>
  <c r="D278"/>
  <c r="E278" s="1"/>
  <c r="F278"/>
  <c r="G278" s="1"/>
  <c r="H278"/>
  <c r="I278" s="1"/>
  <c r="J277"/>
  <c r="K277" s="1"/>
  <c r="H277"/>
  <c r="I277" s="1"/>
  <c r="L277"/>
  <c r="M277" s="1"/>
  <c r="F277"/>
  <c r="G277" s="1"/>
  <c r="D277"/>
  <c r="E277" s="1"/>
  <c r="J324"/>
  <c r="K324" s="1"/>
  <c r="D324"/>
  <c r="E324" s="1"/>
  <c r="F324"/>
  <c r="G324" s="1"/>
  <c r="L324"/>
  <c r="M324" s="1"/>
  <c r="H324"/>
  <c r="I324" s="1"/>
  <c r="L323"/>
  <c r="M323" s="1"/>
  <c r="F323"/>
  <c r="G323" s="1"/>
  <c r="D323"/>
  <c r="E323" s="1"/>
  <c r="J323"/>
  <c r="K323" s="1"/>
  <c r="H323"/>
  <c r="I323" s="1"/>
  <c r="J322"/>
  <c r="K322" s="1"/>
  <c r="L322"/>
  <c r="M322" s="1"/>
  <c r="F322"/>
  <c r="G322" s="1"/>
  <c r="H322"/>
  <c r="I322" s="1"/>
  <c r="D322"/>
  <c r="E322" s="1"/>
  <c r="F321"/>
  <c r="G321" s="1"/>
  <c r="L321"/>
  <c r="M321" s="1"/>
  <c r="H321"/>
  <c r="I321" s="1"/>
  <c r="J321"/>
  <c r="K321" s="1"/>
  <c r="D321"/>
  <c r="E321" s="1"/>
  <c r="J320"/>
  <c r="K320" s="1"/>
  <c r="D320"/>
  <c r="E320" s="1"/>
  <c r="L320"/>
  <c r="M320" s="1"/>
  <c r="H320"/>
  <c r="I320" s="1"/>
  <c r="F320"/>
  <c r="G320" s="1"/>
  <c r="L319"/>
  <c r="M319" s="1"/>
  <c r="F319"/>
  <c r="G319" s="1"/>
  <c r="D319"/>
  <c r="E319" s="1"/>
  <c r="J319"/>
  <c r="K319" s="1"/>
  <c r="H319"/>
  <c r="I319" s="1"/>
  <c r="D318"/>
  <c r="E318" s="1"/>
  <c r="J318"/>
  <c r="K318" s="1"/>
  <c r="L318"/>
  <c r="M318" s="1"/>
  <c r="F318"/>
  <c r="G318" s="1"/>
  <c r="H318"/>
  <c r="I318" s="1"/>
  <c r="F317"/>
  <c r="G317" s="1"/>
  <c r="H317"/>
  <c r="I317" s="1"/>
  <c r="J317"/>
  <c r="K317" s="1"/>
  <c r="L317"/>
  <c r="M317" s="1"/>
  <c r="D317"/>
  <c r="E317" s="1"/>
  <c r="H316"/>
  <c r="I316" s="1"/>
  <c r="J316"/>
  <c r="K316" s="1"/>
  <c r="D316"/>
  <c r="L316"/>
  <c r="M316" s="1"/>
  <c r="F316"/>
  <c r="G316" s="1"/>
  <c r="L315"/>
  <c r="M315" s="1"/>
  <c r="D315"/>
  <c r="E315" s="1"/>
  <c r="F315"/>
  <c r="G315" s="1"/>
  <c r="H315"/>
  <c r="I315" s="1"/>
  <c r="J315"/>
  <c r="K315" s="1"/>
  <c r="D314"/>
  <c r="L314"/>
  <c r="M314" s="1"/>
  <c r="F314"/>
  <c r="G314" s="1"/>
  <c r="H314"/>
  <c r="I314" s="1"/>
  <c r="J314"/>
  <c r="K314" s="1"/>
  <c r="H313"/>
  <c r="I313" s="1"/>
  <c r="J313"/>
  <c r="K313" s="1"/>
  <c r="D313"/>
  <c r="E313" s="1"/>
  <c r="F313"/>
  <c r="G313" s="1"/>
  <c r="L313"/>
  <c r="M313" s="1"/>
  <c r="D312"/>
  <c r="L312"/>
  <c r="M312" s="1"/>
  <c r="J312"/>
  <c r="K312" s="1"/>
  <c r="H312"/>
  <c r="I312" s="1"/>
  <c r="F312"/>
  <c r="G312" s="1"/>
  <c r="J311"/>
  <c r="K311" s="1"/>
  <c r="H311"/>
  <c r="I311" s="1"/>
  <c r="D311"/>
  <c r="E311" s="1"/>
  <c r="F311"/>
  <c r="G311" s="1"/>
  <c r="L311"/>
  <c r="M311" s="1"/>
  <c r="F310"/>
  <c r="G310" s="1"/>
  <c r="H310"/>
  <c r="I310" s="1"/>
  <c r="J310"/>
  <c r="K310" s="1"/>
  <c r="D310"/>
  <c r="L310"/>
  <c r="M310" s="1"/>
  <c r="F309"/>
  <c r="G309" s="1"/>
  <c r="L309"/>
  <c r="M309" s="1"/>
  <c r="H309"/>
  <c r="I309" s="1"/>
  <c r="J309"/>
  <c r="K309" s="1"/>
  <c r="D309"/>
  <c r="E309" s="1"/>
  <c r="D308"/>
  <c r="L308"/>
  <c r="M308" s="1"/>
  <c r="J308"/>
  <c r="K308" s="1"/>
  <c r="H308"/>
  <c r="I308" s="1"/>
  <c r="F308"/>
  <c r="G308" s="1"/>
  <c r="D307"/>
  <c r="E307" s="1"/>
  <c r="J307"/>
  <c r="K307" s="1"/>
  <c r="L307"/>
  <c r="M307" s="1"/>
  <c r="F307"/>
  <c r="G307" s="1"/>
  <c r="H307"/>
  <c r="I307" s="1"/>
  <c r="J306"/>
  <c r="K306" s="1"/>
  <c r="D306"/>
  <c r="E306" s="1"/>
  <c r="L306"/>
  <c r="M306" s="1"/>
  <c r="F306"/>
  <c r="G306" s="1"/>
  <c r="H306"/>
  <c r="I306" s="1"/>
  <c r="J305"/>
  <c r="K305" s="1"/>
  <c r="D305"/>
  <c r="E305" s="1"/>
  <c r="L305"/>
  <c r="M305" s="1"/>
  <c r="F305"/>
  <c r="G305" s="1"/>
  <c r="H305"/>
  <c r="I305" s="1"/>
  <c r="H304"/>
  <c r="I304" s="1"/>
  <c r="J304"/>
  <c r="K304" s="1"/>
  <c r="D304"/>
  <c r="L304"/>
  <c r="M304" s="1"/>
  <c r="F304"/>
  <c r="G304" s="1"/>
  <c r="L303"/>
  <c r="M303" s="1"/>
  <c r="F303"/>
  <c r="G303" s="1"/>
  <c r="H303"/>
  <c r="I303" s="1"/>
  <c r="D303"/>
  <c r="E303" s="1"/>
  <c r="J303"/>
  <c r="K303" s="1"/>
  <c r="J302"/>
  <c r="K302" s="1"/>
  <c r="F302"/>
  <c r="G302" s="1"/>
  <c r="H302"/>
  <c r="I302" s="1"/>
  <c r="D302"/>
  <c r="E302" s="1"/>
  <c r="L302"/>
  <c r="M302" s="1"/>
  <c r="H301"/>
  <c r="I301" s="1"/>
  <c r="J301"/>
  <c r="K301" s="1"/>
  <c r="D301"/>
  <c r="E301" s="1"/>
  <c r="F301"/>
  <c r="G301" s="1"/>
  <c r="L301"/>
  <c r="M301" s="1"/>
  <c r="H348"/>
  <c r="I348" s="1"/>
  <c r="J348"/>
  <c r="K348" s="1"/>
  <c r="D348"/>
  <c r="L348"/>
  <c r="M348" s="1"/>
  <c r="F348"/>
  <c r="G348" s="1"/>
  <c r="L347"/>
  <c r="M347" s="1"/>
  <c r="D347"/>
  <c r="E347" s="1"/>
  <c r="F347"/>
  <c r="G347" s="1"/>
  <c r="H347"/>
  <c r="I347" s="1"/>
  <c r="J347"/>
  <c r="K347" s="1"/>
  <c r="H346"/>
  <c r="I346" s="1"/>
  <c r="J346"/>
  <c r="K346" s="1"/>
  <c r="F346"/>
  <c r="G346" s="1"/>
  <c r="L346"/>
  <c r="M346" s="1"/>
  <c r="D346"/>
  <c r="E346" s="1"/>
  <c r="L345"/>
  <c r="M345" s="1"/>
  <c r="H345"/>
  <c r="I345" s="1"/>
  <c r="J345"/>
  <c r="K345" s="1"/>
  <c r="D345"/>
  <c r="E345" s="1"/>
  <c r="F345"/>
  <c r="G345" s="1"/>
  <c r="D344"/>
  <c r="L344"/>
  <c r="M344" s="1"/>
  <c r="H344"/>
  <c r="I344" s="1"/>
  <c r="J344"/>
  <c r="K344" s="1"/>
  <c r="F344"/>
  <c r="G344" s="1"/>
  <c r="L343"/>
  <c r="M343" s="1"/>
  <c r="F343"/>
  <c r="G343" s="1"/>
  <c r="J343"/>
  <c r="K343" s="1"/>
  <c r="D343"/>
  <c r="E343" s="1"/>
  <c r="H343"/>
  <c r="I343" s="1"/>
  <c r="J342"/>
  <c r="K342" s="1"/>
  <c r="L342"/>
  <c r="M342" s="1"/>
  <c r="F342"/>
  <c r="G342" s="1"/>
  <c r="H342"/>
  <c r="I342" s="1"/>
  <c r="D342"/>
  <c r="E342" s="1"/>
  <c r="H341"/>
  <c r="I341" s="1"/>
  <c r="J341"/>
  <c r="K341" s="1"/>
  <c r="D341"/>
  <c r="E341" s="1"/>
  <c r="F341"/>
  <c r="G341" s="1"/>
  <c r="L341"/>
  <c r="M341" s="1"/>
  <c r="H340"/>
  <c r="I340" s="1"/>
  <c r="L340"/>
  <c r="M340" s="1"/>
  <c r="D340"/>
  <c r="J340"/>
  <c r="K340" s="1"/>
  <c r="F340"/>
  <c r="G340" s="1"/>
  <c r="L339"/>
  <c r="M339" s="1"/>
  <c r="H339"/>
  <c r="I339" s="1"/>
  <c r="F339"/>
  <c r="G339" s="1"/>
  <c r="J339"/>
  <c r="K339" s="1"/>
  <c r="D339"/>
  <c r="E339" s="1"/>
  <c r="C245" i="25"/>
  <c r="C244"/>
  <c r="C243"/>
  <c r="C242"/>
  <c r="C241"/>
  <c r="C240"/>
  <c r="C239"/>
  <c r="C238"/>
  <c r="C237"/>
  <c r="C236"/>
  <c r="C235"/>
  <c r="C234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52"/>
  <c r="C351"/>
  <c r="C350"/>
  <c r="C349"/>
  <c r="C348"/>
  <c r="C347"/>
  <c r="J479" i="28"/>
  <c r="K479" s="1"/>
  <c r="D479"/>
  <c r="L479"/>
  <c r="M479" s="1"/>
  <c r="F479"/>
  <c r="G479" s="1"/>
  <c r="H479"/>
  <c r="I479" s="1"/>
  <c r="L478"/>
  <c r="M478" s="1"/>
  <c r="J478"/>
  <c r="K478" s="1"/>
  <c r="D478"/>
  <c r="F478"/>
  <c r="G478" s="1"/>
  <c r="H478"/>
  <c r="I478" s="1"/>
  <c r="D477"/>
  <c r="E477" s="1"/>
  <c r="L477"/>
  <c r="M477" s="1"/>
  <c r="F477"/>
  <c r="G477" s="1"/>
  <c r="H477"/>
  <c r="I477" s="1"/>
  <c r="J477"/>
  <c r="K477" s="1"/>
  <c r="J476"/>
  <c r="K476" s="1"/>
  <c r="D476"/>
  <c r="E476" s="1"/>
  <c r="L476"/>
  <c r="M476" s="1"/>
  <c r="H476"/>
  <c r="I476" s="1"/>
  <c r="F476"/>
  <c r="G476" s="1"/>
  <c r="J475"/>
  <c r="K475" s="1"/>
  <c r="L475"/>
  <c r="M475" s="1"/>
  <c r="D475"/>
  <c r="H475"/>
  <c r="I475" s="1"/>
  <c r="F475"/>
  <c r="G475" s="1"/>
  <c r="L474"/>
  <c r="M474" s="1"/>
  <c r="H474"/>
  <c r="I474" s="1"/>
  <c r="J474"/>
  <c r="K474" s="1"/>
  <c r="F474"/>
  <c r="G474" s="1"/>
  <c r="D474"/>
  <c r="E474" s="1"/>
  <c r="D473"/>
  <c r="E473" s="1"/>
  <c r="L473"/>
  <c r="M473" s="1"/>
  <c r="F473"/>
  <c r="G473" s="1"/>
  <c r="H473"/>
  <c r="I473" s="1"/>
  <c r="J473"/>
  <c r="K473" s="1"/>
  <c r="D472"/>
  <c r="F472"/>
  <c r="G472" s="1"/>
  <c r="H472"/>
  <c r="I472" s="1"/>
  <c r="J472"/>
  <c r="K472" s="1"/>
  <c r="L472"/>
  <c r="M472" s="1"/>
  <c r="J471"/>
  <c r="K471" s="1"/>
  <c r="D471"/>
  <c r="E471" s="1"/>
  <c r="L471"/>
  <c r="M471" s="1"/>
  <c r="F471"/>
  <c r="G471" s="1"/>
  <c r="H471"/>
  <c r="I471" s="1"/>
  <c r="F470"/>
  <c r="G470" s="1"/>
  <c r="L470"/>
  <c r="M470" s="1"/>
  <c r="H470"/>
  <c r="I470" s="1"/>
  <c r="J470"/>
  <c r="K470" s="1"/>
  <c r="D470"/>
  <c r="E470" s="1"/>
  <c r="L469"/>
  <c r="M469" s="1"/>
  <c r="D469"/>
  <c r="E469" s="1"/>
  <c r="F469"/>
  <c r="G469" s="1"/>
  <c r="J469"/>
  <c r="K469" s="1"/>
  <c r="H469"/>
  <c r="I469" s="1"/>
  <c r="L516"/>
  <c r="M516" s="1"/>
  <c r="J516"/>
  <c r="K516" s="1"/>
  <c r="D516"/>
  <c r="E516" s="1"/>
  <c r="F516"/>
  <c r="G516" s="1"/>
  <c r="H516"/>
  <c r="I516" s="1"/>
  <c r="J515"/>
  <c r="K515" s="1"/>
  <c r="H515"/>
  <c r="I515" s="1"/>
  <c r="F515"/>
  <c r="G515" s="1"/>
  <c r="D515"/>
  <c r="E515" s="1"/>
  <c r="L515"/>
  <c r="M515" s="1"/>
  <c r="D514"/>
  <c r="E514" s="1"/>
  <c r="L514"/>
  <c r="M514" s="1"/>
  <c r="F514"/>
  <c r="G514" s="1"/>
  <c r="H514"/>
  <c r="I514" s="1"/>
  <c r="J514"/>
  <c r="K514" s="1"/>
  <c r="J513"/>
  <c r="K513" s="1"/>
  <c r="H513"/>
  <c r="I513" s="1"/>
  <c r="L513"/>
  <c r="M513" s="1"/>
  <c r="D513"/>
  <c r="E513" s="1"/>
  <c r="F513"/>
  <c r="G513" s="1"/>
  <c r="J512"/>
  <c r="K512" s="1"/>
  <c r="D512"/>
  <c r="E512" s="1"/>
  <c r="L512"/>
  <c r="M512" s="1"/>
  <c r="H512"/>
  <c r="I512" s="1"/>
  <c r="F512"/>
  <c r="G512" s="1"/>
  <c r="J511"/>
  <c r="K511" s="1"/>
  <c r="D511"/>
  <c r="E511" s="1"/>
  <c r="L511"/>
  <c r="M511" s="1"/>
  <c r="H511"/>
  <c r="I511" s="1"/>
  <c r="F511"/>
  <c r="G511" s="1"/>
  <c r="L510"/>
  <c r="M510" s="1"/>
  <c r="F510"/>
  <c r="G510" s="1"/>
  <c r="D510"/>
  <c r="E510" s="1"/>
  <c r="J510"/>
  <c r="K510" s="1"/>
  <c r="H510"/>
  <c r="I510" s="1"/>
  <c r="H509"/>
  <c r="I509" s="1"/>
  <c r="J509"/>
  <c r="K509" s="1"/>
  <c r="L509"/>
  <c r="M509" s="1"/>
  <c r="D509"/>
  <c r="E509" s="1"/>
  <c r="F509"/>
  <c r="G509" s="1"/>
  <c r="L508"/>
  <c r="M508" s="1"/>
  <c r="J508"/>
  <c r="K508" s="1"/>
  <c r="D508"/>
  <c r="E508" s="1"/>
  <c r="F508"/>
  <c r="G508" s="1"/>
  <c r="H508"/>
  <c r="I508" s="1"/>
  <c r="J507"/>
  <c r="K507" s="1"/>
  <c r="H507"/>
  <c r="I507" s="1"/>
  <c r="L507"/>
  <c r="M507" s="1"/>
  <c r="F507"/>
  <c r="G507" s="1"/>
  <c r="D507"/>
  <c r="E507" s="1"/>
  <c r="D506"/>
  <c r="E506" s="1"/>
  <c r="L506"/>
  <c r="M506" s="1"/>
  <c r="F506"/>
  <c r="G506" s="1"/>
  <c r="H506"/>
  <c r="I506" s="1"/>
  <c r="J506"/>
  <c r="K506" s="1"/>
  <c r="J505"/>
  <c r="K505" s="1"/>
  <c r="H505"/>
  <c r="I505" s="1"/>
  <c r="F505"/>
  <c r="G505" s="1"/>
  <c r="L505"/>
  <c r="M505" s="1"/>
  <c r="D505"/>
  <c r="E505" s="1"/>
  <c r="H504"/>
  <c r="I504" s="1"/>
  <c r="F504"/>
  <c r="G504" s="1"/>
  <c r="D504"/>
  <c r="E504" s="1"/>
  <c r="J504"/>
  <c r="K504" s="1"/>
  <c r="L504"/>
  <c r="M504" s="1"/>
  <c r="J503"/>
  <c r="K503" s="1"/>
  <c r="L503"/>
  <c r="M503" s="1"/>
  <c r="D503"/>
  <c r="E503" s="1"/>
  <c r="F503"/>
  <c r="G503" s="1"/>
  <c r="H503"/>
  <c r="I503" s="1"/>
  <c r="L502"/>
  <c r="M502" s="1"/>
  <c r="F502"/>
  <c r="G502" s="1"/>
  <c r="D502"/>
  <c r="E502" s="1"/>
  <c r="H502"/>
  <c r="I502" s="1"/>
  <c r="J502"/>
  <c r="K502" s="1"/>
  <c r="L501"/>
  <c r="M501" s="1"/>
  <c r="F501"/>
  <c r="G501" s="1"/>
  <c r="D501"/>
  <c r="E501" s="1"/>
  <c r="H501"/>
  <c r="I501" s="1"/>
  <c r="J501"/>
  <c r="K501" s="1"/>
  <c r="F500"/>
  <c r="G500" s="1"/>
  <c r="H500"/>
  <c r="I500" s="1"/>
  <c r="J500"/>
  <c r="K500" s="1"/>
  <c r="L500"/>
  <c r="M500" s="1"/>
  <c r="D500"/>
  <c r="E500" s="1"/>
  <c r="J499"/>
  <c r="K499" s="1"/>
  <c r="H499"/>
  <c r="I499" s="1"/>
  <c r="F499"/>
  <c r="G499" s="1"/>
  <c r="D499"/>
  <c r="E499" s="1"/>
  <c r="L499"/>
  <c r="M499" s="1"/>
  <c r="H498"/>
  <c r="I498" s="1"/>
  <c r="J498"/>
  <c r="K498" s="1"/>
  <c r="L498"/>
  <c r="M498" s="1"/>
  <c r="D498"/>
  <c r="E498" s="1"/>
  <c r="F498"/>
  <c r="G498" s="1"/>
  <c r="D497"/>
  <c r="E497" s="1"/>
  <c r="L497"/>
  <c r="M497" s="1"/>
  <c r="F497"/>
  <c r="G497" s="1"/>
  <c r="H497"/>
  <c r="I497" s="1"/>
  <c r="J497"/>
  <c r="K497" s="1"/>
  <c r="H496"/>
  <c r="I496" s="1"/>
  <c r="F496"/>
  <c r="G496" s="1"/>
  <c r="L496"/>
  <c r="M496" s="1"/>
  <c r="D496"/>
  <c r="E496" s="1"/>
  <c r="J496"/>
  <c r="K496" s="1"/>
  <c r="J495"/>
  <c r="K495" s="1"/>
  <c r="D495"/>
  <c r="E495" s="1"/>
  <c r="L495"/>
  <c r="M495" s="1"/>
  <c r="F495"/>
  <c r="G495" s="1"/>
  <c r="H495"/>
  <c r="I495" s="1"/>
  <c r="J494"/>
  <c r="K494" s="1"/>
  <c r="H494"/>
  <c r="I494" s="1"/>
  <c r="D494"/>
  <c r="E494" s="1"/>
  <c r="F494"/>
  <c r="G494" s="1"/>
  <c r="L494"/>
  <c r="M494" s="1"/>
  <c r="L493"/>
  <c r="M493" s="1"/>
  <c r="F493"/>
  <c r="G493" s="1"/>
  <c r="D493"/>
  <c r="E493" s="1"/>
  <c r="H493"/>
  <c r="I493" s="1"/>
  <c r="J493"/>
  <c r="K493" s="1"/>
  <c r="H540"/>
  <c r="I540" s="1"/>
  <c r="J540"/>
  <c r="K540" s="1"/>
  <c r="D540"/>
  <c r="E540" s="1"/>
  <c r="F540"/>
  <c r="G540" s="1"/>
  <c r="L540"/>
  <c r="M540" s="1"/>
  <c r="J539"/>
  <c r="K539" s="1"/>
  <c r="D539"/>
  <c r="E539" s="1"/>
  <c r="H539"/>
  <c r="I539" s="1"/>
  <c r="L539"/>
  <c r="M539" s="1"/>
  <c r="F539"/>
  <c r="G539" s="1"/>
  <c r="L538"/>
  <c r="M538" s="1"/>
  <c r="F538"/>
  <c r="G538" s="1"/>
  <c r="D538"/>
  <c r="E538" s="1"/>
  <c r="J538"/>
  <c r="K538" s="1"/>
  <c r="H538"/>
  <c r="I538" s="1"/>
  <c r="L537"/>
  <c r="M537" s="1"/>
  <c r="D537"/>
  <c r="E537" s="1"/>
  <c r="F537"/>
  <c r="G537" s="1"/>
  <c r="H537"/>
  <c r="I537" s="1"/>
  <c r="J537"/>
  <c r="K537" s="1"/>
  <c r="F536"/>
  <c r="G536" s="1"/>
  <c r="H536"/>
  <c r="I536" s="1"/>
  <c r="J536"/>
  <c r="K536" s="1"/>
  <c r="L536"/>
  <c r="M536" s="1"/>
  <c r="D536"/>
  <c r="E536" s="1"/>
  <c r="J535"/>
  <c r="K535" s="1"/>
  <c r="H535"/>
  <c r="I535" s="1"/>
  <c r="F535"/>
  <c r="G535" s="1"/>
  <c r="L535"/>
  <c r="M535" s="1"/>
  <c r="D535"/>
  <c r="E535" s="1"/>
  <c r="J534"/>
  <c r="K534" s="1"/>
  <c r="H534"/>
  <c r="I534" s="1"/>
  <c r="F534"/>
  <c r="G534" s="1"/>
  <c r="L534"/>
  <c r="M534" s="1"/>
  <c r="D534"/>
  <c r="E534" s="1"/>
  <c r="H533"/>
  <c r="I533" s="1"/>
  <c r="J533"/>
  <c r="K533" s="1"/>
  <c r="L533"/>
  <c r="M533" s="1"/>
  <c r="D533"/>
  <c r="E533" s="1"/>
  <c r="F533"/>
  <c r="G533" s="1"/>
  <c r="J532"/>
  <c r="K532" s="1"/>
  <c r="D532"/>
  <c r="H532"/>
  <c r="I532" s="1"/>
  <c r="L532"/>
  <c r="M532" s="1"/>
  <c r="F532"/>
  <c r="G532" s="1"/>
  <c r="J531"/>
  <c r="K531" s="1"/>
  <c r="H531"/>
  <c r="I531" s="1"/>
  <c r="F531"/>
  <c r="G531" s="1"/>
  <c r="D531"/>
  <c r="E531" s="1"/>
  <c r="L531"/>
  <c r="M531" s="1"/>
  <c r="J530"/>
  <c r="K530" s="1"/>
  <c r="H530"/>
  <c r="I530" s="1"/>
  <c r="L530"/>
  <c r="M530" s="1"/>
  <c r="D530"/>
  <c r="E530" s="1"/>
  <c r="F530"/>
  <c r="G530" s="1"/>
  <c r="L529"/>
  <c r="M529" s="1"/>
  <c r="F529"/>
  <c r="G529" s="1"/>
  <c r="D529"/>
  <c r="E529" s="1"/>
  <c r="H529"/>
  <c r="I529" s="1"/>
  <c r="J529"/>
  <c r="K529" s="1"/>
  <c r="F528"/>
  <c r="G528" s="1"/>
  <c r="H528"/>
  <c r="I528" s="1"/>
  <c r="D528"/>
  <c r="E528" s="1"/>
  <c r="J528"/>
  <c r="K528" s="1"/>
  <c r="L528"/>
  <c r="M528" s="1"/>
  <c r="J527"/>
  <c r="K527" s="1"/>
  <c r="D527"/>
  <c r="E527" s="1"/>
  <c r="L527"/>
  <c r="M527" s="1"/>
  <c r="H527"/>
  <c r="I527" s="1"/>
  <c r="F527"/>
  <c r="G527" s="1"/>
  <c r="H526"/>
  <c r="I526" s="1"/>
  <c r="J526"/>
  <c r="K526" s="1"/>
  <c r="F526"/>
  <c r="G526" s="1"/>
  <c r="L526"/>
  <c r="M526" s="1"/>
  <c r="D526"/>
  <c r="E526" s="1"/>
  <c r="D525"/>
  <c r="E525" s="1"/>
  <c r="L525"/>
  <c r="M525" s="1"/>
  <c r="F525"/>
  <c r="G525" s="1"/>
  <c r="H525"/>
  <c r="I525" s="1"/>
  <c r="J525"/>
  <c r="K525" s="1"/>
  <c r="H524"/>
  <c r="I524" s="1"/>
  <c r="F524"/>
  <c r="G524" s="1"/>
  <c r="L524"/>
  <c r="M524" s="1"/>
  <c r="D524"/>
  <c r="E524" s="1"/>
  <c r="J524"/>
  <c r="K524" s="1"/>
  <c r="J523"/>
  <c r="K523" s="1"/>
  <c r="H523"/>
  <c r="I523" s="1"/>
  <c r="L523"/>
  <c r="M523" s="1"/>
  <c r="F523"/>
  <c r="G523" s="1"/>
  <c r="D523"/>
  <c r="E523" s="1"/>
  <c r="J522"/>
  <c r="K522" s="1"/>
  <c r="H522"/>
  <c r="I522" s="1"/>
  <c r="L522"/>
  <c r="M522" s="1"/>
  <c r="D522"/>
  <c r="E522" s="1"/>
  <c r="F522"/>
  <c r="G522" s="1"/>
  <c r="C374" i="22"/>
  <c r="C373"/>
  <c r="C372" i="25"/>
  <c r="C371"/>
  <c r="C370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420"/>
  <c r="C419"/>
  <c r="C418"/>
  <c r="C417"/>
  <c r="C416"/>
  <c r="C415"/>
  <c r="C414"/>
  <c r="C413"/>
  <c r="C412"/>
  <c r="C411"/>
  <c r="C410"/>
  <c r="C409"/>
  <c r="C408"/>
  <c r="C407"/>
  <c r="J591" i="28"/>
  <c r="K591" s="1"/>
  <c r="D591"/>
  <c r="E591" s="1"/>
  <c r="H591"/>
  <c r="I591" s="1"/>
  <c r="F591"/>
  <c r="G591" s="1"/>
  <c r="L591"/>
  <c r="M591" s="1"/>
  <c r="L590"/>
  <c r="M590" s="1"/>
  <c r="F590"/>
  <c r="G590" s="1"/>
  <c r="D590"/>
  <c r="E590" s="1"/>
  <c r="H590"/>
  <c r="I590" s="1"/>
  <c r="J590"/>
  <c r="K590" s="1"/>
  <c r="L589"/>
  <c r="M589" s="1"/>
  <c r="J589"/>
  <c r="K589" s="1"/>
  <c r="H589"/>
  <c r="I589" s="1"/>
  <c r="F589"/>
  <c r="G589" s="1"/>
  <c r="D589"/>
  <c r="E589" s="1"/>
  <c r="J636"/>
  <c r="K636" s="1"/>
  <c r="L636"/>
  <c r="M636" s="1"/>
  <c r="F636"/>
  <c r="G636" s="1"/>
  <c r="D636"/>
  <c r="E636" s="1"/>
  <c r="H636"/>
  <c r="I636" s="1"/>
  <c r="L635"/>
  <c r="M635" s="1"/>
  <c r="F635"/>
  <c r="G635" s="1"/>
  <c r="H635"/>
  <c r="I635" s="1"/>
  <c r="D635"/>
  <c r="E635" s="1"/>
  <c r="J635"/>
  <c r="K635" s="1"/>
  <c r="L634"/>
  <c r="M634" s="1"/>
  <c r="H634"/>
  <c r="I634" s="1"/>
  <c r="J634"/>
  <c r="K634" s="1"/>
  <c r="D634"/>
  <c r="E634" s="1"/>
  <c r="F634"/>
  <c r="G634" s="1"/>
  <c r="J633"/>
  <c r="K633" s="1"/>
  <c r="D633"/>
  <c r="E633" s="1"/>
  <c r="F633"/>
  <c r="G633" s="1"/>
  <c r="L633"/>
  <c r="M633" s="1"/>
  <c r="H633"/>
  <c r="I633" s="1"/>
  <c r="J632"/>
  <c r="K632" s="1"/>
  <c r="D632"/>
  <c r="E632" s="1"/>
  <c r="F632"/>
  <c r="G632" s="1"/>
  <c r="H632"/>
  <c r="I632" s="1"/>
  <c r="L632"/>
  <c r="M632" s="1"/>
  <c r="J631"/>
  <c r="K631" s="1"/>
  <c r="L631"/>
  <c r="M631" s="1"/>
  <c r="F631"/>
  <c r="G631" s="1"/>
  <c r="H631"/>
  <c r="I631" s="1"/>
  <c r="D631"/>
  <c r="E631" s="1"/>
  <c r="L630"/>
  <c r="M630" s="1"/>
  <c r="J630"/>
  <c r="K630" s="1"/>
  <c r="H630"/>
  <c r="I630" s="1"/>
  <c r="F630"/>
  <c r="G630" s="1"/>
  <c r="D630"/>
  <c r="E630" s="1"/>
  <c r="H629"/>
  <c r="I629" s="1"/>
  <c r="J629"/>
  <c r="K629" s="1"/>
  <c r="D629"/>
  <c r="E629" s="1"/>
  <c r="F629"/>
  <c r="G629" s="1"/>
  <c r="L629"/>
  <c r="M629" s="1"/>
  <c r="J628"/>
  <c r="K628" s="1"/>
  <c r="H628"/>
  <c r="I628" s="1"/>
  <c r="L628"/>
  <c r="M628" s="1"/>
  <c r="F628"/>
  <c r="G628" s="1"/>
  <c r="D628"/>
  <c r="E628" s="1"/>
  <c r="H627"/>
  <c r="I627" s="1"/>
  <c r="D627"/>
  <c r="E627" s="1"/>
  <c r="J627"/>
  <c r="K627" s="1"/>
  <c r="L627"/>
  <c r="M627" s="1"/>
  <c r="F627"/>
  <c r="G627" s="1"/>
  <c r="L626"/>
  <c r="M626" s="1"/>
  <c r="D626"/>
  <c r="E626" s="1"/>
  <c r="F626"/>
  <c r="G626" s="1"/>
  <c r="H626"/>
  <c r="I626" s="1"/>
  <c r="J626"/>
  <c r="K626" s="1"/>
  <c r="F625"/>
  <c r="G625" s="1"/>
  <c r="L625"/>
  <c r="M625" s="1"/>
  <c r="H625"/>
  <c r="I625" s="1"/>
  <c r="J625"/>
  <c r="K625" s="1"/>
  <c r="D625"/>
  <c r="E625" s="1"/>
  <c r="J624"/>
  <c r="K624" s="1"/>
  <c r="H624"/>
  <c r="I624" s="1"/>
  <c r="F624"/>
  <c r="G624" s="1"/>
  <c r="L624"/>
  <c r="M624" s="1"/>
  <c r="D624"/>
  <c r="E624" s="1"/>
  <c r="L623"/>
  <c r="M623" s="1"/>
  <c r="F623"/>
  <c r="G623" s="1"/>
  <c r="H623"/>
  <c r="I623" s="1"/>
  <c r="D623"/>
  <c r="J623"/>
  <c r="K623" s="1"/>
  <c r="L622"/>
  <c r="M622" s="1"/>
  <c r="F622"/>
  <c r="G622" s="1"/>
  <c r="J622"/>
  <c r="K622" s="1"/>
  <c r="D622"/>
  <c r="E622" s="1"/>
  <c r="H622"/>
  <c r="I622" s="1"/>
  <c r="J621"/>
  <c r="K621" s="1"/>
  <c r="F621"/>
  <c r="G621" s="1"/>
  <c r="L621"/>
  <c r="M621" s="1"/>
  <c r="H621"/>
  <c r="I621" s="1"/>
  <c r="D621"/>
  <c r="E621" s="1"/>
  <c r="J620"/>
  <c r="K620" s="1"/>
  <c r="F620"/>
  <c r="G620" s="1"/>
  <c r="D620"/>
  <c r="E620" s="1"/>
  <c r="H620"/>
  <c r="I620" s="1"/>
  <c r="L620"/>
  <c r="M620" s="1"/>
  <c r="D619"/>
  <c r="E619" s="1"/>
  <c r="J619"/>
  <c r="K619" s="1"/>
  <c r="L619"/>
  <c r="M619" s="1"/>
  <c r="F619"/>
  <c r="G619" s="1"/>
  <c r="H619"/>
  <c r="I619" s="1"/>
  <c r="L618"/>
  <c r="M618" s="1"/>
  <c r="J618"/>
  <c r="K618" s="1"/>
  <c r="D618"/>
  <c r="E618" s="1"/>
  <c r="F618"/>
  <c r="G618" s="1"/>
  <c r="H618"/>
  <c r="I618" s="1"/>
  <c r="L617"/>
  <c r="M617" s="1"/>
  <c r="H617"/>
  <c r="I617" s="1"/>
  <c r="J617"/>
  <c r="K617" s="1"/>
  <c r="D617"/>
  <c r="E617" s="1"/>
  <c r="F617"/>
  <c r="G617" s="1"/>
  <c r="J616"/>
  <c r="K616" s="1"/>
  <c r="D616"/>
  <c r="E616" s="1"/>
  <c r="H616"/>
  <c r="I616" s="1"/>
  <c r="F616"/>
  <c r="G616" s="1"/>
  <c r="L616"/>
  <c r="M616" s="1"/>
  <c r="H615"/>
  <c r="I615" s="1"/>
  <c r="D615"/>
  <c r="E615" s="1"/>
  <c r="J615"/>
  <c r="K615" s="1"/>
  <c r="L615"/>
  <c r="M615" s="1"/>
  <c r="F615"/>
  <c r="G615" s="1"/>
  <c r="L614"/>
  <c r="M614" s="1"/>
  <c r="J614"/>
  <c r="K614" s="1"/>
  <c r="D614"/>
  <c r="E614" s="1"/>
  <c r="H614"/>
  <c r="I614" s="1"/>
  <c r="F614"/>
  <c r="G614" s="1"/>
  <c r="L613"/>
  <c r="M613" s="1"/>
  <c r="H613"/>
  <c r="I613" s="1"/>
  <c r="J613"/>
  <c r="K613" s="1"/>
  <c r="D613"/>
  <c r="E613" s="1"/>
  <c r="F613"/>
  <c r="G613" s="1"/>
  <c r="F660"/>
  <c r="G660" s="1"/>
  <c r="L660"/>
  <c r="M660" s="1"/>
  <c r="H660"/>
  <c r="I660" s="1"/>
  <c r="J660"/>
  <c r="K660" s="1"/>
  <c r="D660"/>
  <c r="E660" s="1"/>
  <c r="D659"/>
  <c r="J659"/>
  <c r="K659" s="1"/>
  <c r="L659"/>
  <c r="M659" s="1"/>
  <c r="F659"/>
  <c r="G659" s="1"/>
  <c r="H659"/>
  <c r="I659" s="1"/>
  <c r="J658"/>
  <c r="K658" s="1"/>
  <c r="L658"/>
  <c r="M658" s="1"/>
  <c r="F658"/>
  <c r="G658" s="1"/>
  <c r="H658"/>
  <c r="I658" s="1"/>
  <c r="D658"/>
  <c r="E658" s="1"/>
  <c r="H657"/>
  <c r="I657" s="1"/>
  <c r="J657"/>
  <c r="K657" s="1"/>
  <c r="D657"/>
  <c r="E657" s="1"/>
  <c r="F657"/>
  <c r="G657" s="1"/>
  <c r="L657"/>
  <c r="M657" s="1"/>
  <c r="H656"/>
  <c r="I656" s="1"/>
  <c r="D656"/>
  <c r="E656" s="1"/>
  <c r="J656"/>
  <c r="K656" s="1"/>
  <c r="F656"/>
  <c r="G656" s="1"/>
  <c r="L656"/>
  <c r="M656" s="1"/>
  <c r="F655"/>
  <c r="G655" s="1"/>
  <c r="D655"/>
  <c r="E655" s="1"/>
  <c r="J655"/>
  <c r="K655" s="1"/>
  <c r="L655"/>
  <c r="M655" s="1"/>
  <c r="H655"/>
  <c r="I655" s="1"/>
  <c r="J654"/>
  <c r="K654" s="1"/>
  <c r="L654"/>
  <c r="M654" s="1"/>
  <c r="F654"/>
  <c r="G654" s="1"/>
  <c r="D654"/>
  <c r="E654" s="1"/>
  <c r="H654"/>
  <c r="I654" s="1"/>
  <c r="L653"/>
  <c r="M653" s="1"/>
  <c r="D653"/>
  <c r="J653"/>
  <c r="K653" s="1"/>
  <c r="F653"/>
  <c r="G653" s="1"/>
  <c r="H653"/>
  <c r="I653" s="1"/>
  <c r="F652"/>
  <c r="G652" s="1"/>
  <c r="J652"/>
  <c r="K652" s="1"/>
  <c r="D652"/>
  <c r="E652" s="1"/>
  <c r="H652"/>
  <c r="I652" s="1"/>
  <c r="L652"/>
  <c r="M652" s="1"/>
  <c r="D651"/>
  <c r="E651" s="1"/>
  <c r="J651"/>
  <c r="K651" s="1"/>
  <c r="L651"/>
  <c r="M651" s="1"/>
  <c r="F651"/>
  <c r="G651" s="1"/>
  <c r="H651"/>
  <c r="I651" s="1"/>
  <c r="L650"/>
  <c r="M650" s="1"/>
  <c r="F650"/>
  <c r="G650" s="1"/>
  <c r="J650"/>
  <c r="K650" s="1"/>
  <c r="D650"/>
  <c r="E650" s="1"/>
  <c r="H650"/>
  <c r="I650" s="1"/>
  <c r="L649"/>
  <c r="M649" s="1"/>
  <c r="H649"/>
  <c r="I649" s="1"/>
  <c r="J649"/>
  <c r="K649" s="1"/>
  <c r="D649"/>
  <c r="E649" s="1"/>
  <c r="F649"/>
  <c r="G649" s="1"/>
  <c r="J648"/>
  <c r="K648" s="1"/>
  <c r="D648"/>
  <c r="E648" s="1"/>
  <c r="H648"/>
  <c r="I648" s="1"/>
  <c r="F648"/>
  <c r="G648" s="1"/>
  <c r="L648"/>
  <c r="M648" s="1"/>
  <c r="H647"/>
  <c r="I647" s="1"/>
  <c r="D647"/>
  <c r="E647" s="1"/>
  <c r="J647"/>
  <c r="K647" s="1"/>
  <c r="L647"/>
  <c r="M647" s="1"/>
  <c r="F647"/>
  <c r="G647" s="1"/>
  <c r="L646"/>
  <c r="M646" s="1"/>
  <c r="D646"/>
  <c r="E646" s="1"/>
  <c r="H646"/>
  <c r="I646" s="1"/>
  <c r="F646"/>
  <c r="G646" s="1"/>
  <c r="J646"/>
  <c r="K646" s="1"/>
  <c r="F645"/>
  <c r="G645" s="1"/>
  <c r="L645"/>
  <c r="M645" s="1"/>
  <c r="H645"/>
  <c r="I645" s="1"/>
  <c r="J645"/>
  <c r="K645" s="1"/>
  <c r="D645"/>
  <c r="E645" s="1"/>
  <c r="J644"/>
  <c r="K644" s="1"/>
  <c r="D644"/>
  <c r="E644" s="1"/>
  <c r="H644"/>
  <c r="I644" s="1"/>
  <c r="L644"/>
  <c r="M644" s="1"/>
  <c r="F644"/>
  <c r="G644" s="1"/>
  <c r="J643"/>
  <c r="K643" s="1"/>
  <c r="L643"/>
  <c r="M643" s="1"/>
  <c r="F643"/>
  <c r="G643" s="1"/>
  <c r="H643"/>
  <c r="I643" s="1"/>
  <c r="D643"/>
  <c r="E643" s="1"/>
  <c r="L642"/>
  <c r="M642" s="1"/>
  <c r="D642"/>
  <c r="E642" s="1"/>
  <c r="F642"/>
  <c r="G642" s="1"/>
  <c r="H642"/>
  <c r="I642" s="1"/>
  <c r="J642"/>
  <c r="K642" s="1"/>
  <c r="H641"/>
  <c r="I641" s="1"/>
  <c r="J641"/>
  <c r="K641" s="1"/>
  <c r="D641"/>
  <c r="E641" s="1"/>
  <c r="F641"/>
  <c r="G641" s="1"/>
  <c r="L641"/>
  <c r="M641" s="1"/>
  <c r="J640"/>
  <c r="K640" s="1"/>
  <c r="L640"/>
  <c r="M640" s="1"/>
  <c r="D640"/>
  <c r="E640" s="1"/>
  <c r="H640"/>
  <c r="I640" s="1"/>
  <c r="F640"/>
  <c r="G640" s="1"/>
  <c r="D639"/>
  <c r="J639"/>
  <c r="K639" s="1"/>
  <c r="L639"/>
  <c r="M639" s="1"/>
  <c r="F639"/>
  <c r="G639" s="1"/>
  <c r="H639"/>
  <c r="I639" s="1"/>
  <c r="L638"/>
  <c r="M638" s="1"/>
  <c r="F638"/>
  <c r="G638" s="1"/>
  <c r="J638"/>
  <c r="K638" s="1"/>
  <c r="D638"/>
  <c r="E638" s="1"/>
  <c r="H638"/>
  <c r="I638" s="1"/>
  <c r="H637"/>
  <c r="I637" s="1"/>
  <c r="J637"/>
  <c r="K637" s="1"/>
  <c r="D637"/>
  <c r="E637" s="1"/>
  <c r="F637"/>
  <c r="G637" s="1"/>
  <c r="L637"/>
  <c r="M637" s="1"/>
  <c r="D684"/>
  <c r="L684"/>
  <c r="M684" s="1"/>
  <c r="H684"/>
  <c r="I684" s="1"/>
  <c r="J684"/>
  <c r="K684" s="1"/>
  <c r="F684"/>
  <c r="G684" s="1"/>
  <c r="D683"/>
  <c r="H683"/>
  <c r="I683" s="1"/>
  <c r="L683"/>
  <c r="M683" s="1"/>
  <c r="J683"/>
  <c r="K683" s="1"/>
  <c r="F683"/>
  <c r="G683" s="1"/>
  <c r="D682"/>
  <c r="E682" s="1"/>
  <c r="F682"/>
  <c r="G682" s="1"/>
  <c r="L682"/>
  <c r="M682" s="1"/>
  <c r="J682"/>
  <c r="K682" s="1"/>
  <c r="H682"/>
  <c r="I682" s="1"/>
  <c r="F681"/>
  <c r="G681" s="1"/>
  <c r="J681"/>
  <c r="K681" s="1"/>
  <c r="L681"/>
  <c r="M681" s="1"/>
  <c r="H681"/>
  <c r="I681" s="1"/>
  <c r="D681"/>
  <c r="E681" s="1"/>
  <c r="L680"/>
  <c r="M680" s="1"/>
  <c r="D680"/>
  <c r="E680" s="1"/>
  <c r="J680"/>
  <c r="K680" s="1"/>
  <c r="F680"/>
  <c r="G680" s="1"/>
  <c r="H680"/>
  <c r="I680" s="1"/>
  <c r="H679"/>
  <c r="I679" s="1"/>
  <c r="D679"/>
  <c r="E679" s="1"/>
  <c r="J679"/>
  <c r="K679" s="1"/>
  <c r="L679"/>
  <c r="M679" s="1"/>
  <c r="F679"/>
  <c r="G679" s="1"/>
  <c r="J678"/>
  <c r="K678" s="1"/>
  <c r="F678"/>
  <c r="G678" s="1"/>
  <c r="L678"/>
  <c r="M678" s="1"/>
  <c r="H678"/>
  <c r="I678" s="1"/>
  <c r="D678"/>
  <c r="E678" s="1"/>
  <c r="J677"/>
  <c r="K677" s="1"/>
  <c r="H677"/>
  <c r="I677" s="1"/>
  <c r="L677"/>
  <c r="M677" s="1"/>
  <c r="D677"/>
  <c r="F677"/>
  <c r="G677" s="1"/>
  <c r="H676"/>
  <c r="I676" s="1"/>
  <c r="D676"/>
  <c r="E676" s="1"/>
  <c r="J676"/>
  <c r="K676" s="1"/>
  <c r="F676"/>
  <c r="G676" s="1"/>
  <c r="L676"/>
  <c r="M676" s="1"/>
  <c r="J675"/>
  <c r="K675" s="1"/>
  <c r="L675"/>
  <c r="M675" s="1"/>
  <c r="F675"/>
  <c r="G675" s="1"/>
  <c r="H675"/>
  <c r="I675" s="1"/>
  <c r="D675"/>
  <c r="E675" s="1"/>
  <c r="L674"/>
  <c r="M674" s="1"/>
  <c r="F674"/>
  <c r="G674" s="1"/>
  <c r="H674"/>
  <c r="I674" s="1"/>
  <c r="D674"/>
  <c r="E674" s="1"/>
  <c r="J674"/>
  <c r="K674" s="1"/>
  <c r="J673"/>
  <c r="K673" s="1"/>
  <c r="H673"/>
  <c r="I673" s="1"/>
  <c r="L673"/>
  <c r="M673" s="1"/>
  <c r="F673"/>
  <c r="G673" s="1"/>
  <c r="D673"/>
  <c r="E673" s="1"/>
  <c r="J672"/>
  <c r="K672" s="1"/>
  <c r="F672"/>
  <c r="G672" s="1"/>
  <c r="L672"/>
  <c r="M672" s="1"/>
  <c r="H672"/>
  <c r="I672" s="1"/>
  <c r="D672"/>
  <c r="E672" s="1"/>
  <c r="F671"/>
  <c r="G671" s="1"/>
  <c r="H671"/>
  <c r="I671" s="1"/>
  <c r="D671"/>
  <c r="E671" s="1"/>
  <c r="J671"/>
  <c r="K671" s="1"/>
  <c r="L671"/>
  <c r="M671" s="1"/>
  <c r="L670"/>
  <c r="M670" s="1"/>
  <c r="F670"/>
  <c r="G670" s="1"/>
  <c r="H670"/>
  <c r="I670" s="1"/>
  <c r="D670"/>
  <c r="E670" s="1"/>
  <c r="J670"/>
  <c r="K670" s="1"/>
  <c r="J669"/>
  <c r="K669" s="1"/>
  <c r="D669"/>
  <c r="E669" s="1"/>
  <c r="H669"/>
  <c r="I669" s="1"/>
  <c r="F669"/>
  <c r="G669" s="1"/>
  <c r="L669"/>
  <c r="M669" s="1"/>
  <c r="F668"/>
  <c r="G668" s="1"/>
  <c r="L668"/>
  <c r="M668" s="1"/>
  <c r="H668"/>
  <c r="I668" s="1"/>
  <c r="J668"/>
  <c r="K668" s="1"/>
  <c r="D668"/>
  <c r="E668" s="1"/>
  <c r="F667"/>
  <c r="G667" s="1"/>
  <c r="H667"/>
  <c r="I667" s="1"/>
  <c r="D667"/>
  <c r="E667" s="1"/>
  <c r="J667"/>
  <c r="K667" s="1"/>
  <c r="L667"/>
  <c r="M667" s="1"/>
  <c r="J666"/>
  <c r="K666" s="1"/>
  <c r="L666"/>
  <c r="M666" s="1"/>
  <c r="F666"/>
  <c r="G666" s="1"/>
  <c r="H666"/>
  <c r="I666" s="1"/>
  <c r="D666"/>
  <c r="E666" s="1"/>
  <c r="J665"/>
  <c r="K665" s="1"/>
  <c r="F665"/>
  <c r="G665" s="1"/>
  <c r="D665"/>
  <c r="E665" s="1"/>
  <c r="H665"/>
  <c r="I665" s="1"/>
  <c r="L665"/>
  <c r="M665" s="1"/>
  <c r="F664"/>
  <c r="G664" s="1"/>
  <c r="L664"/>
  <c r="M664" s="1"/>
  <c r="H664"/>
  <c r="I664" s="1"/>
  <c r="J664"/>
  <c r="K664" s="1"/>
  <c r="D664"/>
  <c r="E664" s="1"/>
  <c r="H663"/>
  <c r="I663" s="1"/>
  <c r="D663"/>
  <c r="E663" s="1"/>
  <c r="J663"/>
  <c r="K663" s="1"/>
  <c r="L663"/>
  <c r="M663" s="1"/>
  <c r="F663"/>
  <c r="G663" s="1"/>
  <c r="D662"/>
  <c r="E662" s="1"/>
  <c r="J662"/>
  <c r="K662" s="1"/>
  <c r="L662"/>
  <c r="M662" s="1"/>
  <c r="F662"/>
  <c r="G662" s="1"/>
  <c r="H662"/>
  <c r="I662" s="1"/>
  <c r="J661"/>
  <c r="K661" s="1"/>
  <c r="H661"/>
  <c r="I661" s="1"/>
  <c r="F661"/>
  <c r="G661" s="1"/>
  <c r="L661"/>
  <c r="M661" s="1"/>
  <c r="D661"/>
  <c r="E661" s="1"/>
  <c r="J708"/>
  <c r="K708" s="1"/>
  <c r="D708"/>
  <c r="F708"/>
  <c r="G708" s="1"/>
  <c r="L708"/>
  <c r="M708" s="1"/>
  <c r="H708"/>
  <c r="I708" s="1"/>
  <c r="L707"/>
  <c r="M707" s="1"/>
  <c r="F707"/>
  <c r="G707" s="1"/>
  <c r="J707"/>
  <c r="K707" s="1"/>
  <c r="D707"/>
  <c r="E707" s="1"/>
  <c r="H707"/>
  <c r="I707" s="1"/>
  <c r="D706"/>
  <c r="E706" s="1"/>
  <c r="J706"/>
  <c r="K706" s="1"/>
  <c r="L706"/>
  <c r="M706" s="1"/>
  <c r="F706"/>
  <c r="G706" s="1"/>
  <c r="H706"/>
  <c r="I706" s="1"/>
  <c r="H705"/>
  <c r="I705" s="1"/>
  <c r="J705"/>
  <c r="K705" s="1"/>
  <c r="D705"/>
  <c r="E705" s="1"/>
  <c r="F705"/>
  <c r="G705" s="1"/>
  <c r="L705"/>
  <c r="M705" s="1"/>
  <c r="J704"/>
  <c r="K704" s="1"/>
  <c r="L704"/>
  <c r="M704" s="1"/>
  <c r="D704"/>
  <c r="H704"/>
  <c r="I704" s="1"/>
  <c r="F704"/>
  <c r="G704" s="1"/>
  <c r="L703"/>
  <c r="M703" s="1"/>
  <c r="D703"/>
  <c r="E703" s="1"/>
  <c r="H703"/>
  <c r="I703" s="1"/>
  <c r="F703"/>
  <c r="G703" s="1"/>
  <c r="J703"/>
  <c r="K703" s="1"/>
  <c r="H702"/>
  <c r="I702" s="1"/>
  <c r="D702"/>
  <c r="E702" s="1"/>
  <c r="J702"/>
  <c r="K702" s="1"/>
  <c r="L702"/>
  <c r="M702" s="1"/>
  <c r="F702"/>
  <c r="G702" s="1"/>
  <c r="L701"/>
  <c r="M701" s="1"/>
  <c r="H701"/>
  <c r="I701" s="1"/>
  <c r="J701"/>
  <c r="K701" s="1"/>
  <c r="D701"/>
  <c r="E701" s="1"/>
  <c r="F701"/>
  <c r="G701" s="1"/>
  <c r="J700"/>
  <c r="K700" s="1"/>
  <c r="D700"/>
  <c r="L700"/>
  <c r="M700" s="1"/>
  <c r="H700"/>
  <c r="I700" s="1"/>
  <c r="F700"/>
  <c r="G700" s="1"/>
  <c r="L699"/>
  <c r="M699" s="1"/>
  <c r="J699"/>
  <c r="K699" s="1"/>
  <c r="D699"/>
  <c r="H699"/>
  <c r="I699" s="1"/>
  <c r="F699"/>
  <c r="G699" s="1"/>
  <c r="J698"/>
  <c r="K698" s="1"/>
  <c r="F698"/>
  <c r="G698" s="1"/>
  <c r="L698"/>
  <c r="M698" s="1"/>
  <c r="H698"/>
  <c r="I698" s="1"/>
  <c r="D698"/>
  <c r="E698" s="1"/>
  <c r="D697"/>
  <c r="E697" s="1"/>
  <c r="F697"/>
  <c r="G697" s="1"/>
  <c r="L697"/>
  <c r="M697" s="1"/>
  <c r="H697"/>
  <c r="I697" s="1"/>
  <c r="J697"/>
  <c r="K697" s="1"/>
  <c r="J696"/>
  <c r="K696" s="1"/>
  <c r="L696"/>
  <c r="M696" s="1"/>
  <c r="H696"/>
  <c r="I696" s="1"/>
  <c r="D696"/>
  <c r="F696"/>
  <c r="G696" s="1"/>
  <c r="L695"/>
  <c r="M695" s="1"/>
  <c r="D695"/>
  <c r="E695" s="1"/>
  <c r="F695"/>
  <c r="G695" s="1"/>
  <c r="J695"/>
  <c r="K695" s="1"/>
  <c r="H695"/>
  <c r="I695" s="1"/>
  <c r="D694"/>
  <c r="E694" s="1"/>
  <c r="J694"/>
  <c r="K694" s="1"/>
  <c r="L694"/>
  <c r="M694" s="1"/>
  <c r="F694"/>
  <c r="G694" s="1"/>
  <c r="H694"/>
  <c r="I694" s="1"/>
  <c r="H693"/>
  <c r="I693" s="1"/>
  <c r="D693"/>
  <c r="E693" s="1"/>
  <c r="J693"/>
  <c r="K693" s="1"/>
  <c r="F693"/>
  <c r="G693" s="1"/>
  <c r="L693"/>
  <c r="M693" s="1"/>
  <c r="H692"/>
  <c r="I692" s="1"/>
  <c r="D692"/>
  <c r="J692"/>
  <c r="K692" s="1"/>
  <c r="L692"/>
  <c r="M692" s="1"/>
  <c r="F692"/>
  <c r="G692" s="1"/>
  <c r="L691"/>
  <c r="M691" s="1"/>
  <c r="F691"/>
  <c r="G691" s="1"/>
  <c r="J691"/>
  <c r="K691" s="1"/>
  <c r="D691"/>
  <c r="E691" s="1"/>
  <c r="H691"/>
  <c r="I691" s="1"/>
  <c r="J690"/>
  <c r="K690" s="1"/>
  <c r="F690"/>
  <c r="G690" s="1"/>
  <c r="L690"/>
  <c r="M690" s="1"/>
  <c r="H690"/>
  <c r="I690" s="1"/>
  <c r="D690"/>
  <c r="E690" s="1"/>
  <c r="L689"/>
  <c r="M689" s="1"/>
  <c r="H689"/>
  <c r="I689" s="1"/>
  <c r="J689"/>
  <c r="K689" s="1"/>
  <c r="D689"/>
  <c r="E689" s="1"/>
  <c r="F689"/>
  <c r="G689" s="1"/>
  <c r="J688"/>
  <c r="K688" s="1"/>
  <c r="H688"/>
  <c r="I688" s="1"/>
  <c r="D688"/>
  <c r="L688"/>
  <c r="M688" s="1"/>
  <c r="F688"/>
  <c r="G688" s="1"/>
  <c r="D687"/>
  <c r="E687" s="1"/>
  <c r="J687"/>
  <c r="K687" s="1"/>
  <c r="L687"/>
  <c r="M687" s="1"/>
  <c r="F687"/>
  <c r="G687" s="1"/>
  <c r="H687"/>
  <c r="I687" s="1"/>
  <c r="J686"/>
  <c r="K686" s="1"/>
  <c r="H686"/>
  <c r="I686" s="1"/>
  <c r="F686"/>
  <c r="G686" s="1"/>
  <c r="D686"/>
  <c r="E686" s="1"/>
  <c r="L686"/>
  <c r="M686" s="1"/>
  <c r="F685"/>
  <c r="G685" s="1"/>
  <c r="D685"/>
  <c r="E685" s="1"/>
  <c r="J685"/>
  <c r="K685" s="1"/>
  <c r="L685"/>
  <c r="M685" s="1"/>
  <c r="H685"/>
  <c r="I685" s="1"/>
  <c r="C29" i="22"/>
  <c r="C17"/>
  <c r="C43" i="25"/>
  <c r="L47" i="28"/>
  <c r="M47" s="1"/>
  <c r="H47"/>
  <c r="I47" s="1"/>
  <c r="J47"/>
  <c r="K47" s="1"/>
  <c r="D47"/>
  <c r="E47" s="1"/>
  <c r="F47"/>
  <c r="G47" s="1"/>
  <c r="L45"/>
  <c r="M45" s="1"/>
  <c r="D45"/>
  <c r="E45" s="1"/>
  <c r="J45"/>
  <c r="K45" s="1"/>
  <c r="F45"/>
  <c r="G45" s="1"/>
  <c r="H45"/>
  <c r="I45" s="1"/>
  <c r="L41"/>
  <c r="M41" s="1"/>
  <c r="J41"/>
  <c r="K41" s="1"/>
  <c r="D41"/>
  <c r="E41" s="1"/>
  <c r="F41"/>
  <c r="G41" s="1"/>
  <c r="H41"/>
  <c r="I41" s="1"/>
  <c r="C31" i="25"/>
  <c r="L83" i="28"/>
  <c r="M83" s="1"/>
  <c r="F83"/>
  <c r="G83" s="1"/>
  <c r="J83"/>
  <c r="K83" s="1"/>
  <c r="H83"/>
  <c r="I83" s="1"/>
  <c r="D83"/>
  <c r="E83" s="1"/>
  <c r="F81"/>
  <c r="G81" s="1"/>
  <c r="L81"/>
  <c r="M81" s="1"/>
  <c r="H81"/>
  <c r="I81" s="1"/>
  <c r="J81"/>
  <c r="K81" s="1"/>
  <c r="D81"/>
  <c r="E81" s="1"/>
  <c r="L75"/>
  <c r="M75" s="1"/>
  <c r="F75"/>
  <c r="G75" s="1"/>
  <c r="J75"/>
  <c r="K75" s="1"/>
  <c r="H75"/>
  <c r="I75" s="1"/>
  <c r="D75"/>
  <c r="E75" s="1"/>
  <c r="L71"/>
  <c r="M71" s="1"/>
  <c r="H71"/>
  <c r="I71" s="1"/>
  <c r="F71"/>
  <c r="G71" s="1"/>
  <c r="J71"/>
  <c r="K71" s="1"/>
  <c r="D71"/>
  <c r="E71" s="1"/>
  <c r="C52" i="25"/>
  <c r="C48"/>
  <c r="J105" i="28"/>
  <c r="K105" s="1"/>
  <c r="D105"/>
  <c r="E105" s="1"/>
  <c r="F105"/>
  <c r="G105" s="1"/>
  <c r="L105"/>
  <c r="M105" s="1"/>
  <c r="H105"/>
  <c r="I105" s="1"/>
  <c r="C79" i="25"/>
  <c r="L95" i="28"/>
  <c r="M95" s="1"/>
  <c r="F95"/>
  <c r="G95" s="1"/>
  <c r="J95"/>
  <c r="K95" s="1"/>
  <c r="H95"/>
  <c r="I95" s="1"/>
  <c r="D95"/>
  <c r="E95" s="1"/>
  <c r="J92"/>
  <c r="K92" s="1"/>
  <c r="L92"/>
  <c r="M92" s="1"/>
  <c r="D92"/>
  <c r="H92"/>
  <c r="I92" s="1"/>
  <c r="F92"/>
  <c r="G92" s="1"/>
  <c r="H88"/>
  <c r="I88" s="1"/>
  <c r="D88"/>
  <c r="L88"/>
  <c r="M88" s="1"/>
  <c r="J88"/>
  <c r="K88" s="1"/>
  <c r="F88"/>
  <c r="G88" s="1"/>
  <c r="J116"/>
  <c r="K116" s="1"/>
  <c r="D116"/>
  <c r="E116" s="1"/>
  <c r="L116"/>
  <c r="M116" s="1"/>
  <c r="H116"/>
  <c r="I116" s="1"/>
  <c r="F116"/>
  <c r="G116" s="1"/>
  <c r="D110"/>
  <c r="E110" s="1"/>
  <c r="J110"/>
  <c r="K110" s="1"/>
  <c r="L110"/>
  <c r="M110" s="1"/>
  <c r="F110"/>
  <c r="G110" s="1"/>
  <c r="H110"/>
  <c r="I110" s="1"/>
  <c r="J156"/>
  <c r="K156" s="1"/>
  <c r="L156"/>
  <c r="M156" s="1"/>
  <c r="D156"/>
  <c r="H156"/>
  <c r="I156" s="1"/>
  <c r="F156"/>
  <c r="G156" s="1"/>
  <c r="C106" i="22"/>
  <c r="C100"/>
  <c r="J178" i="28"/>
  <c r="K178" s="1"/>
  <c r="D178"/>
  <c r="E178" s="1"/>
  <c r="L178"/>
  <c r="M178" s="1"/>
  <c r="H178"/>
  <c r="I178" s="1"/>
  <c r="F178"/>
  <c r="G178" s="1"/>
  <c r="J170"/>
  <c r="K170" s="1"/>
  <c r="L170"/>
  <c r="M170" s="1"/>
  <c r="F170"/>
  <c r="G170" s="1"/>
  <c r="H170"/>
  <c r="I170" s="1"/>
  <c r="D170"/>
  <c r="E170" s="1"/>
  <c r="J165"/>
  <c r="K165" s="1"/>
  <c r="D165"/>
  <c r="E165" s="1"/>
  <c r="F165"/>
  <c r="G165" s="1"/>
  <c r="L165"/>
  <c r="M165" s="1"/>
  <c r="H165"/>
  <c r="I165" s="1"/>
  <c r="L161"/>
  <c r="M161" s="1"/>
  <c r="H161"/>
  <c r="I161" s="1"/>
  <c r="J161"/>
  <c r="K161" s="1"/>
  <c r="D161"/>
  <c r="E161" s="1"/>
  <c r="F161"/>
  <c r="G161" s="1"/>
  <c r="L159"/>
  <c r="M159" s="1"/>
  <c r="F159"/>
  <c r="G159" s="1"/>
  <c r="J159"/>
  <c r="K159" s="1"/>
  <c r="H159"/>
  <c r="I159" s="1"/>
  <c r="D159"/>
  <c r="E159" s="1"/>
  <c r="C139" i="22"/>
  <c r="C133"/>
  <c r="L220" i="28"/>
  <c r="M220" s="1"/>
  <c r="F220"/>
  <c r="G220" s="1"/>
  <c r="D220"/>
  <c r="E220" s="1"/>
  <c r="H220"/>
  <c r="I220" s="1"/>
  <c r="J220"/>
  <c r="K220" s="1"/>
  <c r="H216"/>
  <c r="I216" s="1"/>
  <c r="J216"/>
  <c r="K216" s="1"/>
  <c r="L216"/>
  <c r="M216" s="1"/>
  <c r="D216"/>
  <c r="E216" s="1"/>
  <c r="F216"/>
  <c r="G216" s="1"/>
  <c r="L212"/>
  <c r="M212" s="1"/>
  <c r="F212"/>
  <c r="G212" s="1"/>
  <c r="H212"/>
  <c r="I212" s="1"/>
  <c r="D212"/>
  <c r="E212" s="1"/>
  <c r="J212"/>
  <c r="K212" s="1"/>
  <c r="C153" i="25"/>
  <c r="F250" i="28"/>
  <c r="G250" s="1"/>
  <c r="L250"/>
  <c r="M250" s="1"/>
  <c r="H250"/>
  <c r="I250" s="1"/>
  <c r="J250"/>
  <c r="K250" s="1"/>
  <c r="D250"/>
  <c r="E250" s="1"/>
  <c r="C180" i="25"/>
  <c r="C176"/>
  <c r="L236" i="28"/>
  <c r="M236" s="1"/>
  <c r="F236"/>
  <c r="G236" s="1"/>
  <c r="D236"/>
  <c r="E236" s="1"/>
  <c r="H236"/>
  <c r="I236" s="1"/>
  <c r="J236"/>
  <c r="K236" s="1"/>
  <c r="C170" i="25"/>
  <c r="C168"/>
  <c r="C194" i="22"/>
  <c r="C189"/>
  <c r="D299" i="28"/>
  <c r="E299" s="1"/>
  <c r="J299"/>
  <c r="K299" s="1"/>
  <c r="L299"/>
  <c r="M299" s="1"/>
  <c r="F299"/>
  <c r="G299" s="1"/>
  <c r="H299"/>
  <c r="I299" s="1"/>
  <c r="C216" i="25"/>
  <c r="C213"/>
  <c r="C207"/>
  <c r="C231" i="22"/>
  <c r="L35" i="28"/>
  <c r="M35" s="1"/>
  <c r="F35"/>
  <c r="G35" s="1"/>
  <c r="H35"/>
  <c r="I35" s="1"/>
  <c r="J35"/>
  <c r="K35" s="1"/>
  <c r="D35"/>
  <c r="E35" s="1"/>
  <c r="C28" i="25"/>
  <c r="J25" i="28"/>
  <c r="K25" s="1"/>
  <c r="D25"/>
  <c r="E25" s="1"/>
  <c r="L25"/>
  <c r="M25" s="1"/>
  <c r="F25"/>
  <c r="G25" s="1"/>
  <c r="H25"/>
  <c r="I25" s="1"/>
  <c r="C22" i="25"/>
  <c r="H17" i="28"/>
  <c r="I17" s="1"/>
  <c r="J17"/>
  <c r="K17" s="1"/>
  <c r="D17"/>
  <c r="E17" s="1"/>
  <c r="F17"/>
  <c r="G17" s="1"/>
  <c r="L17"/>
  <c r="M17" s="1"/>
  <c r="L15"/>
  <c r="M15" s="1"/>
  <c r="H15"/>
  <c r="I15" s="1"/>
  <c r="F15"/>
  <c r="G15" s="1"/>
  <c r="J15"/>
  <c r="K15" s="1"/>
  <c r="D15"/>
  <c r="E15" s="1"/>
  <c r="C13" i="25"/>
  <c r="C14"/>
  <c r="C45" i="22"/>
  <c r="C37"/>
  <c r="C31"/>
  <c r="D78" i="28"/>
  <c r="E78" s="1"/>
  <c r="J78"/>
  <c r="K78" s="1"/>
  <c r="L78"/>
  <c r="M78" s="1"/>
  <c r="F78"/>
  <c r="G78" s="1"/>
  <c r="H78"/>
  <c r="I78" s="1"/>
  <c r="C54" i="22"/>
  <c r="C48"/>
  <c r="C79"/>
  <c r="C68"/>
  <c r="C66"/>
  <c r="L131" i="28"/>
  <c r="M131" s="1"/>
  <c r="F131"/>
  <c r="G131" s="1"/>
  <c r="J131"/>
  <c r="K131" s="1"/>
  <c r="D131"/>
  <c r="E131" s="1"/>
  <c r="H131"/>
  <c r="I131" s="1"/>
  <c r="C97" i="22"/>
  <c r="C95" i="25"/>
  <c r="C91" i="22"/>
  <c r="C87"/>
  <c r="C85"/>
  <c r="C83"/>
  <c r="C28"/>
  <c r="C26"/>
  <c r="C24"/>
  <c r="C22"/>
  <c r="C20"/>
  <c r="C18"/>
  <c r="C16"/>
  <c r="C14"/>
  <c r="J60" i="28"/>
  <c r="K60" s="1"/>
  <c r="H60"/>
  <c r="I60" s="1"/>
  <c r="L60"/>
  <c r="M60" s="1"/>
  <c r="D60"/>
  <c r="F60"/>
  <c r="G60" s="1"/>
  <c r="F58"/>
  <c r="G58" s="1"/>
  <c r="J58"/>
  <c r="K58" s="1"/>
  <c r="D58"/>
  <c r="E58" s="1"/>
  <c r="L58"/>
  <c r="M58" s="1"/>
  <c r="H58"/>
  <c r="I58" s="1"/>
  <c r="J56"/>
  <c r="K56" s="1"/>
  <c r="D56"/>
  <c r="L56"/>
  <c r="M56" s="1"/>
  <c r="H56"/>
  <c r="I56" s="1"/>
  <c r="F56"/>
  <c r="G56" s="1"/>
  <c r="J54"/>
  <c r="K54" s="1"/>
  <c r="F54"/>
  <c r="G54" s="1"/>
  <c r="L54"/>
  <c r="M54" s="1"/>
  <c r="H54"/>
  <c r="I54" s="1"/>
  <c r="D54"/>
  <c r="E54" s="1"/>
  <c r="C46" i="25"/>
  <c r="H52" i="28"/>
  <c r="I52" s="1"/>
  <c r="D52"/>
  <c r="L52"/>
  <c r="M52" s="1"/>
  <c r="J52"/>
  <c r="K52" s="1"/>
  <c r="F52"/>
  <c r="G52" s="1"/>
  <c r="C44" i="25"/>
  <c r="H50" i="28"/>
  <c r="I50" s="1"/>
  <c r="J50"/>
  <c r="K50" s="1"/>
  <c r="D50"/>
  <c r="E50" s="1"/>
  <c r="F50"/>
  <c r="G50" s="1"/>
  <c r="L50"/>
  <c r="M50" s="1"/>
  <c r="C42" i="25"/>
  <c r="J48" i="28"/>
  <c r="K48" s="1"/>
  <c r="H48"/>
  <c r="I48" s="1"/>
  <c r="L48"/>
  <c r="M48" s="1"/>
  <c r="D48"/>
  <c r="F48"/>
  <c r="G48" s="1"/>
  <c r="C40" i="25"/>
  <c r="J46" i="28"/>
  <c r="K46" s="1"/>
  <c r="L46"/>
  <c r="M46" s="1"/>
  <c r="F46"/>
  <c r="G46" s="1"/>
  <c r="H46"/>
  <c r="I46" s="1"/>
  <c r="D46"/>
  <c r="E46" s="1"/>
  <c r="C38" i="25"/>
  <c r="F44" i="28"/>
  <c r="G44" s="1"/>
  <c r="H44"/>
  <c r="I44" s="1"/>
  <c r="L44"/>
  <c r="M44" s="1"/>
  <c r="D44"/>
  <c r="E44" s="1"/>
  <c r="J44"/>
  <c r="K44" s="1"/>
  <c r="C36" i="25"/>
  <c r="H42" i="28"/>
  <c r="I42" s="1"/>
  <c r="D42"/>
  <c r="E42" s="1"/>
  <c r="J42"/>
  <c r="K42" s="1"/>
  <c r="L42"/>
  <c r="M42" s="1"/>
  <c r="F42"/>
  <c r="G42" s="1"/>
  <c r="C34" i="25"/>
  <c r="L40" i="28"/>
  <c r="M40" s="1"/>
  <c r="J40"/>
  <c r="K40" s="1"/>
  <c r="H40"/>
  <c r="I40" s="1"/>
  <c r="D40"/>
  <c r="E40" s="1"/>
  <c r="F40"/>
  <c r="G40" s="1"/>
  <c r="C32" i="25"/>
  <c r="J38" i="28"/>
  <c r="K38" s="1"/>
  <c r="H38"/>
  <c r="I38" s="1"/>
  <c r="F38"/>
  <c r="G38" s="1"/>
  <c r="L38"/>
  <c r="M38" s="1"/>
  <c r="D38"/>
  <c r="E38" s="1"/>
  <c r="C30" i="25"/>
  <c r="J84" i="28"/>
  <c r="K84" s="1"/>
  <c r="H84"/>
  <c r="I84" s="1"/>
  <c r="D84"/>
  <c r="L84"/>
  <c r="M84" s="1"/>
  <c r="F84"/>
  <c r="G84" s="1"/>
  <c r="L82"/>
  <c r="M82" s="1"/>
  <c r="F82"/>
  <c r="G82" s="1"/>
  <c r="H82"/>
  <c r="I82" s="1"/>
  <c r="D82"/>
  <c r="E82" s="1"/>
  <c r="J82"/>
  <c r="K82" s="1"/>
  <c r="D80"/>
  <c r="L80"/>
  <c r="M80" s="1"/>
  <c r="H80"/>
  <c r="I80" s="1"/>
  <c r="J80"/>
  <c r="K80" s="1"/>
  <c r="F80"/>
  <c r="G80" s="1"/>
  <c r="H77"/>
  <c r="I77" s="1"/>
  <c r="J77"/>
  <c r="K77" s="1"/>
  <c r="D77"/>
  <c r="E77" s="1"/>
  <c r="F77"/>
  <c r="G77" s="1"/>
  <c r="L77"/>
  <c r="M77" s="1"/>
  <c r="C62" i="22"/>
  <c r="C61" i="25"/>
  <c r="J73" i="28"/>
  <c r="K73" s="1"/>
  <c r="D73"/>
  <c r="E73" s="1"/>
  <c r="F73"/>
  <c r="G73" s="1"/>
  <c r="L73"/>
  <c r="M73" s="1"/>
  <c r="H73"/>
  <c r="I73" s="1"/>
  <c r="C57" i="25"/>
  <c r="H70" i="28"/>
  <c r="I70" s="1"/>
  <c r="D70"/>
  <c r="E70" s="1"/>
  <c r="J70"/>
  <c r="K70" s="1"/>
  <c r="L70"/>
  <c r="M70" s="1"/>
  <c r="F70"/>
  <c r="G70" s="1"/>
  <c r="C55" i="25"/>
  <c r="J68" i="28"/>
  <c r="K68" s="1"/>
  <c r="H68"/>
  <c r="I68" s="1"/>
  <c r="D68"/>
  <c r="L68"/>
  <c r="M68" s="1"/>
  <c r="F68"/>
  <c r="G68" s="1"/>
  <c r="C53" i="25"/>
  <c r="F66" i="28"/>
  <c r="G66" s="1"/>
  <c r="L66"/>
  <c r="M66" s="1"/>
  <c r="H66"/>
  <c r="I66" s="1"/>
  <c r="D66"/>
  <c r="E66" s="1"/>
  <c r="J66"/>
  <c r="K66" s="1"/>
  <c r="C51" i="25"/>
  <c r="L64" i="28"/>
  <c r="M64" s="1"/>
  <c r="H64"/>
  <c r="I64" s="1"/>
  <c r="D64"/>
  <c r="J64"/>
  <c r="K64" s="1"/>
  <c r="F64"/>
  <c r="G64" s="1"/>
  <c r="C49" i="25"/>
  <c r="J62" i="28"/>
  <c r="K62" s="1"/>
  <c r="L62"/>
  <c r="M62" s="1"/>
  <c r="F62"/>
  <c r="G62" s="1"/>
  <c r="H62"/>
  <c r="I62" s="1"/>
  <c r="D62"/>
  <c r="E62" s="1"/>
  <c r="C47" i="25"/>
  <c r="J108" i="28"/>
  <c r="K108" s="1"/>
  <c r="H108"/>
  <c r="I108" s="1"/>
  <c r="L108"/>
  <c r="M108" s="1"/>
  <c r="D108"/>
  <c r="F108"/>
  <c r="G108" s="1"/>
  <c r="L106"/>
  <c r="M106" s="1"/>
  <c r="F106"/>
  <c r="G106" s="1"/>
  <c r="H106"/>
  <c r="I106" s="1"/>
  <c r="D106"/>
  <c r="E106" s="1"/>
  <c r="J106"/>
  <c r="K106" s="1"/>
  <c r="H104"/>
  <c r="I104" s="1"/>
  <c r="D104"/>
  <c r="L104"/>
  <c r="M104" s="1"/>
  <c r="J104"/>
  <c r="K104" s="1"/>
  <c r="F104"/>
  <c r="G104" s="1"/>
  <c r="H102"/>
  <c r="I102" s="1"/>
  <c r="D102"/>
  <c r="E102" s="1"/>
  <c r="J102"/>
  <c r="K102" s="1"/>
  <c r="L102"/>
  <c r="M102" s="1"/>
  <c r="F102"/>
  <c r="G102" s="1"/>
  <c r="C80" i="25"/>
  <c r="J100" i="28"/>
  <c r="K100" s="1"/>
  <c r="H100"/>
  <c r="I100" s="1"/>
  <c r="D100"/>
  <c r="E100" s="1"/>
  <c r="L100"/>
  <c r="M100" s="1"/>
  <c r="F100"/>
  <c r="G100" s="1"/>
  <c r="C78" i="25"/>
  <c r="D98" i="28"/>
  <c r="E98" s="1"/>
  <c r="J98"/>
  <c r="K98" s="1"/>
  <c r="L98"/>
  <c r="M98" s="1"/>
  <c r="F98"/>
  <c r="G98" s="1"/>
  <c r="H98"/>
  <c r="I98" s="1"/>
  <c r="C76" i="25"/>
  <c r="D96" i="28"/>
  <c r="L96"/>
  <c r="M96" s="1"/>
  <c r="H96"/>
  <c r="I96" s="1"/>
  <c r="J96"/>
  <c r="K96" s="1"/>
  <c r="F96"/>
  <c r="G96" s="1"/>
  <c r="C74" i="25"/>
  <c r="C73"/>
  <c r="F93" i="28"/>
  <c r="G93" s="1"/>
  <c r="L93"/>
  <c r="M93" s="1"/>
  <c r="H93"/>
  <c r="I93" s="1"/>
  <c r="J93"/>
  <c r="K93" s="1"/>
  <c r="D93"/>
  <c r="E93" s="1"/>
  <c r="C71" i="25"/>
  <c r="L91" i="28"/>
  <c r="M91" s="1"/>
  <c r="F91"/>
  <c r="G91" s="1"/>
  <c r="J91"/>
  <c r="K91" s="1"/>
  <c r="D91"/>
  <c r="E91" s="1"/>
  <c r="H91"/>
  <c r="I91" s="1"/>
  <c r="C69" i="25"/>
  <c r="L89" i="28"/>
  <c r="M89" s="1"/>
  <c r="H89"/>
  <c r="I89" s="1"/>
  <c r="J89"/>
  <c r="K89" s="1"/>
  <c r="D89"/>
  <c r="E89" s="1"/>
  <c r="F89"/>
  <c r="G89" s="1"/>
  <c r="C67" i="25"/>
  <c r="L87" i="28"/>
  <c r="M87" s="1"/>
  <c r="H87"/>
  <c r="I87" s="1"/>
  <c r="F87"/>
  <c r="G87" s="1"/>
  <c r="J87"/>
  <c r="K87" s="1"/>
  <c r="D87"/>
  <c r="E87" s="1"/>
  <c r="C65" i="25"/>
  <c r="H85" i="28"/>
  <c r="I85" s="1"/>
  <c r="J85"/>
  <c r="K85" s="1"/>
  <c r="D85"/>
  <c r="E85" s="1"/>
  <c r="F85"/>
  <c r="G85" s="1"/>
  <c r="L85"/>
  <c r="M85" s="1"/>
  <c r="C94" i="25"/>
  <c r="L120" i="28"/>
  <c r="M120" s="1"/>
  <c r="H120"/>
  <c r="I120" s="1"/>
  <c r="J120"/>
  <c r="K120" s="1"/>
  <c r="D120"/>
  <c r="E120" s="1"/>
  <c r="F120"/>
  <c r="G120" s="1"/>
  <c r="C90" i="25"/>
  <c r="H117" i="28"/>
  <c r="I117" s="1"/>
  <c r="J117"/>
  <c r="K117" s="1"/>
  <c r="D117"/>
  <c r="E117" s="1"/>
  <c r="F117"/>
  <c r="G117" s="1"/>
  <c r="L117"/>
  <c r="M117" s="1"/>
  <c r="C88" i="25"/>
  <c r="L115" i="28"/>
  <c r="M115" s="1"/>
  <c r="F115"/>
  <c r="G115" s="1"/>
  <c r="J115"/>
  <c r="K115" s="1"/>
  <c r="D115"/>
  <c r="E115" s="1"/>
  <c r="H115"/>
  <c r="I115" s="1"/>
  <c r="C86" i="25"/>
  <c r="F113" i="28"/>
  <c r="G113" s="1"/>
  <c r="L113"/>
  <c r="M113" s="1"/>
  <c r="H113"/>
  <c r="I113" s="1"/>
  <c r="J113"/>
  <c r="K113" s="1"/>
  <c r="D113"/>
  <c r="E113" s="1"/>
  <c r="C84" i="25"/>
  <c r="L111" i="28"/>
  <c r="M111" s="1"/>
  <c r="H111"/>
  <c r="I111" s="1"/>
  <c r="F111"/>
  <c r="G111" s="1"/>
  <c r="J111"/>
  <c r="K111" s="1"/>
  <c r="D111"/>
  <c r="E111" s="1"/>
  <c r="C82" i="25"/>
  <c r="H109" i="28"/>
  <c r="I109" s="1"/>
  <c r="J109"/>
  <c r="K109" s="1"/>
  <c r="D109"/>
  <c r="E109" s="1"/>
  <c r="F109"/>
  <c r="G109" s="1"/>
  <c r="L109"/>
  <c r="M109" s="1"/>
  <c r="L155"/>
  <c r="M155" s="1"/>
  <c r="F155"/>
  <c r="G155" s="1"/>
  <c r="J155"/>
  <c r="K155" s="1"/>
  <c r="H155"/>
  <c r="I155" s="1"/>
  <c r="D155"/>
  <c r="E155" s="1"/>
  <c r="F153"/>
  <c r="G153" s="1"/>
  <c r="L153"/>
  <c r="M153" s="1"/>
  <c r="H153"/>
  <c r="I153" s="1"/>
  <c r="J153"/>
  <c r="K153" s="1"/>
  <c r="D153"/>
  <c r="E153" s="1"/>
  <c r="L151"/>
  <c r="M151" s="1"/>
  <c r="D151"/>
  <c r="E151" s="1"/>
  <c r="F151"/>
  <c r="G151" s="1"/>
  <c r="J151"/>
  <c r="K151" s="1"/>
  <c r="H151"/>
  <c r="I151" s="1"/>
  <c r="J148"/>
  <c r="K148" s="1"/>
  <c r="D148"/>
  <c r="L148"/>
  <c r="M148" s="1"/>
  <c r="H148"/>
  <c r="I148" s="1"/>
  <c r="F148"/>
  <c r="G148" s="1"/>
  <c r="C112" i="22"/>
  <c r="C111" i="25"/>
  <c r="D144" i="28"/>
  <c r="L144"/>
  <c r="M144" s="1"/>
  <c r="H144"/>
  <c r="I144" s="1"/>
  <c r="J144"/>
  <c r="K144" s="1"/>
  <c r="F144"/>
  <c r="G144" s="1"/>
  <c r="L143"/>
  <c r="M143" s="1"/>
  <c r="F143"/>
  <c r="G143" s="1"/>
  <c r="J143"/>
  <c r="K143" s="1"/>
  <c r="D143"/>
  <c r="H143"/>
  <c r="I143" s="1"/>
  <c r="C107" i="22"/>
  <c r="C105"/>
  <c r="C103"/>
  <c r="C101"/>
  <c r="C99"/>
  <c r="L179" i="28"/>
  <c r="M179" s="1"/>
  <c r="F179"/>
  <c r="G179" s="1"/>
  <c r="D179"/>
  <c r="E179" s="1"/>
  <c r="J179"/>
  <c r="K179" s="1"/>
  <c r="H179"/>
  <c r="I179" s="1"/>
  <c r="F177"/>
  <c r="G177" s="1"/>
  <c r="H177"/>
  <c r="I177" s="1"/>
  <c r="J177"/>
  <c r="K177" s="1"/>
  <c r="L177"/>
  <c r="M177" s="1"/>
  <c r="D177"/>
  <c r="E177" s="1"/>
  <c r="L175"/>
  <c r="M175" s="1"/>
  <c r="F175"/>
  <c r="G175" s="1"/>
  <c r="H175"/>
  <c r="I175" s="1"/>
  <c r="J175"/>
  <c r="K175" s="1"/>
  <c r="D175"/>
  <c r="E175" s="1"/>
  <c r="J173"/>
  <c r="K173" s="1"/>
  <c r="D173"/>
  <c r="E173" s="1"/>
  <c r="F173"/>
  <c r="G173" s="1"/>
  <c r="L173"/>
  <c r="M173" s="1"/>
  <c r="H173"/>
  <c r="I173" s="1"/>
  <c r="C130" i="25"/>
  <c r="L171" i="28"/>
  <c r="M171" s="1"/>
  <c r="F171"/>
  <c r="G171" s="1"/>
  <c r="J171"/>
  <c r="K171" s="1"/>
  <c r="D171"/>
  <c r="E171" s="1"/>
  <c r="H171"/>
  <c r="I171" s="1"/>
  <c r="C128" i="25"/>
  <c r="H169" i="28"/>
  <c r="I169" s="1"/>
  <c r="J169"/>
  <c r="K169" s="1"/>
  <c r="D169"/>
  <c r="E169" s="1"/>
  <c r="F169"/>
  <c r="G169" s="1"/>
  <c r="L169"/>
  <c r="M169" s="1"/>
  <c r="C126" i="25"/>
  <c r="L167" i="28"/>
  <c r="M167" s="1"/>
  <c r="F167"/>
  <c r="G167" s="1"/>
  <c r="J167"/>
  <c r="K167" s="1"/>
  <c r="D167"/>
  <c r="E167" s="1"/>
  <c r="H167"/>
  <c r="I167" s="1"/>
  <c r="C123" i="25"/>
  <c r="F164" i="28"/>
  <c r="G164" s="1"/>
  <c r="L164"/>
  <c r="M164" s="1"/>
  <c r="H164"/>
  <c r="I164" s="1"/>
  <c r="J164"/>
  <c r="K164" s="1"/>
  <c r="D164"/>
  <c r="E164" s="1"/>
  <c r="C121" i="25"/>
  <c r="H162" i="28"/>
  <c r="I162" s="1"/>
  <c r="D162"/>
  <c r="E162" s="1"/>
  <c r="J162"/>
  <c r="K162" s="1"/>
  <c r="L162"/>
  <c r="M162" s="1"/>
  <c r="F162"/>
  <c r="G162" s="1"/>
  <c r="C119" i="25"/>
  <c r="D160" i="28"/>
  <c r="J160"/>
  <c r="K160" s="1"/>
  <c r="L160"/>
  <c r="M160" s="1"/>
  <c r="H160"/>
  <c r="I160" s="1"/>
  <c r="F160"/>
  <c r="G160" s="1"/>
  <c r="C117" i="25"/>
  <c r="J158" i="28"/>
  <c r="K158" s="1"/>
  <c r="L158"/>
  <c r="M158" s="1"/>
  <c r="F158"/>
  <c r="G158" s="1"/>
  <c r="H158"/>
  <c r="I158" s="1"/>
  <c r="D158"/>
  <c r="E158" s="1"/>
  <c r="C115" i="25"/>
  <c r="C148" i="22"/>
  <c r="C146"/>
  <c r="C144"/>
  <c r="C142"/>
  <c r="C140"/>
  <c r="C138"/>
  <c r="C136"/>
  <c r="C134"/>
  <c r="C132"/>
  <c r="L227" i="28"/>
  <c r="M227" s="1"/>
  <c r="F227"/>
  <c r="G227" s="1"/>
  <c r="H227"/>
  <c r="I227" s="1"/>
  <c r="D227"/>
  <c r="E227" s="1"/>
  <c r="J227"/>
  <c r="K227" s="1"/>
  <c r="L225"/>
  <c r="M225" s="1"/>
  <c r="J225"/>
  <c r="K225" s="1"/>
  <c r="D225"/>
  <c r="E225" s="1"/>
  <c r="F225"/>
  <c r="G225" s="1"/>
  <c r="H225"/>
  <c r="I225" s="1"/>
  <c r="H223"/>
  <c r="I223" s="1"/>
  <c r="D223"/>
  <c r="E223" s="1"/>
  <c r="J223"/>
  <c r="K223" s="1"/>
  <c r="L223"/>
  <c r="M223" s="1"/>
  <c r="F223"/>
  <c r="G223" s="1"/>
  <c r="H221"/>
  <c r="I221" s="1"/>
  <c r="F221"/>
  <c r="G221" s="1"/>
  <c r="D221"/>
  <c r="E221" s="1"/>
  <c r="J221"/>
  <c r="K221" s="1"/>
  <c r="L221"/>
  <c r="M221" s="1"/>
  <c r="C164" i="25"/>
  <c r="D219" i="28"/>
  <c r="E219" s="1"/>
  <c r="J219"/>
  <c r="K219" s="1"/>
  <c r="L219"/>
  <c r="M219" s="1"/>
  <c r="F219"/>
  <c r="G219" s="1"/>
  <c r="H219"/>
  <c r="I219" s="1"/>
  <c r="C162" i="25"/>
  <c r="J217" i="28"/>
  <c r="K217" s="1"/>
  <c r="D217"/>
  <c r="E217" s="1"/>
  <c r="L217"/>
  <c r="M217" s="1"/>
  <c r="F217"/>
  <c r="G217" s="1"/>
  <c r="H217"/>
  <c r="I217" s="1"/>
  <c r="C160" i="25"/>
  <c r="J215" i="28"/>
  <c r="K215" s="1"/>
  <c r="L215"/>
  <c r="M215" s="1"/>
  <c r="F215"/>
  <c r="G215" s="1"/>
  <c r="H215"/>
  <c r="I215" s="1"/>
  <c r="D215"/>
  <c r="E215" s="1"/>
  <c r="C158" i="25"/>
  <c r="J213" i="28"/>
  <c r="K213" s="1"/>
  <c r="L213"/>
  <c r="M213" s="1"/>
  <c r="D213"/>
  <c r="E213" s="1"/>
  <c r="F213"/>
  <c r="G213" s="1"/>
  <c r="H213"/>
  <c r="I213" s="1"/>
  <c r="C156" i="25"/>
  <c r="H211" i="28"/>
  <c r="I211" s="1"/>
  <c r="J211"/>
  <c r="K211" s="1"/>
  <c r="L211"/>
  <c r="M211" s="1"/>
  <c r="D211"/>
  <c r="E211" s="1"/>
  <c r="F211"/>
  <c r="G211" s="1"/>
  <c r="C154" i="25"/>
  <c r="J209" i="28"/>
  <c r="K209" s="1"/>
  <c r="H209"/>
  <c r="I209" s="1"/>
  <c r="D209"/>
  <c r="E209" s="1"/>
  <c r="F209"/>
  <c r="G209" s="1"/>
  <c r="L209"/>
  <c r="M209" s="1"/>
  <c r="C152" i="25"/>
  <c r="D207" i="28"/>
  <c r="E207" s="1"/>
  <c r="L207"/>
  <c r="M207" s="1"/>
  <c r="F207"/>
  <c r="G207" s="1"/>
  <c r="J207"/>
  <c r="K207" s="1"/>
  <c r="H207"/>
  <c r="I207" s="1"/>
  <c r="C150" i="25"/>
  <c r="J205" i="28"/>
  <c r="K205" s="1"/>
  <c r="D205"/>
  <c r="E205" s="1"/>
  <c r="L205"/>
  <c r="M205" s="1"/>
  <c r="H205"/>
  <c r="I205" s="1"/>
  <c r="F205"/>
  <c r="G205" s="1"/>
  <c r="L251"/>
  <c r="M251" s="1"/>
  <c r="J251"/>
  <c r="K251" s="1"/>
  <c r="D251"/>
  <c r="E251" s="1"/>
  <c r="F251"/>
  <c r="G251" s="1"/>
  <c r="H251"/>
  <c r="I251" s="1"/>
  <c r="J249"/>
  <c r="K249" s="1"/>
  <c r="L249"/>
  <c r="M249" s="1"/>
  <c r="D249"/>
  <c r="F249"/>
  <c r="G249" s="1"/>
  <c r="H249"/>
  <c r="I249" s="1"/>
  <c r="L247"/>
  <c r="M247" s="1"/>
  <c r="F247"/>
  <c r="G247" s="1"/>
  <c r="H247"/>
  <c r="I247" s="1"/>
  <c r="J247"/>
  <c r="K247" s="1"/>
  <c r="D247"/>
  <c r="E247" s="1"/>
  <c r="J245"/>
  <c r="K245" s="1"/>
  <c r="H245"/>
  <c r="I245" s="1"/>
  <c r="L245"/>
  <c r="M245" s="1"/>
  <c r="F245"/>
  <c r="G245" s="1"/>
  <c r="D245"/>
  <c r="E245" s="1"/>
  <c r="C181" i="25"/>
  <c r="L243" i="28"/>
  <c r="M243" s="1"/>
  <c r="J243"/>
  <c r="K243" s="1"/>
  <c r="D243"/>
  <c r="E243" s="1"/>
  <c r="H243"/>
  <c r="I243" s="1"/>
  <c r="F243"/>
  <c r="G243" s="1"/>
  <c r="C179" i="25"/>
  <c r="J241" i="28"/>
  <c r="K241" s="1"/>
  <c r="D241"/>
  <c r="E241" s="1"/>
  <c r="L241"/>
  <c r="M241" s="1"/>
  <c r="H241"/>
  <c r="I241" s="1"/>
  <c r="F241"/>
  <c r="G241" s="1"/>
  <c r="C177" i="25"/>
  <c r="L239" i="28"/>
  <c r="M239" s="1"/>
  <c r="F239"/>
  <c r="G239" s="1"/>
  <c r="J239"/>
  <c r="K239" s="1"/>
  <c r="D239"/>
  <c r="E239" s="1"/>
  <c r="H239"/>
  <c r="I239" s="1"/>
  <c r="C175" i="25"/>
  <c r="J237" i="28"/>
  <c r="K237" s="1"/>
  <c r="H237"/>
  <c r="I237" s="1"/>
  <c r="F237"/>
  <c r="G237" s="1"/>
  <c r="D237"/>
  <c r="E237" s="1"/>
  <c r="L237"/>
  <c r="M237" s="1"/>
  <c r="C173" i="25"/>
  <c r="L235" i="28"/>
  <c r="M235" s="1"/>
  <c r="F235"/>
  <c r="G235" s="1"/>
  <c r="D235"/>
  <c r="E235" s="1"/>
  <c r="H235"/>
  <c r="I235" s="1"/>
  <c r="J235"/>
  <c r="K235" s="1"/>
  <c r="C171" i="25"/>
  <c r="J233" i="28"/>
  <c r="K233" s="1"/>
  <c r="D233"/>
  <c r="E233" s="1"/>
  <c r="L233"/>
  <c r="M233" s="1"/>
  <c r="H233"/>
  <c r="I233" s="1"/>
  <c r="F233"/>
  <c r="G233" s="1"/>
  <c r="C169" i="25"/>
  <c r="H231" i="28"/>
  <c r="I231" s="1"/>
  <c r="J231"/>
  <c r="K231" s="1"/>
  <c r="D231"/>
  <c r="F231"/>
  <c r="G231" s="1"/>
  <c r="L231"/>
  <c r="M231" s="1"/>
  <c r="C167" i="25"/>
  <c r="J229" i="28"/>
  <c r="K229" s="1"/>
  <c r="H229"/>
  <c r="I229" s="1"/>
  <c r="L229"/>
  <c r="M229" s="1"/>
  <c r="F229"/>
  <c r="G229" s="1"/>
  <c r="D229"/>
  <c r="E229" s="1"/>
  <c r="C185" i="25"/>
  <c r="C184"/>
  <c r="C183"/>
  <c r="L297" i="28"/>
  <c r="M297" s="1"/>
  <c r="H297"/>
  <c r="I297" s="1"/>
  <c r="J297"/>
  <c r="K297" s="1"/>
  <c r="D297"/>
  <c r="F297"/>
  <c r="G297" s="1"/>
  <c r="J296"/>
  <c r="K296" s="1"/>
  <c r="H296"/>
  <c r="I296" s="1"/>
  <c r="L296"/>
  <c r="M296" s="1"/>
  <c r="D296"/>
  <c r="F296"/>
  <c r="G296" s="1"/>
  <c r="L295"/>
  <c r="M295" s="1"/>
  <c r="F295"/>
  <c r="G295" s="1"/>
  <c r="D295"/>
  <c r="E295" s="1"/>
  <c r="H295"/>
  <c r="I295" s="1"/>
  <c r="J295"/>
  <c r="K295" s="1"/>
  <c r="F294"/>
  <c r="G294" s="1"/>
  <c r="L294"/>
  <c r="M294" s="1"/>
  <c r="J294"/>
  <c r="K294" s="1"/>
  <c r="H294"/>
  <c r="I294" s="1"/>
  <c r="D294"/>
  <c r="E294" s="1"/>
  <c r="J293"/>
  <c r="K293" s="1"/>
  <c r="D293"/>
  <c r="E293" s="1"/>
  <c r="F293"/>
  <c r="G293" s="1"/>
  <c r="L293"/>
  <c r="M293" s="1"/>
  <c r="H293"/>
  <c r="I293" s="1"/>
  <c r="J292"/>
  <c r="K292" s="1"/>
  <c r="D292"/>
  <c r="E292" s="1"/>
  <c r="L292"/>
  <c r="M292" s="1"/>
  <c r="H292"/>
  <c r="I292" s="1"/>
  <c r="F292"/>
  <c r="G292" s="1"/>
  <c r="H291"/>
  <c r="I291" s="1"/>
  <c r="J291"/>
  <c r="K291" s="1"/>
  <c r="F291"/>
  <c r="G291" s="1"/>
  <c r="D291"/>
  <c r="E291" s="1"/>
  <c r="L291"/>
  <c r="M291" s="1"/>
  <c r="J290"/>
  <c r="K290" s="1"/>
  <c r="L290"/>
  <c r="M290" s="1"/>
  <c r="F290"/>
  <c r="G290" s="1"/>
  <c r="H290"/>
  <c r="I290" s="1"/>
  <c r="D290"/>
  <c r="E290" s="1"/>
  <c r="F289"/>
  <c r="G289" s="1"/>
  <c r="J289"/>
  <c r="K289" s="1"/>
  <c r="L289"/>
  <c r="M289" s="1"/>
  <c r="H289"/>
  <c r="I289" s="1"/>
  <c r="D289"/>
  <c r="E289" s="1"/>
  <c r="L287"/>
  <c r="M287" s="1"/>
  <c r="J287"/>
  <c r="K287" s="1"/>
  <c r="D287"/>
  <c r="E287" s="1"/>
  <c r="H287"/>
  <c r="I287" s="1"/>
  <c r="F287"/>
  <c r="G287" s="1"/>
  <c r="F286"/>
  <c r="G286" s="1"/>
  <c r="H286"/>
  <c r="I286" s="1"/>
  <c r="L286"/>
  <c r="M286" s="1"/>
  <c r="D286"/>
  <c r="E286" s="1"/>
  <c r="J286"/>
  <c r="K286" s="1"/>
  <c r="J285"/>
  <c r="K285" s="1"/>
  <c r="F285"/>
  <c r="G285" s="1"/>
  <c r="D285"/>
  <c r="E285" s="1"/>
  <c r="H285"/>
  <c r="I285" s="1"/>
  <c r="L285"/>
  <c r="M285" s="1"/>
  <c r="D284"/>
  <c r="E284" s="1"/>
  <c r="L284"/>
  <c r="M284" s="1"/>
  <c r="F284"/>
  <c r="G284" s="1"/>
  <c r="H284"/>
  <c r="I284" s="1"/>
  <c r="J284"/>
  <c r="K284" s="1"/>
  <c r="L283"/>
  <c r="M283" s="1"/>
  <c r="J283"/>
  <c r="K283" s="1"/>
  <c r="D283"/>
  <c r="E283" s="1"/>
  <c r="F283"/>
  <c r="G283" s="1"/>
  <c r="H283"/>
  <c r="I283" s="1"/>
  <c r="F282"/>
  <c r="G282" s="1"/>
  <c r="L282"/>
  <c r="M282" s="1"/>
  <c r="H282"/>
  <c r="I282" s="1"/>
  <c r="J282"/>
  <c r="K282" s="1"/>
  <c r="D282"/>
  <c r="E282" s="1"/>
  <c r="C247" i="25"/>
  <c r="C246" i="22"/>
  <c r="C245"/>
  <c r="C244"/>
  <c r="C243"/>
  <c r="C242"/>
  <c r="C241"/>
  <c r="C240"/>
  <c r="C239"/>
  <c r="C238"/>
  <c r="C237"/>
  <c r="C236"/>
  <c r="C235"/>
  <c r="C234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52"/>
  <c r="C351"/>
  <c r="C350"/>
  <c r="C349"/>
  <c r="C348"/>
  <c r="C347"/>
  <c r="J520" i="28"/>
  <c r="K520" s="1"/>
  <c r="D520"/>
  <c r="E520" s="1"/>
  <c r="L520"/>
  <c r="M520" s="1"/>
  <c r="F520"/>
  <c r="G520" s="1"/>
  <c r="H520"/>
  <c r="I520" s="1"/>
  <c r="C372" i="22"/>
  <c r="C371"/>
  <c r="C370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420"/>
  <c r="C419"/>
  <c r="C418"/>
  <c r="C417"/>
  <c r="C416"/>
  <c r="C415"/>
  <c r="C414"/>
  <c r="C413"/>
  <c r="C412"/>
  <c r="C411"/>
  <c r="C410"/>
  <c r="C409"/>
  <c r="C408"/>
  <c r="C407"/>
  <c r="C406" i="25"/>
  <c r="C405"/>
  <c r="C404"/>
  <c r="C437"/>
  <c r="C436"/>
  <c r="C435"/>
  <c r="C434"/>
  <c r="C433"/>
  <c r="C432"/>
  <c r="C431"/>
  <c r="C430"/>
  <c r="C429"/>
  <c r="C428"/>
  <c r="C427"/>
  <c r="C426"/>
  <c r="C425"/>
  <c r="C25" i="22"/>
  <c r="C21"/>
  <c r="J55" i="28"/>
  <c r="K55" s="1"/>
  <c r="L55"/>
  <c r="M55" s="1"/>
  <c r="F55"/>
  <c r="G55" s="1"/>
  <c r="H55"/>
  <c r="I55" s="1"/>
  <c r="D55"/>
  <c r="E55" s="1"/>
  <c r="H51"/>
  <c r="I51" s="1"/>
  <c r="D51"/>
  <c r="E51" s="1"/>
  <c r="J51"/>
  <c r="K51" s="1"/>
  <c r="L51"/>
  <c r="M51" s="1"/>
  <c r="F51"/>
  <c r="G51" s="1"/>
  <c r="F49"/>
  <c r="G49" s="1"/>
  <c r="L49"/>
  <c r="M49" s="1"/>
  <c r="H49"/>
  <c r="I49" s="1"/>
  <c r="J49"/>
  <c r="K49" s="1"/>
  <c r="D49"/>
  <c r="E49" s="1"/>
  <c r="L43"/>
  <c r="M43" s="1"/>
  <c r="F43"/>
  <c r="G43" s="1"/>
  <c r="H43"/>
  <c r="I43" s="1"/>
  <c r="J43"/>
  <c r="K43" s="1"/>
  <c r="D43"/>
  <c r="E43" s="1"/>
  <c r="L39"/>
  <c r="M39" s="1"/>
  <c r="D39"/>
  <c r="E39" s="1"/>
  <c r="F39"/>
  <c r="G39" s="1"/>
  <c r="H39"/>
  <c r="I39" s="1"/>
  <c r="J39"/>
  <c r="K39" s="1"/>
  <c r="L79"/>
  <c r="M79" s="1"/>
  <c r="H79"/>
  <c r="I79" s="1"/>
  <c r="F79"/>
  <c r="G79" s="1"/>
  <c r="J79"/>
  <c r="K79" s="1"/>
  <c r="D79"/>
  <c r="E79" s="1"/>
  <c r="L72"/>
  <c r="M72" s="1"/>
  <c r="J72"/>
  <c r="K72" s="1"/>
  <c r="H72"/>
  <c r="I72" s="1"/>
  <c r="D72"/>
  <c r="F72"/>
  <c r="G72" s="1"/>
  <c r="C54" i="25"/>
  <c r="L65" i="28"/>
  <c r="M65" s="1"/>
  <c r="H65"/>
  <c r="I65" s="1"/>
  <c r="J65"/>
  <c r="K65" s="1"/>
  <c r="D65"/>
  <c r="E65" s="1"/>
  <c r="F65"/>
  <c r="G65" s="1"/>
  <c r="H63"/>
  <c r="I63" s="1"/>
  <c r="D63"/>
  <c r="E63" s="1"/>
  <c r="J63"/>
  <c r="K63" s="1"/>
  <c r="L63"/>
  <c r="M63" s="1"/>
  <c r="F63"/>
  <c r="G63" s="1"/>
  <c r="L99"/>
  <c r="M99" s="1"/>
  <c r="F99"/>
  <c r="G99" s="1"/>
  <c r="J99"/>
  <c r="K99" s="1"/>
  <c r="H99"/>
  <c r="I99" s="1"/>
  <c r="D99"/>
  <c r="E99" s="1"/>
  <c r="C75" i="25"/>
  <c r="C72"/>
  <c r="C70"/>
  <c r="J86" i="28"/>
  <c r="K86" s="1"/>
  <c r="L86"/>
  <c r="M86" s="1"/>
  <c r="F86"/>
  <c r="G86" s="1"/>
  <c r="H86"/>
  <c r="I86" s="1"/>
  <c r="D86"/>
  <c r="E86" s="1"/>
  <c r="D122"/>
  <c r="E122" s="1"/>
  <c r="J122"/>
  <c r="K122" s="1"/>
  <c r="L122"/>
  <c r="M122" s="1"/>
  <c r="F122"/>
  <c r="G122" s="1"/>
  <c r="H122"/>
  <c r="I122" s="1"/>
  <c r="C87" i="25"/>
  <c r="H112" i="28"/>
  <c r="I112" s="1"/>
  <c r="J112"/>
  <c r="K112" s="1"/>
  <c r="D112"/>
  <c r="L112"/>
  <c r="M112" s="1"/>
  <c r="F112"/>
  <c r="G112" s="1"/>
  <c r="H154"/>
  <c r="I154" s="1"/>
  <c r="D154"/>
  <c r="E154" s="1"/>
  <c r="J154"/>
  <c r="K154" s="1"/>
  <c r="L154"/>
  <c r="M154" s="1"/>
  <c r="F154"/>
  <c r="G154" s="1"/>
  <c r="D150"/>
  <c r="E150" s="1"/>
  <c r="J150"/>
  <c r="K150" s="1"/>
  <c r="L150"/>
  <c r="M150" s="1"/>
  <c r="F150"/>
  <c r="G150" s="1"/>
  <c r="H150"/>
  <c r="I150" s="1"/>
  <c r="C108" i="25"/>
  <c r="C104" i="22"/>
  <c r="C98"/>
  <c r="L180" i="28"/>
  <c r="M180" s="1"/>
  <c r="F180"/>
  <c r="G180" s="1"/>
  <c r="D180"/>
  <c r="E180" s="1"/>
  <c r="H180"/>
  <c r="I180" s="1"/>
  <c r="J180"/>
  <c r="K180" s="1"/>
  <c r="J176"/>
  <c r="K176" s="1"/>
  <c r="L176"/>
  <c r="M176" s="1"/>
  <c r="F176"/>
  <c r="G176" s="1"/>
  <c r="H176"/>
  <c r="I176" s="1"/>
  <c r="D176"/>
  <c r="E176" s="1"/>
  <c r="C131" i="25"/>
  <c r="C129"/>
  <c r="H168" i="28"/>
  <c r="I168" s="1"/>
  <c r="J168"/>
  <c r="K168" s="1"/>
  <c r="D168"/>
  <c r="E168" s="1"/>
  <c r="F168"/>
  <c r="G168" s="1"/>
  <c r="L168"/>
  <c r="M168" s="1"/>
  <c r="C125" i="25"/>
  <c r="C124"/>
  <c r="L163" i="28"/>
  <c r="M163" s="1"/>
  <c r="F163"/>
  <c r="G163" s="1"/>
  <c r="J163"/>
  <c r="K163" s="1"/>
  <c r="D163"/>
  <c r="E163" s="1"/>
  <c r="H163"/>
  <c r="I163" s="1"/>
  <c r="C118" i="25"/>
  <c r="C116"/>
  <c r="C145" i="22"/>
  <c r="C141"/>
  <c r="C137"/>
  <c r="F226" i="28"/>
  <c r="G226" s="1"/>
  <c r="H226"/>
  <c r="I226" s="1"/>
  <c r="D226"/>
  <c r="E226" s="1"/>
  <c r="J226"/>
  <c r="K226" s="1"/>
  <c r="L226"/>
  <c r="M226" s="1"/>
  <c r="C165" i="25"/>
  <c r="H218" i="28"/>
  <c r="I218" s="1"/>
  <c r="F218"/>
  <c r="G218" s="1"/>
  <c r="J218"/>
  <c r="K218" s="1"/>
  <c r="L218"/>
  <c r="M218" s="1"/>
  <c r="D218"/>
  <c r="J214"/>
  <c r="K214" s="1"/>
  <c r="D214"/>
  <c r="E214" s="1"/>
  <c r="L214"/>
  <c r="M214" s="1"/>
  <c r="H214"/>
  <c r="I214" s="1"/>
  <c r="F214"/>
  <c r="G214" s="1"/>
  <c r="F210"/>
  <c r="G210" s="1"/>
  <c r="H210"/>
  <c r="I210" s="1"/>
  <c r="J210"/>
  <c r="K210" s="1"/>
  <c r="L210"/>
  <c r="M210" s="1"/>
  <c r="D210"/>
  <c r="E210" s="1"/>
  <c r="L206"/>
  <c r="M206" s="1"/>
  <c r="J206"/>
  <c r="K206" s="1"/>
  <c r="D206"/>
  <c r="E206" s="1"/>
  <c r="H206"/>
  <c r="I206" s="1"/>
  <c r="F206"/>
  <c r="G206" s="1"/>
  <c r="D252"/>
  <c r="E252" s="1"/>
  <c r="L252"/>
  <c r="M252" s="1"/>
  <c r="F252"/>
  <c r="G252" s="1"/>
  <c r="H252"/>
  <c r="I252" s="1"/>
  <c r="J252"/>
  <c r="K252" s="1"/>
  <c r="C182" i="25"/>
  <c r="L242" i="28"/>
  <c r="M242" s="1"/>
  <c r="H242"/>
  <c r="I242" s="1"/>
  <c r="J242"/>
  <c r="K242" s="1"/>
  <c r="D242"/>
  <c r="E242" s="1"/>
  <c r="F242"/>
  <c r="G242" s="1"/>
  <c r="J240"/>
  <c r="K240" s="1"/>
  <c r="H240"/>
  <c r="I240" s="1"/>
  <c r="L240"/>
  <c r="M240" s="1"/>
  <c r="D240"/>
  <c r="E240" s="1"/>
  <c r="F240"/>
  <c r="G240" s="1"/>
  <c r="C174" i="25"/>
  <c r="J234" i="28"/>
  <c r="K234" s="1"/>
  <c r="D234"/>
  <c r="E234" s="1"/>
  <c r="L234"/>
  <c r="M234" s="1"/>
  <c r="F234"/>
  <c r="G234" s="1"/>
  <c r="H234"/>
  <c r="I234" s="1"/>
  <c r="H230"/>
  <c r="I230" s="1"/>
  <c r="J230"/>
  <c r="K230" s="1"/>
  <c r="D230"/>
  <c r="E230" s="1"/>
  <c r="F230"/>
  <c r="G230" s="1"/>
  <c r="L230"/>
  <c r="M230" s="1"/>
  <c r="C195" i="22"/>
  <c r="C193"/>
  <c r="C191"/>
  <c r="C187"/>
  <c r="D300" i="28"/>
  <c r="L300"/>
  <c r="M300" s="1"/>
  <c r="H300"/>
  <c r="I300" s="1"/>
  <c r="J300"/>
  <c r="K300" s="1"/>
  <c r="F300"/>
  <c r="G300" s="1"/>
  <c r="C214" i="25"/>
  <c r="C212"/>
  <c r="C211"/>
  <c r="C209"/>
  <c r="C200" i="22"/>
  <c r="F33" i="28"/>
  <c r="G33" s="1"/>
  <c r="L33"/>
  <c r="M33" s="1"/>
  <c r="H33"/>
  <c r="I33" s="1"/>
  <c r="J33"/>
  <c r="K33" s="1"/>
  <c r="D33"/>
  <c r="E33" s="1"/>
  <c r="L31"/>
  <c r="M31" s="1"/>
  <c r="D31"/>
  <c r="E31" s="1"/>
  <c r="F31"/>
  <c r="G31" s="1"/>
  <c r="H31"/>
  <c r="I31" s="1"/>
  <c r="J31"/>
  <c r="K31" s="1"/>
  <c r="L27"/>
  <c r="M27" s="1"/>
  <c r="F27"/>
  <c r="G27" s="1"/>
  <c r="J27"/>
  <c r="K27" s="1"/>
  <c r="D27"/>
  <c r="E27" s="1"/>
  <c r="H27"/>
  <c r="I27" s="1"/>
  <c r="C24" i="25"/>
  <c r="J21" i="28"/>
  <c r="K21" s="1"/>
  <c r="D21"/>
  <c r="E21" s="1"/>
  <c r="L21"/>
  <c r="M21" s="1"/>
  <c r="F21"/>
  <c r="G21" s="1"/>
  <c r="H21"/>
  <c r="I21" s="1"/>
  <c r="L19"/>
  <c r="M19" s="1"/>
  <c r="F19"/>
  <c r="G19" s="1"/>
  <c r="J19"/>
  <c r="K19" s="1"/>
  <c r="D19"/>
  <c r="H19"/>
  <c r="I19" s="1"/>
  <c r="C16" i="25"/>
  <c r="L13" i="28"/>
  <c r="M13" s="1"/>
  <c r="H13"/>
  <c r="I13" s="1"/>
  <c r="J13"/>
  <c r="K13" s="1"/>
  <c r="D13"/>
  <c r="E13" s="1"/>
  <c r="F13"/>
  <c r="G13" s="1"/>
  <c r="C41" i="22"/>
  <c r="C33"/>
  <c r="C62" i="25"/>
  <c r="C59" i="22"/>
  <c r="C58"/>
  <c r="C50"/>
  <c r="C77"/>
  <c r="C72"/>
  <c r="J36" i="28"/>
  <c r="K36" s="1"/>
  <c r="D36"/>
  <c r="F36"/>
  <c r="G36" s="1"/>
  <c r="L36"/>
  <c r="M36" s="1"/>
  <c r="H36"/>
  <c r="I36" s="1"/>
  <c r="D34"/>
  <c r="E34" s="1"/>
  <c r="J34"/>
  <c r="K34" s="1"/>
  <c r="L34"/>
  <c r="M34" s="1"/>
  <c r="F34"/>
  <c r="G34" s="1"/>
  <c r="H34"/>
  <c r="I34" s="1"/>
  <c r="L32"/>
  <c r="M32" s="1"/>
  <c r="H32"/>
  <c r="I32" s="1"/>
  <c r="J32"/>
  <c r="K32" s="1"/>
  <c r="D32"/>
  <c r="E32" s="1"/>
  <c r="F32"/>
  <c r="G32" s="1"/>
  <c r="D30"/>
  <c r="E30" s="1"/>
  <c r="J30"/>
  <c r="K30" s="1"/>
  <c r="L30"/>
  <c r="M30" s="1"/>
  <c r="F30"/>
  <c r="G30" s="1"/>
  <c r="H30"/>
  <c r="I30" s="1"/>
  <c r="C29" i="25"/>
  <c r="J28" i="28"/>
  <c r="K28" s="1"/>
  <c r="D28"/>
  <c r="L28"/>
  <c r="M28" s="1"/>
  <c r="H28"/>
  <c r="I28" s="1"/>
  <c r="F28"/>
  <c r="G28" s="1"/>
  <c r="C27" i="25"/>
  <c r="L26" i="28"/>
  <c r="M26" s="1"/>
  <c r="F26"/>
  <c r="G26" s="1"/>
  <c r="H26"/>
  <c r="I26" s="1"/>
  <c r="D26"/>
  <c r="E26" s="1"/>
  <c r="J26"/>
  <c r="K26" s="1"/>
  <c r="C25" i="25"/>
  <c r="H24" i="28"/>
  <c r="I24" s="1"/>
  <c r="F24"/>
  <c r="G24" s="1"/>
  <c r="J24"/>
  <c r="K24" s="1"/>
  <c r="L24"/>
  <c r="M24" s="1"/>
  <c r="D24"/>
  <c r="E24" s="1"/>
  <c r="C23" i="25"/>
  <c r="H22" i="28"/>
  <c r="I22" s="1"/>
  <c r="J22"/>
  <c r="K22" s="1"/>
  <c r="L22"/>
  <c r="M22" s="1"/>
  <c r="D22"/>
  <c r="E22" s="1"/>
  <c r="F22"/>
  <c r="G22" s="1"/>
  <c r="C21" i="25"/>
  <c r="J20" i="28"/>
  <c r="K20" s="1"/>
  <c r="L20"/>
  <c r="M20" s="1"/>
  <c r="H20"/>
  <c r="I20" s="1"/>
  <c r="D20"/>
  <c r="F20"/>
  <c r="G20" s="1"/>
  <c r="C19" i="25"/>
  <c r="J18" i="28"/>
  <c r="K18" s="1"/>
  <c r="L18"/>
  <c r="M18" s="1"/>
  <c r="F18"/>
  <c r="G18" s="1"/>
  <c r="H18"/>
  <c r="I18" s="1"/>
  <c r="D18"/>
  <c r="E18" s="1"/>
  <c r="C17" i="25"/>
  <c r="F16" i="28"/>
  <c r="G16" s="1"/>
  <c r="L16"/>
  <c r="M16" s="1"/>
  <c r="H16"/>
  <c r="I16" s="1"/>
  <c r="J16"/>
  <c r="K16" s="1"/>
  <c r="D16"/>
  <c r="E16" s="1"/>
  <c r="C15" i="25"/>
  <c r="L14" i="28"/>
  <c r="M14" s="1"/>
  <c r="F14"/>
  <c r="G14" s="1"/>
  <c r="H14"/>
  <c r="I14" s="1"/>
  <c r="D14"/>
  <c r="E14" s="1"/>
  <c r="J14"/>
  <c r="K14" s="1"/>
  <c r="C13" i="22"/>
  <c r="C46"/>
  <c r="C44"/>
  <c r="C42"/>
  <c r="C40"/>
  <c r="C38"/>
  <c r="C36"/>
  <c r="C34"/>
  <c r="C32"/>
  <c r="C30"/>
  <c r="J76" i="28"/>
  <c r="K76" s="1"/>
  <c r="H76"/>
  <c r="I76" s="1"/>
  <c r="L76"/>
  <c r="M76" s="1"/>
  <c r="D76"/>
  <c r="F76"/>
  <c r="G76" s="1"/>
  <c r="C61" i="22"/>
  <c r="C60" i="25"/>
  <c r="C57" i="22"/>
  <c r="C55"/>
  <c r="C53"/>
  <c r="C51"/>
  <c r="C49"/>
  <c r="C47"/>
  <c r="C80"/>
  <c r="C78"/>
  <c r="C76"/>
  <c r="C74"/>
  <c r="C73"/>
  <c r="C71"/>
  <c r="C69"/>
  <c r="C67"/>
  <c r="C65"/>
  <c r="L132" i="28"/>
  <c r="M132" s="1"/>
  <c r="H132"/>
  <c r="I132" s="1"/>
  <c r="J132"/>
  <c r="K132" s="1"/>
  <c r="D132"/>
  <c r="E132" s="1"/>
  <c r="F132"/>
  <c r="G132" s="1"/>
  <c r="H130"/>
  <c r="I130" s="1"/>
  <c r="D130"/>
  <c r="E130" s="1"/>
  <c r="J130"/>
  <c r="K130" s="1"/>
  <c r="L130"/>
  <c r="M130" s="1"/>
  <c r="F130"/>
  <c r="G130" s="1"/>
  <c r="J128"/>
  <c r="K128" s="1"/>
  <c r="D128"/>
  <c r="E128" s="1"/>
  <c r="F128"/>
  <c r="G128" s="1"/>
  <c r="L128"/>
  <c r="M128" s="1"/>
  <c r="H128"/>
  <c r="I128" s="1"/>
  <c r="L126"/>
  <c r="M126" s="1"/>
  <c r="F126"/>
  <c r="G126" s="1"/>
  <c r="H126"/>
  <c r="I126" s="1"/>
  <c r="D126"/>
  <c r="J126"/>
  <c r="K126" s="1"/>
  <c r="C96" i="25"/>
  <c r="L123" i="28"/>
  <c r="M123" s="1"/>
  <c r="F123"/>
  <c r="G123" s="1"/>
  <c r="J123"/>
  <c r="K123" s="1"/>
  <c r="H123"/>
  <c r="I123" s="1"/>
  <c r="D123"/>
  <c r="E123" s="1"/>
  <c r="C93" i="25"/>
  <c r="L119" i="28"/>
  <c r="M119" s="1"/>
  <c r="F119"/>
  <c r="G119" s="1"/>
  <c r="J119"/>
  <c r="K119" s="1"/>
  <c r="H119"/>
  <c r="I119" s="1"/>
  <c r="D119"/>
  <c r="E119" s="1"/>
  <c r="C90" i="22"/>
  <c r="C88"/>
  <c r="C86"/>
  <c r="C84"/>
  <c r="C82"/>
  <c r="C114" i="25"/>
  <c r="L147" i="28"/>
  <c r="M147" s="1"/>
  <c r="F147"/>
  <c r="G147" s="1"/>
  <c r="J147"/>
  <c r="K147" s="1"/>
  <c r="H147"/>
  <c r="I147" s="1"/>
  <c r="D147"/>
  <c r="E147" s="1"/>
  <c r="C111" i="22"/>
  <c r="C110" i="25"/>
  <c r="H142" i="28"/>
  <c r="I142" s="1"/>
  <c r="D142"/>
  <c r="E142" s="1"/>
  <c r="J142"/>
  <c r="K142" s="1"/>
  <c r="L142"/>
  <c r="M142" s="1"/>
  <c r="F142"/>
  <c r="G142" s="1"/>
  <c r="C106" i="25"/>
  <c r="H140" i="28"/>
  <c r="I140" s="1"/>
  <c r="J140"/>
  <c r="K140" s="1"/>
  <c r="D140"/>
  <c r="E140" s="1"/>
  <c r="F140"/>
  <c r="G140" s="1"/>
  <c r="L140"/>
  <c r="M140" s="1"/>
  <c r="C104" i="25"/>
  <c r="J138" i="28"/>
  <c r="K138" s="1"/>
  <c r="L138"/>
  <c r="M138" s="1"/>
  <c r="F138"/>
  <c r="G138" s="1"/>
  <c r="H138"/>
  <c r="I138" s="1"/>
  <c r="D138"/>
  <c r="E138" s="1"/>
  <c r="C102" i="25"/>
  <c r="H136" i="28"/>
  <c r="I136" s="1"/>
  <c r="J136"/>
  <c r="K136" s="1"/>
  <c r="D136"/>
  <c r="E136" s="1"/>
  <c r="F136"/>
  <c r="G136" s="1"/>
  <c r="L136"/>
  <c r="M136" s="1"/>
  <c r="C100" i="25"/>
  <c r="H134" i="28"/>
  <c r="I134" s="1"/>
  <c r="D134"/>
  <c r="E134" s="1"/>
  <c r="J134"/>
  <c r="K134" s="1"/>
  <c r="L134"/>
  <c r="M134" s="1"/>
  <c r="F134"/>
  <c r="G134" s="1"/>
  <c r="C98" i="25"/>
  <c r="C130" i="22"/>
  <c r="C128"/>
  <c r="C126"/>
  <c r="C123"/>
  <c r="C121"/>
  <c r="C119"/>
  <c r="C117"/>
  <c r="C115"/>
  <c r="D203" i="28"/>
  <c r="E203" s="1"/>
  <c r="J203"/>
  <c r="K203" s="1"/>
  <c r="L203"/>
  <c r="M203" s="1"/>
  <c r="F203"/>
  <c r="G203" s="1"/>
  <c r="H203"/>
  <c r="I203" s="1"/>
  <c r="H201"/>
  <c r="I201" s="1"/>
  <c r="F201"/>
  <c r="G201" s="1"/>
  <c r="L201"/>
  <c r="M201" s="1"/>
  <c r="D201"/>
  <c r="E201" s="1"/>
  <c r="J201"/>
  <c r="K201" s="1"/>
  <c r="L199"/>
  <c r="M199" s="1"/>
  <c r="F199"/>
  <c r="G199" s="1"/>
  <c r="D199"/>
  <c r="E199" s="1"/>
  <c r="J199"/>
  <c r="K199" s="1"/>
  <c r="H199"/>
  <c r="I199" s="1"/>
  <c r="F197"/>
  <c r="G197" s="1"/>
  <c r="H197"/>
  <c r="I197" s="1"/>
  <c r="L197"/>
  <c r="M197" s="1"/>
  <c r="D197"/>
  <c r="E197" s="1"/>
  <c r="J197"/>
  <c r="K197" s="1"/>
  <c r="C147" i="25"/>
  <c r="L195" i="28"/>
  <c r="M195" s="1"/>
  <c r="F195"/>
  <c r="G195" s="1"/>
  <c r="H195"/>
  <c r="I195" s="1"/>
  <c r="J195"/>
  <c r="K195" s="1"/>
  <c r="D195"/>
  <c r="E195" s="1"/>
  <c r="C145" i="25"/>
  <c r="J193" i="28"/>
  <c r="K193" s="1"/>
  <c r="D193"/>
  <c r="E193" s="1"/>
  <c r="F193"/>
  <c r="G193" s="1"/>
  <c r="L193"/>
  <c r="M193" s="1"/>
  <c r="H193"/>
  <c r="I193" s="1"/>
  <c r="C143" i="25"/>
  <c r="H191" i="28"/>
  <c r="I191" s="1"/>
  <c r="J191"/>
  <c r="K191" s="1"/>
  <c r="F191"/>
  <c r="G191" s="1"/>
  <c r="L191"/>
  <c r="M191" s="1"/>
  <c r="D191"/>
  <c r="E191" s="1"/>
  <c r="C141" i="25"/>
  <c r="F189" i="28"/>
  <c r="G189" s="1"/>
  <c r="L189"/>
  <c r="M189" s="1"/>
  <c r="H189"/>
  <c r="I189" s="1"/>
  <c r="J189"/>
  <c r="K189" s="1"/>
  <c r="D189"/>
  <c r="E189" s="1"/>
  <c r="C139" i="25"/>
  <c r="L187" i="28"/>
  <c r="M187" s="1"/>
  <c r="F187"/>
  <c r="G187" s="1"/>
  <c r="J187"/>
  <c r="K187" s="1"/>
  <c r="D187"/>
  <c r="E187" s="1"/>
  <c r="H187"/>
  <c r="I187" s="1"/>
  <c r="C137" i="25"/>
  <c r="J185" i="28"/>
  <c r="K185" s="1"/>
  <c r="D185"/>
  <c r="E185" s="1"/>
  <c r="F185"/>
  <c r="G185" s="1"/>
  <c r="L185"/>
  <c r="M185" s="1"/>
  <c r="H185"/>
  <c r="I185" s="1"/>
  <c r="C135" i="25"/>
  <c r="L183" i="28"/>
  <c r="M183" s="1"/>
  <c r="F183"/>
  <c r="G183" s="1"/>
  <c r="H183"/>
  <c r="I183" s="1"/>
  <c r="J183"/>
  <c r="K183" s="1"/>
  <c r="D183"/>
  <c r="E183" s="1"/>
  <c r="C133" i="25"/>
  <c r="H181" i="28"/>
  <c r="I181" s="1"/>
  <c r="F181"/>
  <c r="G181" s="1"/>
  <c r="J181"/>
  <c r="K181" s="1"/>
  <c r="L181"/>
  <c r="M181" s="1"/>
  <c r="D181"/>
  <c r="E181" s="1"/>
  <c r="C164" i="22"/>
  <c r="C162"/>
  <c r="C160"/>
  <c r="C158"/>
  <c r="C156"/>
  <c r="C154"/>
  <c r="C152"/>
  <c r="C150"/>
  <c r="C181"/>
  <c r="C179"/>
  <c r="C177"/>
  <c r="C175"/>
  <c r="C173"/>
  <c r="C171"/>
  <c r="C169"/>
  <c r="C167"/>
  <c r="C199" i="25"/>
  <c r="C198"/>
  <c r="C197"/>
  <c r="C196"/>
  <c r="C195"/>
  <c r="C194"/>
  <c r="C193"/>
  <c r="C192"/>
  <c r="C191"/>
  <c r="C190"/>
  <c r="C189"/>
  <c r="C188"/>
  <c r="C187"/>
  <c r="C186"/>
  <c r="C185" i="22"/>
  <c r="C184"/>
  <c r="C183"/>
  <c r="H298" i="28"/>
  <c r="I298" s="1"/>
  <c r="D298"/>
  <c r="E298" s="1"/>
  <c r="F298"/>
  <c r="G298" s="1"/>
  <c r="L298"/>
  <c r="M298" s="1"/>
  <c r="J298"/>
  <c r="K298" s="1"/>
  <c r="C204" i="25"/>
  <c r="C203"/>
  <c r="C202"/>
  <c r="C201"/>
  <c r="C200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50"/>
  <c r="C249"/>
  <c r="C248"/>
  <c r="C247" i="22"/>
  <c r="L337" i="28"/>
  <c r="M337" s="1"/>
  <c r="H337"/>
  <c r="I337" s="1"/>
  <c r="J337"/>
  <c r="K337" s="1"/>
  <c r="D337"/>
  <c r="E337" s="1"/>
  <c r="F337"/>
  <c r="G337" s="1"/>
  <c r="L336"/>
  <c r="M336" s="1"/>
  <c r="D336"/>
  <c r="J336"/>
  <c r="K336" s="1"/>
  <c r="H336"/>
  <c r="I336" s="1"/>
  <c r="F336"/>
  <c r="G336" s="1"/>
  <c r="L335"/>
  <c r="M335" s="1"/>
  <c r="F335"/>
  <c r="G335" s="1"/>
  <c r="D335"/>
  <c r="E335" s="1"/>
  <c r="J335"/>
  <c r="K335" s="1"/>
  <c r="H335"/>
  <c r="I335" s="1"/>
  <c r="J334"/>
  <c r="K334" s="1"/>
  <c r="L334"/>
  <c r="M334" s="1"/>
  <c r="F334"/>
  <c r="G334" s="1"/>
  <c r="H334"/>
  <c r="I334" s="1"/>
  <c r="D334"/>
  <c r="E334" s="1"/>
  <c r="L333"/>
  <c r="M333" s="1"/>
  <c r="J333"/>
  <c r="K333" s="1"/>
  <c r="D333"/>
  <c r="E333" s="1"/>
  <c r="F333"/>
  <c r="G333" s="1"/>
  <c r="H333"/>
  <c r="I333" s="1"/>
  <c r="J332"/>
  <c r="K332" s="1"/>
  <c r="D332"/>
  <c r="E332" s="1"/>
  <c r="F332"/>
  <c r="G332" s="1"/>
  <c r="L332"/>
  <c r="M332" s="1"/>
  <c r="H332"/>
  <c r="I332" s="1"/>
  <c r="L331"/>
  <c r="M331" s="1"/>
  <c r="F331"/>
  <c r="G331" s="1"/>
  <c r="D331"/>
  <c r="E331" s="1"/>
  <c r="J331"/>
  <c r="K331" s="1"/>
  <c r="H331"/>
  <c r="I331" s="1"/>
  <c r="J330"/>
  <c r="K330" s="1"/>
  <c r="H330"/>
  <c r="I330" s="1"/>
  <c r="L330"/>
  <c r="M330" s="1"/>
  <c r="D330"/>
  <c r="E330" s="1"/>
  <c r="F330"/>
  <c r="G330" s="1"/>
  <c r="F329"/>
  <c r="G329" s="1"/>
  <c r="L329"/>
  <c r="M329" s="1"/>
  <c r="H329"/>
  <c r="I329" s="1"/>
  <c r="J329"/>
  <c r="K329" s="1"/>
  <c r="D329"/>
  <c r="E329" s="1"/>
  <c r="F328"/>
  <c r="G328" s="1"/>
  <c r="L328"/>
  <c r="M328" s="1"/>
  <c r="H328"/>
  <c r="I328" s="1"/>
  <c r="J328"/>
  <c r="K328" s="1"/>
  <c r="D328"/>
  <c r="E328" s="1"/>
  <c r="L327"/>
  <c r="M327" s="1"/>
  <c r="F327"/>
  <c r="G327" s="1"/>
  <c r="D327"/>
  <c r="E327" s="1"/>
  <c r="J327"/>
  <c r="K327" s="1"/>
  <c r="H327"/>
  <c r="I327" s="1"/>
  <c r="D326"/>
  <c r="E326" s="1"/>
  <c r="J326"/>
  <c r="K326" s="1"/>
  <c r="L326"/>
  <c r="M326" s="1"/>
  <c r="F326"/>
  <c r="G326" s="1"/>
  <c r="H326"/>
  <c r="I326" s="1"/>
  <c r="L325"/>
  <c r="M325" s="1"/>
  <c r="H325"/>
  <c r="I325" s="1"/>
  <c r="J325"/>
  <c r="K325" s="1"/>
  <c r="D325"/>
  <c r="E325" s="1"/>
  <c r="F325"/>
  <c r="G325" s="1"/>
  <c r="H372"/>
  <c r="I372" s="1"/>
  <c r="D372"/>
  <c r="J372"/>
  <c r="K372" s="1"/>
  <c r="L372"/>
  <c r="M372" s="1"/>
  <c r="F372"/>
  <c r="G372" s="1"/>
  <c r="L371"/>
  <c r="M371" s="1"/>
  <c r="D371"/>
  <c r="E371" s="1"/>
  <c r="F371"/>
  <c r="G371" s="1"/>
  <c r="H371"/>
  <c r="I371" s="1"/>
  <c r="J371"/>
  <c r="K371" s="1"/>
  <c r="L370"/>
  <c r="M370" s="1"/>
  <c r="F370"/>
  <c r="G370" s="1"/>
  <c r="H370"/>
  <c r="I370" s="1"/>
  <c r="D370"/>
  <c r="E370" s="1"/>
  <c r="J370"/>
  <c r="K370" s="1"/>
  <c r="L369"/>
  <c r="M369" s="1"/>
  <c r="H369"/>
  <c r="I369" s="1"/>
  <c r="J369"/>
  <c r="K369" s="1"/>
  <c r="D369"/>
  <c r="E369" s="1"/>
  <c r="F369"/>
  <c r="G369" s="1"/>
  <c r="L368"/>
  <c r="M368" s="1"/>
  <c r="J368"/>
  <c r="K368" s="1"/>
  <c r="D368"/>
  <c r="H368"/>
  <c r="I368" s="1"/>
  <c r="F368"/>
  <c r="G368" s="1"/>
  <c r="L367"/>
  <c r="M367" s="1"/>
  <c r="F367"/>
  <c r="G367" s="1"/>
  <c r="J367"/>
  <c r="K367" s="1"/>
  <c r="D367"/>
  <c r="E367" s="1"/>
  <c r="H367"/>
  <c r="I367" s="1"/>
  <c r="J366"/>
  <c r="K366" s="1"/>
  <c r="L366"/>
  <c r="M366" s="1"/>
  <c r="F366"/>
  <c r="G366" s="1"/>
  <c r="H366"/>
  <c r="I366" s="1"/>
  <c r="D366"/>
  <c r="E366" s="1"/>
  <c r="L365"/>
  <c r="M365" s="1"/>
  <c r="J365"/>
  <c r="K365" s="1"/>
  <c r="D365"/>
  <c r="E365" s="1"/>
  <c r="F365"/>
  <c r="G365" s="1"/>
  <c r="H365"/>
  <c r="I365" s="1"/>
  <c r="L364"/>
  <c r="M364" s="1"/>
  <c r="J364"/>
  <c r="K364" s="1"/>
  <c r="D364"/>
  <c r="H364"/>
  <c r="I364" s="1"/>
  <c r="F364"/>
  <c r="G364" s="1"/>
  <c r="L363"/>
  <c r="M363" s="1"/>
  <c r="D363"/>
  <c r="E363" s="1"/>
  <c r="H363"/>
  <c r="I363" s="1"/>
  <c r="F363"/>
  <c r="G363" s="1"/>
  <c r="J363"/>
  <c r="K363" s="1"/>
  <c r="J362"/>
  <c r="K362" s="1"/>
  <c r="H362"/>
  <c r="I362" s="1"/>
  <c r="D362"/>
  <c r="E362" s="1"/>
  <c r="F362"/>
  <c r="G362" s="1"/>
  <c r="L362"/>
  <c r="M362" s="1"/>
  <c r="J361"/>
  <c r="K361" s="1"/>
  <c r="D361"/>
  <c r="E361" s="1"/>
  <c r="F361"/>
  <c r="G361" s="1"/>
  <c r="L361"/>
  <c r="M361" s="1"/>
  <c r="H361"/>
  <c r="I361" s="1"/>
  <c r="J360"/>
  <c r="K360" s="1"/>
  <c r="L360"/>
  <c r="M360" s="1"/>
  <c r="H360"/>
  <c r="I360" s="1"/>
  <c r="D360"/>
  <c r="F360"/>
  <c r="G360" s="1"/>
  <c r="L359"/>
  <c r="M359" s="1"/>
  <c r="F359"/>
  <c r="G359" s="1"/>
  <c r="J359"/>
  <c r="K359" s="1"/>
  <c r="D359"/>
  <c r="E359" s="1"/>
  <c r="H359"/>
  <c r="I359" s="1"/>
  <c r="H358"/>
  <c r="I358" s="1"/>
  <c r="D358"/>
  <c r="E358" s="1"/>
  <c r="J358"/>
  <c r="K358" s="1"/>
  <c r="L358"/>
  <c r="M358" s="1"/>
  <c r="F358"/>
  <c r="G358" s="1"/>
  <c r="F357"/>
  <c r="G357" s="1"/>
  <c r="L357"/>
  <c r="M357" s="1"/>
  <c r="H357"/>
  <c r="I357" s="1"/>
  <c r="J357"/>
  <c r="K357" s="1"/>
  <c r="D357"/>
  <c r="E357" s="1"/>
  <c r="H356"/>
  <c r="I356" s="1"/>
  <c r="J356"/>
  <c r="K356" s="1"/>
  <c r="L356"/>
  <c r="M356" s="1"/>
  <c r="D356"/>
  <c r="F356"/>
  <c r="G356" s="1"/>
  <c r="L355"/>
  <c r="M355" s="1"/>
  <c r="H355"/>
  <c r="I355" s="1"/>
  <c r="F355"/>
  <c r="G355" s="1"/>
  <c r="J355"/>
  <c r="K355" s="1"/>
  <c r="D355"/>
  <c r="E355" s="1"/>
  <c r="D354"/>
  <c r="E354" s="1"/>
  <c r="J354"/>
  <c r="K354" s="1"/>
  <c r="L354"/>
  <c r="M354" s="1"/>
  <c r="F354"/>
  <c r="G354" s="1"/>
  <c r="H354"/>
  <c r="I354" s="1"/>
  <c r="J353"/>
  <c r="K353" s="1"/>
  <c r="D353"/>
  <c r="E353" s="1"/>
  <c r="F353"/>
  <c r="G353" s="1"/>
  <c r="L353"/>
  <c r="M353" s="1"/>
  <c r="H353"/>
  <c r="I353" s="1"/>
  <c r="L352"/>
  <c r="M352" s="1"/>
  <c r="H352"/>
  <c r="I352" s="1"/>
  <c r="D352"/>
  <c r="J352"/>
  <c r="K352" s="1"/>
  <c r="F352"/>
  <c r="G352" s="1"/>
  <c r="L351"/>
  <c r="M351" s="1"/>
  <c r="F351"/>
  <c r="G351" s="1"/>
  <c r="D351"/>
  <c r="E351" s="1"/>
  <c r="J351"/>
  <c r="K351" s="1"/>
  <c r="H351"/>
  <c r="I351" s="1"/>
  <c r="H350"/>
  <c r="I350" s="1"/>
  <c r="D350"/>
  <c r="E350" s="1"/>
  <c r="J350"/>
  <c r="K350" s="1"/>
  <c r="L350"/>
  <c r="M350" s="1"/>
  <c r="F350"/>
  <c r="G350" s="1"/>
  <c r="J349"/>
  <c r="K349" s="1"/>
  <c r="D349"/>
  <c r="E349" s="1"/>
  <c r="L349"/>
  <c r="M349" s="1"/>
  <c r="F349"/>
  <c r="G349" s="1"/>
  <c r="H349"/>
  <c r="I349" s="1"/>
  <c r="H396"/>
  <c r="I396" s="1"/>
  <c r="J396"/>
  <c r="K396" s="1"/>
  <c r="D396"/>
  <c r="E396" s="1"/>
  <c r="F396"/>
  <c r="G396" s="1"/>
  <c r="L396"/>
  <c r="M396" s="1"/>
  <c r="L395"/>
  <c r="M395" s="1"/>
  <c r="H395"/>
  <c r="I395" s="1"/>
  <c r="F395"/>
  <c r="G395" s="1"/>
  <c r="J395"/>
  <c r="K395" s="1"/>
  <c r="D395"/>
  <c r="E395" s="1"/>
  <c r="J394"/>
  <c r="K394" s="1"/>
  <c r="H394"/>
  <c r="I394" s="1"/>
  <c r="L394"/>
  <c r="M394" s="1"/>
  <c r="D394"/>
  <c r="E394" s="1"/>
  <c r="F394"/>
  <c r="G394" s="1"/>
  <c r="J393"/>
  <c r="K393" s="1"/>
  <c r="D393"/>
  <c r="E393" s="1"/>
  <c r="F393"/>
  <c r="G393" s="1"/>
  <c r="L393"/>
  <c r="M393" s="1"/>
  <c r="H393"/>
  <c r="I393" s="1"/>
  <c r="J392"/>
  <c r="K392" s="1"/>
  <c r="D392"/>
  <c r="E392" s="1"/>
  <c r="F392"/>
  <c r="G392" s="1"/>
  <c r="L392"/>
  <c r="M392" s="1"/>
  <c r="H392"/>
  <c r="I392" s="1"/>
  <c r="L391"/>
  <c r="M391" s="1"/>
  <c r="F391"/>
  <c r="G391" s="1"/>
  <c r="J391"/>
  <c r="K391" s="1"/>
  <c r="D391"/>
  <c r="E391" s="1"/>
  <c r="H391"/>
  <c r="I391" s="1"/>
  <c r="H390"/>
  <c r="I390" s="1"/>
  <c r="D390"/>
  <c r="E390" s="1"/>
  <c r="J390"/>
  <c r="K390" s="1"/>
  <c r="L390"/>
  <c r="M390" s="1"/>
  <c r="F390"/>
  <c r="G390" s="1"/>
  <c r="F389"/>
  <c r="G389" s="1"/>
  <c r="L389"/>
  <c r="M389" s="1"/>
  <c r="H389"/>
  <c r="I389" s="1"/>
  <c r="J389"/>
  <c r="K389" s="1"/>
  <c r="D389"/>
  <c r="E389" s="1"/>
  <c r="H388"/>
  <c r="I388" s="1"/>
  <c r="D388"/>
  <c r="J388"/>
  <c r="K388" s="1"/>
  <c r="L388"/>
  <c r="M388" s="1"/>
  <c r="F388"/>
  <c r="G388" s="1"/>
  <c r="L387"/>
  <c r="M387" s="1"/>
  <c r="H387"/>
  <c r="I387" s="1"/>
  <c r="F387"/>
  <c r="G387" s="1"/>
  <c r="J387"/>
  <c r="K387" s="1"/>
  <c r="D387"/>
  <c r="E387" s="1"/>
  <c r="D386"/>
  <c r="E386" s="1"/>
  <c r="J386"/>
  <c r="K386" s="1"/>
  <c r="L386"/>
  <c r="M386" s="1"/>
  <c r="F386"/>
  <c r="G386" s="1"/>
  <c r="H386"/>
  <c r="I386" s="1"/>
  <c r="J385"/>
  <c r="K385" s="1"/>
  <c r="D385"/>
  <c r="E385" s="1"/>
  <c r="F385"/>
  <c r="G385" s="1"/>
  <c r="L385"/>
  <c r="M385" s="1"/>
  <c r="H385"/>
  <c r="I385" s="1"/>
  <c r="L384"/>
  <c r="M384" s="1"/>
  <c r="J384"/>
  <c r="K384" s="1"/>
  <c r="H384"/>
  <c r="I384" s="1"/>
  <c r="D384"/>
  <c r="F384"/>
  <c r="G384" s="1"/>
  <c r="L383"/>
  <c r="M383" s="1"/>
  <c r="F383"/>
  <c r="G383" s="1"/>
  <c r="D383"/>
  <c r="J383"/>
  <c r="K383" s="1"/>
  <c r="H383"/>
  <c r="I383" s="1"/>
  <c r="H382"/>
  <c r="I382" s="1"/>
  <c r="D382"/>
  <c r="E382" s="1"/>
  <c r="J382"/>
  <c r="K382" s="1"/>
  <c r="L382"/>
  <c r="M382" s="1"/>
  <c r="F382"/>
  <c r="G382" s="1"/>
  <c r="J381"/>
  <c r="K381" s="1"/>
  <c r="D381"/>
  <c r="E381" s="1"/>
  <c r="L381"/>
  <c r="M381" s="1"/>
  <c r="H381"/>
  <c r="I381" s="1"/>
  <c r="F381"/>
  <c r="G381" s="1"/>
  <c r="H380"/>
  <c r="I380" s="1"/>
  <c r="D380"/>
  <c r="L380"/>
  <c r="M380" s="1"/>
  <c r="J380"/>
  <c r="K380" s="1"/>
  <c r="F380"/>
  <c r="G380" s="1"/>
  <c r="L379"/>
  <c r="M379" s="1"/>
  <c r="F379"/>
  <c r="G379" s="1"/>
  <c r="D379"/>
  <c r="E379" s="1"/>
  <c r="J379"/>
  <c r="K379" s="1"/>
  <c r="H379"/>
  <c r="I379" s="1"/>
  <c r="H378"/>
  <c r="I378" s="1"/>
  <c r="J378"/>
  <c r="K378" s="1"/>
  <c r="L378"/>
  <c r="M378" s="1"/>
  <c r="D378"/>
  <c r="E378" s="1"/>
  <c r="F378"/>
  <c r="G378" s="1"/>
  <c r="L377"/>
  <c r="M377" s="1"/>
  <c r="H377"/>
  <c r="I377" s="1"/>
  <c r="J377"/>
  <c r="K377" s="1"/>
  <c r="D377"/>
  <c r="E377" s="1"/>
  <c r="F377"/>
  <c r="G377" s="1"/>
  <c r="D376"/>
  <c r="J376"/>
  <c r="K376" s="1"/>
  <c r="L376"/>
  <c r="M376" s="1"/>
  <c r="H376"/>
  <c r="I376" s="1"/>
  <c r="F376"/>
  <c r="G376" s="1"/>
  <c r="L375"/>
  <c r="M375" s="1"/>
  <c r="F375"/>
  <c r="G375" s="1"/>
  <c r="H375"/>
  <c r="I375" s="1"/>
  <c r="J375"/>
  <c r="K375" s="1"/>
  <c r="D375"/>
  <c r="E375" s="1"/>
  <c r="J374"/>
  <c r="K374" s="1"/>
  <c r="L374"/>
  <c r="M374" s="1"/>
  <c r="F374"/>
  <c r="G374" s="1"/>
  <c r="H374"/>
  <c r="I374" s="1"/>
  <c r="D374"/>
  <c r="H373"/>
  <c r="I373" s="1"/>
  <c r="J373"/>
  <c r="K373" s="1"/>
  <c r="D373"/>
  <c r="E373" s="1"/>
  <c r="F373"/>
  <c r="G373" s="1"/>
  <c r="L373"/>
  <c r="M373" s="1"/>
  <c r="H420"/>
  <c r="I420" s="1"/>
  <c r="D420"/>
  <c r="E420" s="1"/>
  <c r="J420"/>
  <c r="K420" s="1"/>
  <c r="L420"/>
  <c r="M420" s="1"/>
  <c r="F420"/>
  <c r="G420" s="1"/>
  <c r="L419"/>
  <c r="M419" s="1"/>
  <c r="H419"/>
  <c r="I419" s="1"/>
  <c r="J419"/>
  <c r="K419" s="1"/>
  <c r="D419"/>
  <c r="E419" s="1"/>
  <c r="F419"/>
  <c r="G419" s="1"/>
  <c r="H418"/>
  <c r="I418" s="1"/>
  <c r="L418"/>
  <c r="M418" s="1"/>
  <c r="D418"/>
  <c r="J418"/>
  <c r="K418" s="1"/>
  <c r="F418"/>
  <c r="G418" s="1"/>
  <c r="L417"/>
  <c r="M417" s="1"/>
  <c r="F417"/>
  <c r="G417" s="1"/>
  <c r="H417"/>
  <c r="I417" s="1"/>
  <c r="D417"/>
  <c r="E417" s="1"/>
  <c r="J417"/>
  <c r="K417" s="1"/>
  <c r="J416"/>
  <c r="K416" s="1"/>
  <c r="L416"/>
  <c r="M416" s="1"/>
  <c r="F416"/>
  <c r="G416" s="1"/>
  <c r="H416"/>
  <c r="I416" s="1"/>
  <c r="D416"/>
  <c r="E416" s="1"/>
  <c r="H415"/>
  <c r="I415" s="1"/>
  <c r="J415"/>
  <c r="K415" s="1"/>
  <c r="D415"/>
  <c r="E415" s="1"/>
  <c r="F415"/>
  <c r="G415" s="1"/>
  <c r="L415"/>
  <c r="M415" s="1"/>
  <c r="L414"/>
  <c r="M414" s="1"/>
  <c r="J414"/>
  <c r="K414" s="1"/>
  <c r="D414"/>
  <c r="H414"/>
  <c r="I414" s="1"/>
  <c r="F414"/>
  <c r="G414" s="1"/>
  <c r="H413"/>
  <c r="I413" s="1"/>
  <c r="D413"/>
  <c r="E413" s="1"/>
  <c r="J413"/>
  <c r="K413" s="1"/>
  <c r="L413"/>
  <c r="M413" s="1"/>
  <c r="F413"/>
  <c r="G413" s="1"/>
  <c r="J412"/>
  <c r="K412" s="1"/>
  <c r="F412"/>
  <c r="G412" s="1"/>
  <c r="D412"/>
  <c r="E412" s="1"/>
  <c r="L412"/>
  <c r="M412" s="1"/>
  <c r="H412"/>
  <c r="I412" s="1"/>
  <c r="F411"/>
  <c r="G411" s="1"/>
  <c r="L411"/>
  <c r="M411" s="1"/>
  <c r="H411"/>
  <c r="I411" s="1"/>
  <c r="J411"/>
  <c r="K411" s="1"/>
  <c r="D411"/>
  <c r="E411" s="1"/>
  <c r="L410"/>
  <c r="M410" s="1"/>
  <c r="J410"/>
  <c r="K410" s="1"/>
  <c r="D410"/>
  <c r="H410"/>
  <c r="I410" s="1"/>
  <c r="F410"/>
  <c r="G410" s="1"/>
  <c r="L409"/>
  <c r="M409" s="1"/>
  <c r="F409"/>
  <c r="G409" s="1"/>
  <c r="H409"/>
  <c r="I409" s="1"/>
  <c r="D409"/>
  <c r="E409" s="1"/>
  <c r="J409"/>
  <c r="K409" s="1"/>
  <c r="F408"/>
  <c r="G408" s="1"/>
  <c r="J408"/>
  <c r="K408" s="1"/>
  <c r="L408"/>
  <c r="M408" s="1"/>
  <c r="H408"/>
  <c r="I408" s="1"/>
  <c r="D408"/>
  <c r="E408" s="1"/>
  <c r="J407"/>
  <c r="K407" s="1"/>
  <c r="F407"/>
  <c r="G407" s="1"/>
  <c r="L407"/>
  <c r="M407" s="1"/>
  <c r="D407"/>
  <c r="E407" s="1"/>
  <c r="H407"/>
  <c r="I407" s="1"/>
  <c r="L406"/>
  <c r="M406" s="1"/>
  <c r="J406"/>
  <c r="K406" s="1"/>
  <c r="F406"/>
  <c r="G406" s="1"/>
  <c r="D406"/>
  <c r="E406" s="1"/>
  <c r="H406"/>
  <c r="I406" s="1"/>
  <c r="F405"/>
  <c r="G405" s="1"/>
  <c r="J405"/>
  <c r="K405" s="1"/>
  <c r="H405"/>
  <c r="I405" s="1"/>
  <c r="D405"/>
  <c r="E405" s="1"/>
  <c r="L405"/>
  <c r="M405" s="1"/>
  <c r="F404"/>
  <c r="G404" s="1"/>
  <c r="L404"/>
  <c r="M404" s="1"/>
  <c r="H404"/>
  <c r="I404" s="1"/>
  <c r="J404"/>
  <c r="K404" s="1"/>
  <c r="D404"/>
  <c r="E404" s="1"/>
  <c r="L403"/>
  <c r="M403" s="1"/>
  <c r="H403"/>
  <c r="I403" s="1"/>
  <c r="F403"/>
  <c r="G403" s="1"/>
  <c r="J403"/>
  <c r="K403" s="1"/>
  <c r="D403"/>
  <c r="E403" s="1"/>
  <c r="J402"/>
  <c r="K402" s="1"/>
  <c r="L402"/>
  <c r="M402" s="1"/>
  <c r="F402"/>
  <c r="G402" s="1"/>
  <c r="H402"/>
  <c r="I402" s="1"/>
  <c r="D402"/>
  <c r="E402" s="1"/>
  <c r="L401"/>
  <c r="M401" s="1"/>
  <c r="H401"/>
  <c r="I401" s="1"/>
  <c r="J401"/>
  <c r="K401" s="1"/>
  <c r="D401"/>
  <c r="E401" s="1"/>
  <c r="F401"/>
  <c r="G401" s="1"/>
  <c r="F400"/>
  <c r="G400" s="1"/>
  <c r="H400"/>
  <c r="I400" s="1"/>
  <c r="D400"/>
  <c r="E400" s="1"/>
  <c r="J400"/>
  <c r="K400" s="1"/>
  <c r="L400"/>
  <c r="M400" s="1"/>
  <c r="L399"/>
  <c r="M399" s="1"/>
  <c r="F399"/>
  <c r="G399" s="1"/>
  <c r="J399"/>
  <c r="K399" s="1"/>
  <c r="D399"/>
  <c r="E399" s="1"/>
  <c r="H399"/>
  <c r="I399" s="1"/>
  <c r="J398"/>
  <c r="K398" s="1"/>
  <c r="L398"/>
  <c r="M398" s="1"/>
  <c r="F398"/>
  <c r="G398" s="1"/>
  <c r="H398"/>
  <c r="I398" s="1"/>
  <c r="D398"/>
  <c r="L397"/>
  <c r="M397" s="1"/>
  <c r="J397"/>
  <c r="K397" s="1"/>
  <c r="D397"/>
  <c r="E397" s="1"/>
  <c r="F397"/>
  <c r="G397" s="1"/>
  <c r="H397"/>
  <c r="I397" s="1"/>
  <c r="L444"/>
  <c r="M444" s="1"/>
  <c r="F444"/>
  <c r="G444" s="1"/>
  <c r="H444"/>
  <c r="I444" s="1"/>
  <c r="D444"/>
  <c r="E444" s="1"/>
  <c r="J444"/>
  <c r="K444" s="1"/>
  <c r="H443"/>
  <c r="I443" s="1"/>
  <c r="J443"/>
  <c r="K443" s="1"/>
  <c r="D443"/>
  <c r="E443" s="1"/>
  <c r="F443"/>
  <c r="G443" s="1"/>
  <c r="L443"/>
  <c r="M443" s="1"/>
  <c r="D442"/>
  <c r="L442"/>
  <c r="M442" s="1"/>
  <c r="J442"/>
  <c r="K442" s="1"/>
  <c r="H442"/>
  <c r="I442" s="1"/>
  <c r="F442"/>
  <c r="G442" s="1"/>
  <c r="L441"/>
  <c r="M441" s="1"/>
  <c r="J441"/>
  <c r="K441" s="1"/>
  <c r="D441"/>
  <c r="H441"/>
  <c r="I441" s="1"/>
  <c r="F441"/>
  <c r="G441" s="1"/>
  <c r="L440"/>
  <c r="M440" s="1"/>
  <c r="F440"/>
  <c r="G440" s="1"/>
  <c r="H440"/>
  <c r="I440" s="1"/>
  <c r="D440"/>
  <c r="E440" s="1"/>
  <c r="J440"/>
  <c r="K440" s="1"/>
  <c r="L439"/>
  <c r="M439" s="1"/>
  <c r="H439"/>
  <c r="I439" s="1"/>
  <c r="J439"/>
  <c r="K439" s="1"/>
  <c r="D439"/>
  <c r="E439" s="1"/>
  <c r="F439"/>
  <c r="G439" s="1"/>
  <c r="J438"/>
  <c r="K438" s="1"/>
  <c r="H438"/>
  <c r="I438" s="1"/>
  <c r="D438"/>
  <c r="L438"/>
  <c r="M438" s="1"/>
  <c r="F438"/>
  <c r="G438" s="1"/>
  <c r="L437"/>
  <c r="M437" s="1"/>
  <c r="J437"/>
  <c r="K437" s="1"/>
  <c r="H437"/>
  <c r="I437" s="1"/>
  <c r="F437"/>
  <c r="G437" s="1"/>
  <c r="D437"/>
  <c r="E437" s="1"/>
  <c r="J436"/>
  <c r="K436" s="1"/>
  <c r="L436"/>
  <c r="M436" s="1"/>
  <c r="F436"/>
  <c r="G436" s="1"/>
  <c r="H436"/>
  <c r="I436" s="1"/>
  <c r="D436"/>
  <c r="E436" s="1"/>
  <c r="H435"/>
  <c r="I435" s="1"/>
  <c r="J435"/>
  <c r="K435" s="1"/>
  <c r="D435"/>
  <c r="E435" s="1"/>
  <c r="F435"/>
  <c r="G435" s="1"/>
  <c r="L435"/>
  <c r="M435" s="1"/>
  <c r="H434"/>
  <c r="I434" s="1"/>
  <c r="L434"/>
  <c r="M434" s="1"/>
  <c r="D434"/>
  <c r="J434"/>
  <c r="K434" s="1"/>
  <c r="F434"/>
  <c r="G434" s="1"/>
  <c r="L433"/>
  <c r="M433" s="1"/>
  <c r="J433"/>
  <c r="K433" s="1"/>
  <c r="D433"/>
  <c r="E433" s="1"/>
  <c r="F433"/>
  <c r="G433" s="1"/>
  <c r="H433"/>
  <c r="I433" s="1"/>
  <c r="L432"/>
  <c r="M432" s="1"/>
  <c r="F432"/>
  <c r="G432" s="1"/>
  <c r="H432"/>
  <c r="I432" s="1"/>
  <c r="D432"/>
  <c r="E432" s="1"/>
  <c r="J432"/>
  <c r="K432" s="1"/>
  <c r="F431"/>
  <c r="G431" s="1"/>
  <c r="L431"/>
  <c r="M431" s="1"/>
  <c r="H431"/>
  <c r="I431" s="1"/>
  <c r="J431"/>
  <c r="K431" s="1"/>
  <c r="D431"/>
  <c r="E431" s="1"/>
  <c r="L430"/>
  <c r="M430" s="1"/>
  <c r="J430"/>
  <c r="K430" s="1"/>
  <c r="H430"/>
  <c r="I430" s="1"/>
  <c r="D430"/>
  <c r="F430"/>
  <c r="G430" s="1"/>
  <c r="L429"/>
  <c r="M429" s="1"/>
  <c r="D429"/>
  <c r="E429" s="1"/>
  <c r="J429"/>
  <c r="K429" s="1"/>
  <c r="F429"/>
  <c r="G429" s="1"/>
  <c r="H429"/>
  <c r="I429" s="1"/>
  <c r="D428"/>
  <c r="E428" s="1"/>
  <c r="J428"/>
  <c r="K428" s="1"/>
  <c r="L428"/>
  <c r="M428" s="1"/>
  <c r="F428"/>
  <c r="G428" s="1"/>
  <c r="H428"/>
  <c r="I428" s="1"/>
  <c r="F427"/>
  <c r="G427" s="1"/>
  <c r="L427"/>
  <c r="M427" s="1"/>
  <c r="H427"/>
  <c r="I427" s="1"/>
  <c r="J427"/>
  <c r="K427" s="1"/>
  <c r="D427"/>
  <c r="E427" s="1"/>
  <c r="H426"/>
  <c r="I426" s="1"/>
  <c r="J426"/>
  <c r="K426" s="1"/>
  <c r="D426"/>
  <c r="L426"/>
  <c r="M426" s="1"/>
  <c r="F426"/>
  <c r="G426" s="1"/>
  <c r="L425"/>
  <c r="M425" s="1"/>
  <c r="J425"/>
  <c r="K425" s="1"/>
  <c r="H425"/>
  <c r="I425" s="1"/>
  <c r="F425"/>
  <c r="G425" s="1"/>
  <c r="D425"/>
  <c r="E425" s="1"/>
  <c r="D424"/>
  <c r="E424" s="1"/>
  <c r="J424"/>
  <c r="K424" s="1"/>
  <c r="L424"/>
  <c r="M424" s="1"/>
  <c r="F424"/>
  <c r="G424" s="1"/>
  <c r="H424"/>
  <c r="I424" s="1"/>
  <c r="J423"/>
  <c r="K423" s="1"/>
  <c r="D423"/>
  <c r="E423" s="1"/>
  <c r="F423"/>
  <c r="G423" s="1"/>
  <c r="L423"/>
  <c r="M423" s="1"/>
  <c r="H423"/>
  <c r="I423" s="1"/>
  <c r="D422"/>
  <c r="L422"/>
  <c r="M422" s="1"/>
  <c r="J422"/>
  <c r="K422" s="1"/>
  <c r="H422"/>
  <c r="I422" s="1"/>
  <c r="F422"/>
  <c r="G422" s="1"/>
  <c r="L421"/>
  <c r="M421" s="1"/>
  <c r="J421"/>
  <c r="K421" s="1"/>
  <c r="D421"/>
  <c r="E421" s="1"/>
  <c r="F421"/>
  <c r="G421" s="1"/>
  <c r="H421"/>
  <c r="I421" s="1"/>
  <c r="J468"/>
  <c r="K468" s="1"/>
  <c r="L468"/>
  <c r="M468" s="1"/>
  <c r="F468"/>
  <c r="G468" s="1"/>
  <c r="H468"/>
  <c r="I468" s="1"/>
  <c r="D468"/>
  <c r="E468" s="1"/>
  <c r="J467"/>
  <c r="K467" s="1"/>
  <c r="H467"/>
  <c r="I467" s="1"/>
  <c r="D467"/>
  <c r="E467" s="1"/>
  <c r="L467"/>
  <c r="M467" s="1"/>
  <c r="F467"/>
  <c r="G467" s="1"/>
  <c r="J466"/>
  <c r="K466" s="1"/>
  <c r="D466"/>
  <c r="E466" s="1"/>
  <c r="L466"/>
  <c r="M466" s="1"/>
  <c r="F466"/>
  <c r="G466" s="1"/>
  <c r="H466"/>
  <c r="I466" s="1"/>
  <c r="L465"/>
  <c r="M465" s="1"/>
  <c r="J465"/>
  <c r="K465" s="1"/>
  <c r="H465"/>
  <c r="I465" s="1"/>
  <c r="F465"/>
  <c r="G465" s="1"/>
  <c r="D465"/>
  <c r="H464"/>
  <c r="I464" s="1"/>
  <c r="D464"/>
  <c r="E464" s="1"/>
  <c r="J464"/>
  <c r="K464" s="1"/>
  <c r="L464"/>
  <c r="M464" s="1"/>
  <c r="F464"/>
  <c r="G464" s="1"/>
  <c r="J463"/>
  <c r="K463" s="1"/>
  <c r="L463"/>
  <c r="M463" s="1"/>
  <c r="F463"/>
  <c r="G463" s="1"/>
  <c r="D463"/>
  <c r="H463"/>
  <c r="I463" s="1"/>
  <c r="L462"/>
  <c r="M462" s="1"/>
  <c r="H462"/>
  <c r="I462" s="1"/>
  <c r="J462"/>
  <c r="K462" s="1"/>
  <c r="D462"/>
  <c r="F462"/>
  <c r="G462" s="1"/>
  <c r="L461"/>
  <c r="M461" s="1"/>
  <c r="F461"/>
  <c r="G461" s="1"/>
  <c r="D461"/>
  <c r="H461"/>
  <c r="I461" s="1"/>
  <c r="J461"/>
  <c r="K461" s="1"/>
  <c r="L460"/>
  <c r="M460" s="1"/>
  <c r="F460"/>
  <c r="G460" s="1"/>
  <c r="H460"/>
  <c r="I460" s="1"/>
  <c r="D460"/>
  <c r="E460" s="1"/>
  <c r="J460"/>
  <c r="K460" s="1"/>
  <c r="J459"/>
  <c r="K459" s="1"/>
  <c r="H459"/>
  <c r="I459" s="1"/>
  <c r="D459"/>
  <c r="E459" s="1"/>
  <c r="L459"/>
  <c r="M459" s="1"/>
  <c r="F459"/>
  <c r="G459" s="1"/>
  <c r="H458"/>
  <c r="I458" s="1"/>
  <c r="L458"/>
  <c r="M458" s="1"/>
  <c r="J458"/>
  <c r="K458" s="1"/>
  <c r="D458"/>
  <c r="F458"/>
  <c r="G458" s="1"/>
  <c r="L457"/>
  <c r="M457" s="1"/>
  <c r="J457"/>
  <c r="K457" s="1"/>
  <c r="D457"/>
  <c r="E457" s="1"/>
  <c r="H457"/>
  <c r="I457" s="1"/>
  <c r="F457"/>
  <c r="G457" s="1"/>
  <c r="D456"/>
  <c r="E456" s="1"/>
  <c r="J456"/>
  <c r="K456" s="1"/>
  <c r="L456"/>
  <c r="M456" s="1"/>
  <c r="F456"/>
  <c r="G456" s="1"/>
  <c r="H456"/>
  <c r="I456" s="1"/>
  <c r="J455"/>
  <c r="K455" s="1"/>
  <c r="F455"/>
  <c r="G455" s="1"/>
  <c r="H455"/>
  <c r="I455" s="1"/>
  <c r="L455"/>
  <c r="M455" s="1"/>
  <c r="D455"/>
  <c r="E455" s="1"/>
  <c r="D454"/>
  <c r="L454"/>
  <c r="M454" s="1"/>
  <c r="J454"/>
  <c r="K454" s="1"/>
  <c r="H454"/>
  <c r="I454" s="1"/>
  <c r="F454"/>
  <c r="G454" s="1"/>
  <c r="L453"/>
  <c r="M453" s="1"/>
  <c r="H453"/>
  <c r="I453" s="1"/>
  <c r="J453"/>
  <c r="K453" s="1"/>
  <c r="D453"/>
  <c r="E453" s="1"/>
  <c r="F453"/>
  <c r="G453" s="1"/>
  <c r="H452"/>
  <c r="I452" s="1"/>
  <c r="D452"/>
  <c r="E452" s="1"/>
  <c r="J452"/>
  <c r="K452" s="1"/>
  <c r="L452"/>
  <c r="M452" s="1"/>
  <c r="F452"/>
  <c r="G452" s="1"/>
  <c r="F451"/>
  <c r="G451" s="1"/>
  <c r="L451"/>
  <c r="M451" s="1"/>
  <c r="H451"/>
  <c r="I451" s="1"/>
  <c r="J451"/>
  <c r="K451" s="1"/>
  <c r="D451"/>
  <c r="E451" s="1"/>
  <c r="H450"/>
  <c r="I450" s="1"/>
  <c r="D450"/>
  <c r="J450"/>
  <c r="K450" s="1"/>
  <c r="L450"/>
  <c r="M450" s="1"/>
  <c r="F450"/>
  <c r="G450" s="1"/>
  <c r="L449"/>
  <c r="M449" s="1"/>
  <c r="J449"/>
  <c r="K449" s="1"/>
  <c r="H449"/>
  <c r="I449" s="1"/>
  <c r="F449"/>
  <c r="G449" s="1"/>
  <c r="D449"/>
  <c r="D448"/>
  <c r="E448" s="1"/>
  <c r="J448"/>
  <c r="K448" s="1"/>
  <c r="L448"/>
  <c r="M448" s="1"/>
  <c r="F448"/>
  <c r="G448" s="1"/>
  <c r="H448"/>
  <c r="I448" s="1"/>
  <c r="H447"/>
  <c r="I447" s="1"/>
  <c r="J447"/>
  <c r="K447" s="1"/>
  <c r="D447"/>
  <c r="E447" s="1"/>
  <c r="F447"/>
  <c r="G447" s="1"/>
  <c r="L447"/>
  <c r="M447" s="1"/>
  <c r="L446"/>
  <c r="M446" s="1"/>
  <c r="J446"/>
  <c r="K446" s="1"/>
  <c r="H446"/>
  <c r="I446" s="1"/>
  <c r="D446"/>
  <c r="F446"/>
  <c r="G446" s="1"/>
  <c r="L445"/>
  <c r="M445" s="1"/>
  <c r="J445"/>
  <c r="K445" s="1"/>
  <c r="D445"/>
  <c r="E445" s="1"/>
  <c r="F445"/>
  <c r="G445" s="1"/>
  <c r="H445"/>
  <c r="I445" s="1"/>
  <c r="F492"/>
  <c r="G492" s="1"/>
  <c r="H492"/>
  <c r="I492" s="1"/>
  <c r="J492"/>
  <c r="K492" s="1"/>
  <c r="L492"/>
  <c r="M492" s="1"/>
  <c r="D492"/>
  <c r="E492" s="1"/>
  <c r="J491"/>
  <c r="K491" s="1"/>
  <c r="D491"/>
  <c r="F491"/>
  <c r="G491" s="1"/>
  <c r="H491"/>
  <c r="I491" s="1"/>
  <c r="L491"/>
  <c r="M491" s="1"/>
  <c r="L490"/>
  <c r="M490" s="1"/>
  <c r="J490"/>
  <c r="K490" s="1"/>
  <c r="H490"/>
  <c r="I490" s="1"/>
  <c r="D490"/>
  <c r="E490" s="1"/>
  <c r="F490"/>
  <c r="G490" s="1"/>
  <c r="L489"/>
  <c r="M489" s="1"/>
  <c r="F489"/>
  <c r="G489" s="1"/>
  <c r="D489"/>
  <c r="E489" s="1"/>
  <c r="H489"/>
  <c r="I489" s="1"/>
  <c r="J489"/>
  <c r="K489" s="1"/>
  <c r="F488"/>
  <c r="G488" s="1"/>
  <c r="H488"/>
  <c r="I488" s="1"/>
  <c r="D488"/>
  <c r="E488" s="1"/>
  <c r="J488"/>
  <c r="K488" s="1"/>
  <c r="L488"/>
  <c r="M488" s="1"/>
  <c r="J487"/>
  <c r="K487" s="1"/>
  <c r="H487"/>
  <c r="I487" s="1"/>
  <c r="D487"/>
  <c r="L487"/>
  <c r="M487" s="1"/>
  <c r="F487"/>
  <c r="G487" s="1"/>
  <c r="L486"/>
  <c r="M486" s="1"/>
  <c r="J486"/>
  <c r="K486" s="1"/>
  <c r="H486"/>
  <c r="I486" s="1"/>
  <c r="F486"/>
  <c r="G486" s="1"/>
  <c r="D486"/>
  <c r="E486" s="1"/>
  <c r="H485"/>
  <c r="I485" s="1"/>
  <c r="J485"/>
  <c r="K485" s="1"/>
  <c r="F485"/>
  <c r="G485" s="1"/>
  <c r="L485"/>
  <c r="M485" s="1"/>
  <c r="D485"/>
  <c r="E485" s="1"/>
  <c r="L484"/>
  <c r="M484" s="1"/>
  <c r="J484"/>
  <c r="K484" s="1"/>
  <c r="D484"/>
  <c r="E484" s="1"/>
  <c r="F484"/>
  <c r="G484" s="1"/>
  <c r="H484"/>
  <c r="I484" s="1"/>
  <c r="L483"/>
  <c r="M483" s="1"/>
  <c r="J483"/>
  <c r="K483" s="1"/>
  <c r="D483"/>
  <c r="E483" s="1"/>
  <c r="H483"/>
  <c r="I483" s="1"/>
  <c r="F483"/>
  <c r="G483" s="1"/>
  <c r="L482"/>
  <c r="M482" s="1"/>
  <c r="J482"/>
  <c r="K482" s="1"/>
  <c r="H482"/>
  <c r="I482" s="1"/>
  <c r="F482"/>
  <c r="G482" s="1"/>
  <c r="D482"/>
  <c r="E482" s="1"/>
  <c r="J481"/>
  <c r="K481" s="1"/>
  <c r="H481"/>
  <c r="I481" s="1"/>
  <c r="L481"/>
  <c r="M481" s="1"/>
  <c r="D481"/>
  <c r="E481" s="1"/>
  <c r="F481"/>
  <c r="G481" s="1"/>
  <c r="H480"/>
  <c r="I480" s="1"/>
  <c r="F480"/>
  <c r="G480" s="1"/>
  <c r="J480"/>
  <c r="K480" s="1"/>
  <c r="L480"/>
  <c r="M480" s="1"/>
  <c r="D480"/>
  <c r="E480" s="1"/>
  <c r="C345" i="25"/>
  <c r="C344"/>
  <c r="C343"/>
  <c r="C342"/>
  <c r="C341"/>
  <c r="C340"/>
  <c r="C339"/>
  <c r="C338"/>
  <c r="C337"/>
  <c r="C336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86"/>
  <c r="C385"/>
  <c r="C384"/>
  <c r="C383"/>
  <c r="C382"/>
  <c r="C381"/>
  <c r="C380"/>
  <c r="C379"/>
  <c r="C378"/>
  <c r="C377"/>
  <c r="C376"/>
  <c r="C375"/>
  <c r="H518" i="28"/>
  <c r="I518" s="1"/>
  <c r="J518"/>
  <c r="K518" s="1"/>
  <c r="D518"/>
  <c r="E518" s="1"/>
  <c r="F518"/>
  <c r="G518" s="1"/>
  <c r="L518"/>
  <c r="M518" s="1"/>
  <c r="H517"/>
  <c r="I517" s="1"/>
  <c r="J517"/>
  <c r="K517" s="1"/>
  <c r="D517"/>
  <c r="E517" s="1"/>
  <c r="F517"/>
  <c r="G517" s="1"/>
  <c r="L517"/>
  <c r="M517" s="1"/>
  <c r="J564"/>
  <c r="K564" s="1"/>
  <c r="D564"/>
  <c r="E564" s="1"/>
  <c r="F564"/>
  <c r="G564" s="1"/>
  <c r="L564"/>
  <c r="M564" s="1"/>
  <c r="H564"/>
  <c r="I564" s="1"/>
  <c r="J563"/>
  <c r="K563" s="1"/>
  <c r="L563"/>
  <c r="M563" s="1"/>
  <c r="F563"/>
  <c r="G563" s="1"/>
  <c r="D563"/>
  <c r="E563" s="1"/>
  <c r="H563"/>
  <c r="I563" s="1"/>
  <c r="H562"/>
  <c r="I562" s="1"/>
  <c r="J562"/>
  <c r="K562" s="1"/>
  <c r="F562"/>
  <c r="G562" s="1"/>
  <c r="L562"/>
  <c r="M562" s="1"/>
  <c r="D562"/>
  <c r="E562" s="1"/>
  <c r="L561"/>
  <c r="M561" s="1"/>
  <c r="F561"/>
  <c r="G561" s="1"/>
  <c r="H561"/>
  <c r="I561" s="1"/>
  <c r="J561"/>
  <c r="K561" s="1"/>
  <c r="D561"/>
  <c r="E561" s="1"/>
  <c r="L560"/>
  <c r="M560" s="1"/>
  <c r="J560"/>
  <c r="K560" s="1"/>
  <c r="D560"/>
  <c r="E560" s="1"/>
  <c r="F560"/>
  <c r="G560" s="1"/>
  <c r="H560"/>
  <c r="I560" s="1"/>
  <c r="J559"/>
  <c r="K559" s="1"/>
  <c r="D559"/>
  <c r="E559" s="1"/>
  <c r="H559"/>
  <c r="I559" s="1"/>
  <c r="F559"/>
  <c r="G559" s="1"/>
  <c r="L559"/>
  <c r="M559" s="1"/>
  <c r="L558"/>
  <c r="M558" s="1"/>
  <c r="F558"/>
  <c r="G558" s="1"/>
  <c r="D558"/>
  <c r="E558" s="1"/>
  <c r="H558"/>
  <c r="I558" s="1"/>
  <c r="J558"/>
  <c r="K558" s="1"/>
  <c r="L557"/>
  <c r="M557" s="1"/>
  <c r="J557"/>
  <c r="K557" s="1"/>
  <c r="D557"/>
  <c r="E557" s="1"/>
  <c r="H557"/>
  <c r="I557" s="1"/>
  <c r="F557"/>
  <c r="G557" s="1"/>
  <c r="F556"/>
  <c r="G556" s="1"/>
  <c r="L556"/>
  <c r="M556" s="1"/>
  <c r="H556"/>
  <c r="I556" s="1"/>
  <c r="J556"/>
  <c r="K556" s="1"/>
  <c r="D556"/>
  <c r="E556" s="1"/>
  <c r="J555"/>
  <c r="K555" s="1"/>
  <c r="D555"/>
  <c r="E555" s="1"/>
  <c r="H555"/>
  <c r="I555" s="1"/>
  <c r="L555"/>
  <c r="M555" s="1"/>
  <c r="F555"/>
  <c r="G555" s="1"/>
  <c r="D554"/>
  <c r="E554" s="1"/>
  <c r="L554"/>
  <c r="M554" s="1"/>
  <c r="F554"/>
  <c r="G554" s="1"/>
  <c r="H554"/>
  <c r="I554" s="1"/>
  <c r="J554"/>
  <c r="K554" s="1"/>
  <c r="L553"/>
  <c r="M553" s="1"/>
  <c r="D553"/>
  <c r="E553" s="1"/>
  <c r="F553"/>
  <c r="G553" s="1"/>
  <c r="H553"/>
  <c r="I553" s="1"/>
  <c r="J553"/>
  <c r="K553" s="1"/>
  <c r="H552"/>
  <c r="I552" s="1"/>
  <c r="F552"/>
  <c r="G552" s="1"/>
  <c r="J552"/>
  <c r="K552" s="1"/>
  <c r="L552"/>
  <c r="M552" s="1"/>
  <c r="D552"/>
  <c r="E552" s="1"/>
  <c r="J551"/>
  <c r="K551" s="1"/>
  <c r="H551"/>
  <c r="I551" s="1"/>
  <c r="F551"/>
  <c r="G551" s="1"/>
  <c r="L551"/>
  <c r="M551" s="1"/>
  <c r="D551"/>
  <c r="H550"/>
  <c r="I550" s="1"/>
  <c r="J550"/>
  <c r="K550" s="1"/>
  <c r="D550"/>
  <c r="E550" s="1"/>
  <c r="F550"/>
  <c r="G550" s="1"/>
  <c r="L550"/>
  <c r="M550" s="1"/>
  <c r="L549"/>
  <c r="M549" s="1"/>
  <c r="F549"/>
  <c r="G549" s="1"/>
  <c r="J549"/>
  <c r="K549" s="1"/>
  <c r="D549"/>
  <c r="E549" s="1"/>
  <c r="H549"/>
  <c r="I549" s="1"/>
  <c r="L548"/>
  <c r="M548" s="1"/>
  <c r="H548"/>
  <c r="I548" s="1"/>
  <c r="J548"/>
  <c r="K548" s="1"/>
  <c r="D548"/>
  <c r="E548" s="1"/>
  <c r="F548"/>
  <c r="G548" s="1"/>
  <c r="J547"/>
  <c r="K547" s="1"/>
  <c r="L547"/>
  <c r="M547" s="1"/>
  <c r="F547"/>
  <c r="G547" s="1"/>
  <c r="D547"/>
  <c r="E547" s="1"/>
  <c r="H547"/>
  <c r="I547" s="1"/>
  <c r="J546"/>
  <c r="K546" s="1"/>
  <c r="H546"/>
  <c r="I546" s="1"/>
  <c r="L546"/>
  <c r="M546" s="1"/>
  <c r="D546"/>
  <c r="F546"/>
  <c r="G546" s="1"/>
  <c r="L545"/>
  <c r="M545" s="1"/>
  <c r="F545"/>
  <c r="G545" s="1"/>
  <c r="H545"/>
  <c r="I545" s="1"/>
  <c r="J545"/>
  <c r="K545" s="1"/>
  <c r="D545"/>
  <c r="E545" s="1"/>
  <c r="J544"/>
  <c r="K544" s="1"/>
  <c r="D544"/>
  <c r="E544" s="1"/>
  <c r="L544"/>
  <c r="M544" s="1"/>
  <c r="H544"/>
  <c r="I544" s="1"/>
  <c r="F544"/>
  <c r="G544" s="1"/>
  <c r="J543"/>
  <c r="K543" s="1"/>
  <c r="D543"/>
  <c r="E543" s="1"/>
  <c r="H543"/>
  <c r="I543" s="1"/>
  <c r="F543"/>
  <c r="G543" s="1"/>
  <c r="L543"/>
  <c r="M543" s="1"/>
  <c r="D542"/>
  <c r="E542" s="1"/>
  <c r="L542"/>
  <c r="M542" s="1"/>
  <c r="F542"/>
  <c r="G542" s="1"/>
  <c r="H542"/>
  <c r="I542" s="1"/>
  <c r="J542"/>
  <c r="K542" s="1"/>
  <c r="L541"/>
  <c r="M541" s="1"/>
  <c r="J541"/>
  <c r="K541" s="1"/>
  <c r="D541"/>
  <c r="E541" s="1"/>
  <c r="H541"/>
  <c r="I541" s="1"/>
  <c r="F541"/>
  <c r="G541" s="1"/>
  <c r="F588"/>
  <c r="G588" s="1"/>
  <c r="L588"/>
  <c r="M588" s="1"/>
  <c r="H588"/>
  <c r="I588" s="1"/>
  <c r="J588"/>
  <c r="K588" s="1"/>
  <c r="D588"/>
  <c r="E588" s="1"/>
  <c r="J587"/>
  <c r="K587" s="1"/>
  <c r="D587"/>
  <c r="E587" s="1"/>
  <c r="H587"/>
  <c r="I587" s="1"/>
  <c r="L587"/>
  <c r="M587" s="1"/>
  <c r="F587"/>
  <c r="G587" s="1"/>
  <c r="D586"/>
  <c r="E586" s="1"/>
  <c r="L586"/>
  <c r="M586" s="1"/>
  <c r="F586"/>
  <c r="G586" s="1"/>
  <c r="H586"/>
  <c r="I586" s="1"/>
  <c r="J586"/>
  <c r="K586" s="1"/>
  <c r="L585"/>
  <c r="M585" s="1"/>
  <c r="D585"/>
  <c r="E585" s="1"/>
  <c r="H585"/>
  <c r="I585" s="1"/>
  <c r="F585"/>
  <c r="G585" s="1"/>
  <c r="J585"/>
  <c r="K585" s="1"/>
  <c r="H584"/>
  <c r="I584" s="1"/>
  <c r="F584"/>
  <c r="G584" s="1"/>
  <c r="L584"/>
  <c r="M584" s="1"/>
  <c r="D584"/>
  <c r="E584" s="1"/>
  <c r="J584"/>
  <c r="K584" s="1"/>
  <c r="J583"/>
  <c r="K583" s="1"/>
  <c r="H583"/>
  <c r="I583" s="1"/>
  <c r="F583"/>
  <c r="G583" s="1"/>
  <c r="L583"/>
  <c r="M583" s="1"/>
  <c r="D583"/>
  <c r="E583" s="1"/>
  <c r="H582"/>
  <c r="I582" s="1"/>
  <c r="J582"/>
  <c r="K582" s="1"/>
  <c r="L582"/>
  <c r="M582" s="1"/>
  <c r="D582"/>
  <c r="E582" s="1"/>
  <c r="F582"/>
  <c r="G582" s="1"/>
  <c r="L581"/>
  <c r="M581" s="1"/>
  <c r="F581"/>
  <c r="G581" s="1"/>
  <c r="J581"/>
  <c r="K581" s="1"/>
  <c r="D581"/>
  <c r="E581" s="1"/>
  <c r="H581"/>
  <c r="I581" s="1"/>
  <c r="L580"/>
  <c r="M580" s="1"/>
  <c r="H580"/>
  <c r="I580" s="1"/>
  <c r="J580"/>
  <c r="K580" s="1"/>
  <c r="D580"/>
  <c r="E580" s="1"/>
  <c r="F580"/>
  <c r="G580" s="1"/>
  <c r="J579"/>
  <c r="K579" s="1"/>
  <c r="L579"/>
  <c r="M579" s="1"/>
  <c r="F579"/>
  <c r="G579" s="1"/>
  <c r="D579"/>
  <c r="E579" s="1"/>
  <c r="H579"/>
  <c r="I579" s="1"/>
  <c r="J578"/>
  <c r="K578" s="1"/>
  <c r="H578"/>
  <c r="I578" s="1"/>
  <c r="D578"/>
  <c r="E578" s="1"/>
  <c r="F578"/>
  <c r="G578" s="1"/>
  <c r="L578"/>
  <c r="M578" s="1"/>
  <c r="L577"/>
  <c r="M577" s="1"/>
  <c r="F577"/>
  <c r="G577" s="1"/>
  <c r="H577"/>
  <c r="I577" s="1"/>
  <c r="J577"/>
  <c r="K577" s="1"/>
  <c r="D577"/>
  <c r="E577" s="1"/>
  <c r="J576"/>
  <c r="K576" s="1"/>
  <c r="D576"/>
  <c r="E576" s="1"/>
  <c r="L576"/>
  <c r="M576" s="1"/>
  <c r="F576"/>
  <c r="G576" s="1"/>
  <c r="H576"/>
  <c r="I576" s="1"/>
  <c r="J575"/>
  <c r="K575" s="1"/>
  <c r="D575"/>
  <c r="E575" s="1"/>
  <c r="H575"/>
  <c r="I575" s="1"/>
  <c r="F575"/>
  <c r="G575" s="1"/>
  <c r="L575"/>
  <c r="M575" s="1"/>
  <c r="D574"/>
  <c r="L574"/>
  <c r="M574" s="1"/>
  <c r="F574"/>
  <c r="G574" s="1"/>
  <c r="J574"/>
  <c r="K574" s="1"/>
  <c r="H574"/>
  <c r="I574" s="1"/>
  <c r="L573"/>
  <c r="M573" s="1"/>
  <c r="J573"/>
  <c r="K573" s="1"/>
  <c r="D573"/>
  <c r="E573" s="1"/>
  <c r="H573"/>
  <c r="I573" s="1"/>
  <c r="F573"/>
  <c r="G573" s="1"/>
  <c r="H572"/>
  <c r="I572" s="1"/>
  <c r="J572"/>
  <c r="K572" s="1"/>
  <c r="D572"/>
  <c r="E572" s="1"/>
  <c r="F572"/>
  <c r="G572" s="1"/>
  <c r="L572"/>
  <c r="M572" s="1"/>
  <c r="J571"/>
  <c r="K571" s="1"/>
  <c r="D571"/>
  <c r="E571" s="1"/>
  <c r="H571"/>
  <c r="I571" s="1"/>
  <c r="L571"/>
  <c r="M571" s="1"/>
  <c r="F571"/>
  <c r="G571" s="1"/>
  <c r="L570"/>
  <c r="M570" s="1"/>
  <c r="F570"/>
  <c r="G570" s="1"/>
  <c r="D570"/>
  <c r="E570" s="1"/>
  <c r="H570"/>
  <c r="I570" s="1"/>
  <c r="J570"/>
  <c r="K570" s="1"/>
  <c r="L569"/>
  <c r="M569" s="1"/>
  <c r="D569"/>
  <c r="E569" s="1"/>
  <c r="F569"/>
  <c r="G569" s="1"/>
  <c r="H569"/>
  <c r="I569" s="1"/>
  <c r="J569"/>
  <c r="K569" s="1"/>
  <c r="F568"/>
  <c r="G568" s="1"/>
  <c r="H568"/>
  <c r="I568" s="1"/>
  <c r="D568"/>
  <c r="E568" s="1"/>
  <c r="J568"/>
  <c r="K568" s="1"/>
  <c r="L568"/>
  <c r="M568" s="1"/>
  <c r="C405" i="22"/>
  <c r="C404"/>
  <c r="C437"/>
  <c r="C436"/>
  <c r="C435"/>
  <c r="C434"/>
  <c r="C433"/>
  <c r="C432"/>
  <c r="C431"/>
  <c r="C430"/>
  <c r="C429"/>
  <c r="C428"/>
  <c r="C427"/>
  <c r="C426"/>
  <c r="C425"/>
  <c r="C423" i="25"/>
  <c r="C422"/>
  <c r="C421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27" i="22"/>
  <c r="C23"/>
  <c r="C15"/>
  <c r="L59" i="28"/>
  <c r="M59" s="1"/>
  <c r="F59"/>
  <c r="G59" s="1"/>
  <c r="H59"/>
  <c r="I59" s="1"/>
  <c r="D59"/>
  <c r="E59" s="1"/>
  <c r="J59"/>
  <c r="K59" s="1"/>
  <c r="C45" i="25"/>
  <c r="C39"/>
  <c r="C35"/>
  <c r="C63"/>
  <c r="C59"/>
  <c r="C58"/>
  <c r="C56"/>
  <c r="J67" i="28"/>
  <c r="K67" s="1"/>
  <c r="L67"/>
  <c r="M67" s="1"/>
  <c r="F67"/>
  <c r="G67" s="1"/>
  <c r="H67"/>
  <c r="I67" s="1"/>
  <c r="D67"/>
  <c r="E67" s="1"/>
  <c r="C50" i="25"/>
  <c r="L107" i="28"/>
  <c r="M107" s="1"/>
  <c r="F107"/>
  <c r="G107" s="1"/>
  <c r="J107"/>
  <c r="K107" s="1"/>
  <c r="H107"/>
  <c r="I107" s="1"/>
  <c r="D107"/>
  <c r="E107" s="1"/>
  <c r="F101"/>
  <c r="G101" s="1"/>
  <c r="L101"/>
  <c r="M101" s="1"/>
  <c r="H101"/>
  <c r="I101" s="1"/>
  <c r="J101"/>
  <c r="K101" s="1"/>
  <c r="D101"/>
  <c r="E101" s="1"/>
  <c r="H97"/>
  <c r="I97" s="1"/>
  <c r="J97"/>
  <c r="K97" s="1"/>
  <c r="D97"/>
  <c r="E97" s="1"/>
  <c r="F97"/>
  <c r="G97" s="1"/>
  <c r="L97"/>
  <c r="M97" s="1"/>
  <c r="C68" i="25"/>
  <c r="C64"/>
  <c r="J118" i="28"/>
  <c r="K118" s="1"/>
  <c r="L118"/>
  <c r="M118" s="1"/>
  <c r="F118"/>
  <c r="G118" s="1"/>
  <c r="H118"/>
  <c r="I118" s="1"/>
  <c r="D118"/>
  <c r="E118" s="1"/>
  <c r="L114"/>
  <c r="M114" s="1"/>
  <c r="F114"/>
  <c r="G114" s="1"/>
  <c r="H114"/>
  <c r="I114" s="1"/>
  <c r="D114"/>
  <c r="E114" s="1"/>
  <c r="J114"/>
  <c r="K114" s="1"/>
  <c r="C83" i="25"/>
  <c r="L152" i="28"/>
  <c r="M152" s="1"/>
  <c r="H152"/>
  <c r="I152" s="1"/>
  <c r="D152"/>
  <c r="J152"/>
  <c r="K152" s="1"/>
  <c r="F152"/>
  <c r="G152" s="1"/>
  <c r="C113" i="25"/>
  <c r="C109"/>
  <c r="C102" i="22"/>
  <c r="L174" i="28"/>
  <c r="M174" s="1"/>
  <c r="J174"/>
  <c r="K174" s="1"/>
  <c r="D174"/>
  <c r="E174" s="1"/>
  <c r="H174"/>
  <c r="I174" s="1"/>
  <c r="F174"/>
  <c r="G174" s="1"/>
  <c r="D172"/>
  <c r="E172" s="1"/>
  <c r="J172"/>
  <c r="K172" s="1"/>
  <c r="L172"/>
  <c r="M172" s="1"/>
  <c r="F172"/>
  <c r="G172" s="1"/>
  <c r="H172"/>
  <c r="I172" s="1"/>
  <c r="C127" i="25"/>
  <c r="C122"/>
  <c r="C120"/>
  <c r="J157" i="28"/>
  <c r="K157" s="1"/>
  <c r="D157"/>
  <c r="E157" s="1"/>
  <c r="F157"/>
  <c r="G157" s="1"/>
  <c r="L157"/>
  <c r="M157" s="1"/>
  <c r="H157"/>
  <c r="I157" s="1"/>
  <c r="C147" i="22"/>
  <c r="C143"/>
  <c r="C135"/>
  <c r="D228" i="28"/>
  <c r="E228" s="1"/>
  <c r="L228"/>
  <c r="M228" s="1"/>
  <c r="F228"/>
  <c r="G228" s="1"/>
  <c r="H228"/>
  <c r="I228" s="1"/>
  <c r="J228"/>
  <c r="K228" s="1"/>
  <c r="L222"/>
  <c r="M222" s="1"/>
  <c r="J222"/>
  <c r="K222" s="1"/>
  <c r="D222"/>
  <c r="E222" s="1"/>
  <c r="F222"/>
  <c r="G222" s="1"/>
  <c r="H222"/>
  <c r="I222" s="1"/>
  <c r="C161" i="25"/>
  <c r="C157"/>
  <c r="C151"/>
  <c r="L246" i="28"/>
  <c r="M246" s="1"/>
  <c r="J246"/>
  <c r="K246" s="1"/>
  <c r="D246"/>
  <c r="H246"/>
  <c r="I246" s="1"/>
  <c r="F246"/>
  <c r="G246" s="1"/>
  <c r="C178" i="25"/>
  <c r="C166"/>
  <c r="C198" i="22"/>
  <c r="C196"/>
  <c r="C192"/>
  <c r="C188"/>
  <c r="L255" i="28"/>
  <c r="M255" s="1"/>
  <c r="F255"/>
  <c r="G255" s="1"/>
  <c r="D255"/>
  <c r="E255" s="1"/>
  <c r="J255"/>
  <c r="K255" s="1"/>
  <c r="H255"/>
  <c r="I255" s="1"/>
  <c r="J253"/>
  <c r="K253" s="1"/>
  <c r="H253"/>
  <c r="I253" s="1"/>
  <c r="D253"/>
  <c r="E253" s="1"/>
  <c r="F253"/>
  <c r="G253" s="1"/>
  <c r="L253"/>
  <c r="M253" s="1"/>
  <c r="C215" i="25"/>
  <c r="C210"/>
  <c r="C205"/>
  <c r="C202" i="22"/>
  <c r="C232"/>
  <c r="C230"/>
  <c r="C228"/>
  <c r="C227"/>
  <c r="C226"/>
  <c r="C225"/>
  <c r="C224"/>
  <c r="C223"/>
  <c r="C222"/>
  <c r="C221"/>
  <c r="C220"/>
  <c r="C219"/>
  <c r="C218"/>
  <c r="C217"/>
  <c r="C250"/>
  <c r="C249"/>
  <c r="C248"/>
  <c r="L338" i="28"/>
  <c r="M338" s="1"/>
  <c r="F338"/>
  <c r="G338" s="1"/>
  <c r="H338"/>
  <c r="I338" s="1"/>
  <c r="D338"/>
  <c r="E338" s="1"/>
  <c r="J338"/>
  <c r="K338" s="1"/>
  <c r="C345" i="22"/>
  <c r="C344"/>
  <c r="C343"/>
  <c r="C342"/>
  <c r="C341"/>
  <c r="C340"/>
  <c r="C339"/>
  <c r="C338"/>
  <c r="C337"/>
  <c r="C336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86"/>
  <c r="C385"/>
  <c r="C384"/>
  <c r="C383"/>
  <c r="C382"/>
  <c r="C381"/>
  <c r="C380"/>
  <c r="C379"/>
  <c r="C378"/>
  <c r="C377"/>
  <c r="C376"/>
  <c r="C375"/>
  <c r="C374" i="25"/>
  <c r="C373"/>
  <c r="J566" i="28"/>
  <c r="K566" s="1"/>
  <c r="H566"/>
  <c r="I566" s="1"/>
  <c r="L566"/>
  <c r="M566" s="1"/>
  <c r="D566"/>
  <c r="E566" s="1"/>
  <c r="F566"/>
  <c r="G566" s="1"/>
  <c r="L565"/>
  <c r="M565" s="1"/>
  <c r="F565"/>
  <c r="G565" s="1"/>
  <c r="J565"/>
  <c r="K565" s="1"/>
  <c r="D565"/>
  <c r="E565" s="1"/>
  <c r="H565"/>
  <c r="I565" s="1"/>
  <c r="J612"/>
  <c r="K612" s="1"/>
  <c r="H612"/>
  <c r="I612" s="1"/>
  <c r="L612"/>
  <c r="M612" s="1"/>
  <c r="F612"/>
  <c r="G612" s="1"/>
  <c r="D612"/>
  <c r="E612" s="1"/>
  <c r="J611"/>
  <c r="K611" s="1"/>
  <c r="L611"/>
  <c r="M611" s="1"/>
  <c r="F611"/>
  <c r="G611" s="1"/>
  <c r="H611"/>
  <c r="I611" s="1"/>
  <c r="D611"/>
  <c r="E611" s="1"/>
  <c r="L610"/>
  <c r="M610" s="1"/>
  <c r="D610"/>
  <c r="E610" s="1"/>
  <c r="H610"/>
  <c r="I610" s="1"/>
  <c r="F610"/>
  <c r="G610" s="1"/>
  <c r="J610"/>
  <c r="K610" s="1"/>
  <c r="H609"/>
  <c r="I609" s="1"/>
  <c r="J609"/>
  <c r="K609" s="1"/>
  <c r="D609"/>
  <c r="E609" s="1"/>
  <c r="F609"/>
  <c r="G609" s="1"/>
  <c r="L609"/>
  <c r="M609" s="1"/>
  <c r="J608"/>
  <c r="K608" s="1"/>
  <c r="H608"/>
  <c r="I608" s="1"/>
  <c r="L608"/>
  <c r="M608" s="1"/>
  <c r="D608"/>
  <c r="E608" s="1"/>
  <c r="F608"/>
  <c r="G608" s="1"/>
  <c r="D607"/>
  <c r="E607" s="1"/>
  <c r="J607"/>
  <c r="K607" s="1"/>
  <c r="L607"/>
  <c r="M607" s="1"/>
  <c r="F607"/>
  <c r="G607" s="1"/>
  <c r="H607"/>
  <c r="I607" s="1"/>
  <c r="L606"/>
  <c r="M606" s="1"/>
  <c r="F606"/>
  <c r="G606" s="1"/>
  <c r="J606"/>
  <c r="K606" s="1"/>
  <c r="D606"/>
  <c r="E606" s="1"/>
  <c r="H606"/>
  <c r="I606" s="1"/>
  <c r="L605"/>
  <c r="M605" s="1"/>
  <c r="H605"/>
  <c r="I605" s="1"/>
  <c r="D605"/>
  <c r="E605" s="1"/>
  <c r="J605"/>
  <c r="K605" s="1"/>
  <c r="F605"/>
  <c r="G605" s="1"/>
  <c r="J604"/>
  <c r="K604" s="1"/>
  <c r="F604"/>
  <c r="G604" s="1"/>
  <c r="D604"/>
  <c r="E604" s="1"/>
  <c r="H604"/>
  <c r="I604" s="1"/>
  <c r="L604"/>
  <c r="M604" s="1"/>
  <c r="L603"/>
  <c r="M603" s="1"/>
  <c r="F603"/>
  <c r="G603" s="1"/>
  <c r="H603"/>
  <c r="I603" s="1"/>
  <c r="D603"/>
  <c r="E603" s="1"/>
  <c r="J603"/>
  <c r="K603" s="1"/>
  <c r="L602"/>
  <c r="M602" s="1"/>
  <c r="F602"/>
  <c r="G602" s="1"/>
  <c r="H602"/>
  <c r="I602" s="1"/>
  <c r="J602"/>
  <c r="K602" s="1"/>
  <c r="D602"/>
  <c r="E602" s="1"/>
  <c r="J601"/>
  <c r="K601" s="1"/>
  <c r="D601"/>
  <c r="E601" s="1"/>
  <c r="F601"/>
  <c r="G601" s="1"/>
  <c r="L601"/>
  <c r="M601" s="1"/>
  <c r="H601"/>
  <c r="I601" s="1"/>
  <c r="J600"/>
  <c r="K600" s="1"/>
  <c r="D600"/>
  <c r="E600" s="1"/>
  <c r="H600"/>
  <c r="I600" s="1"/>
  <c r="F600"/>
  <c r="G600" s="1"/>
  <c r="L600"/>
  <c r="M600" s="1"/>
  <c r="J599"/>
  <c r="K599" s="1"/>
  <c r="L599"/>
  <c r="M599" s="1"/>
  <c r="F599"/>
  <c r="G599" s="1"/>
  <c r="H599"/>
  <c r="I599" s="1"/>
  <c r="D599"/>
  <c r="E599" s="1"/>
  <c r="L598"/>
  <c r="M598" s="1"/>
  <c r="H598"/>
  <c r="I598" s="1"/>
  <c r="F598"/>
  <c r="G598" s="1"/>
  <c r="J598"/>
  <c r="K598" s="1"/>
  <c r="D598"/>
  <c r="E598" s="1"/>
  <c r="H597"/>
  <c r="I597" s="1"/>
  <c r="J597"/>
  <c r="K597" s="1"/>
  <c r="D597"/>
  <c r="E597" s="1"/>
  <c r="F597"/>
  <c r="G597" s="1"/>
  <c r="L597"/>
  <c r="M597" s="1"/>
  <c r="J596"/>
  <c r="K596" s="1"/>
  <c r="H596"/>
  <c r="I596" s="1"/>
  <c r="L596"/>
  <c r="M596" s="1"/>
  <c r="F596"/>
  <c r="G596" s="1"/>
  <c r="D596"/>
  <c r="H595"/>
  <c r="I595" s="1"/>
  <c r="D595"/>
  <c r="F595"/>
  <c r="G595" s="1"/>
  <c r="L595"/>
  <c r="M595" s="1"/>
  <c r="J595"/>
  <c r="K595" s="1"/>
  <c r="L594"/>
  <c r="M594" s="1"/>
  <c r="H594"/>
  <c r="I594" s="1"/>
  <c r="D594"/>
  <c r="E594" s="1"/>
  <c r="J594"/>
  <c r="K594" s="1"/>
  <c r="F594"/>
  <c r="G594" s="1"/>
  <c r="H593"/>
  <c r="I593" s="1"/>
  <c r="F593"/>
  <c r="G593" s="1"/>
  <c r="J593"/>
  <c r="K593" s="1"/>
  <c r="L593"/>
  <c r="M593" s="1"/>
  <c r="D593"/>
  <c r="E593" s="1"/>
  <c r="C424" i="22"/>
  <c r="C423"/>
  <c r="C422"/>
  <c r="C421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T945" i="1"/>
  <c r="S2" s="1"/>
  <c r="T943"/>
  <c r="K2" s="1"/>
  <c r="H16" i="37" l="1"/>
  <c r="I16" s="1"/>
  <c r="L16"/>
  <c r="M16" s="1"/>
  <c r="F16"/>
  <c r="G16" s="1"/>
  <c r="J16"/>
  <c r="K16" s="1"/>
  <c r="D16"/>
  <c r="E16" s="1"/>
  <c r="F21" i="34"/>
  <c r="G21" s="1"/>
  <c r="H21"/>
  <c r="I21" s="1"/>
  <c r="J21"/>
  <c r="K21" s="1"/>
  <c r="D21"/>
  <c r="E21" s="1"/>
  <c r="N21" s="1"/>
  <c r="L21"/>
  <c r="M21" s="1"/>
  <c r="F29" i="37"/>
  <c r="G29" s="1"/>
  <c r="D29"/>
  <c r="E29" s="1"/>
  <c r="H29"/>
  <c r="I29" s="1"/>
  <c r="J29"/>
  <c r="K29" s="1"/>
  <c r="L29"/>
  <c r="M29" s="1"/>
  <c r="J22" i="34"/>
  <c r="K22" s="1"/>
  <c r="L22"/>
  <c r="M22" s="1"/>
  <c r="D22"/>
  <c r="E22" s="1"/>
  <c r="F22"/>
  <c r="G22" s="1"/>
  <c r="H22"/>
  <c r="I22" s="1"/>
  <c r="L33"/>
  <c r="M33" s="1"/>
  <c r="J33"/>
  <c r="K33" s="1"/>
  <c r="D33"/>
  <c r="E33" s="1"/>
  <c r="F33"/>
  <c r="G33" s="1"/>
  <c r="H33"/>
  <c r="I33" s="1"/>
  <c r="J39"/>
  <c r="K39" s="1"/>
  <c r="D39"/>
  <c r="E39" s="1"/>
  <c r="H39"/>
  <c r="I39" s="1"/>
  <c r="F39"/>
  <c r="G39" s="1"/>
  <c r="L39"/>
  <c r="M39" s="1"/>
  <c r="J36" i="31"/>
  <c r="K36" s="1"/>
  <c r="L36"/>
  <c r="M36" s="1"/>
  <c r="H36"/>
  <c r="I36" s="1"/>
  <c r="F36"/>
  <c r="G36" s="1"/>
  <c r="D36"/>
  <c r="F19" i="37"/>
  <c r="G19" s="1"/>
  <c r="L19"/>
  <c r="M19" s="1"/>
  <c r="J19"/>
  <c r="K19" s="1"/>
  <c r="H19"/>
  <c r="I19" s="1"/>
  <c r="D19"/>
  <c r="E19" s="1"/>
  <c r="J32"/>
  <c r="K32" s="1"/>
  <c r="F32"/>
  <c r="G32" s="1"/>
  <c r="D32"/>
  <c r="L32"/>
  <c r="M32" s="1"/>
  <c r="H32"/>
  <c r="I32" s="1"/>
  <c r="L23"/>
  <c r="M23" s="1"/>
  <c r="H23"/>
  <c r="I23" s="1"/>
  <c r="D23"/>
  <c r="E23" s="1"/>
  <c r="F23"/>
  <c r="G23" s="1"/>
  <c r="J23"/>
  <c r="K23" s="1"/>
  <c r="F26" i="31"/>
  <c r="G26" s="1"/>
  <c r="L26"/>
  <c r="M26" s="1"/>
  <c r="H26"/>
  <c r="I26" s="1"/>
  <c r="J26"/>
  <c r="K26" s="1"/>
  <c r="D26"/>
  <c r="J32"/>
  <c r="K32" s="1"/>
  <c r="L32"/>
  <c r="M32" s="1"/>
  <c r="D32"/>
  <c r="H32"/>
  <c r="I32" s="1"/>
  <c r="F32"/>
  <c r="G32" s="1"/>
  <c r="D18" i="37"/>
  <c r="E18" s="1"/>
  <c r="L18"/>
  <c r="M18" s="1"/>
  <c r="H18"/>
  <c r="I18" s="1"/>
  <c r="F18"/>
  <c r="G18" s="1"/>
  <c r="J18"/>
  <c r="K18" s="1"/>
  <c r="J30" i="34"/>
  <c r="K30" s="1"/>
  <c r="F30"/>
  <c r="G30" s="1"/>
  <c r="D30"/>
  <c r="E30" s="1"/>
  <c r="H30"/>
  <c r="I30" s="1"/>
  <c r="L30"/>
  <c r="M30" s="1"/>
  <c r="J23"/>
  <c r="K23" s="1"/>
  <c r="D23"/>
  <c r="E23" s="1"/>
  <c r="L23"/>
  <c r="M23" s="1"/>
  <c r="H23"/>
  <c r="I23" s="1"/>
  <c r="F23"/>
  <c r="G23" s="1"/>
  <c r="L41"/>
  <c r="M41" s="1"/>
  <c r="F41"/>
  <c r="G41" s="1"/>
  <c r="H41"/>
  <c r="I41" s="1"/>
  <c r="D41"/>
  <c r="E41" s="1"/>
  <c r="J41"/>
  <c r="K41" s="1"/>
  <c r="D19" i="31"/>
  <c r="E19" s="1"/>
  <c r="N19" s="1"/>
  <c r="H19"/>
  <c r="I19" s="1"/>
  <c r="L19"/>
  <c r="M19" s="1"/>
  <c r="F19"/>
  <c r="G19" s="1"/>
  <c r="J19"/>
  <c r="K19" s="1"/>
  <c r="L37"/>
  <c r="M37" s="1"/>
  <c r="J37"/>
  <c r="K37" s="1"/>
  <c r="H37"/>
  <c r="I37" s="1"/>
  <c r="D37"/>
  <c r="E37" s="1"/>
  <c r="N37" s="1"/>
  <c r="F37"/>
  <c r="G37" s="1"/>
  <c r="J37" i="37"/>
  <c r="K37" s="1"/>
  <c r="F37"/>
  <c r="G37" s="1"/>
  <c r="D37"/>
  <c r="E37" s="1"/>
  <c r="H37"/>
  <c r="I37" s="1"/>
  <c r="L37"/>
  <c r="M37" s="1"/>
  <c r="N594" i="28"/>
  <c r="N612"/>
  <c r="U612" s="1"/>
  <c r="V612" s="1"/>
  <c r="D22" i="25"/>
  <c r="M22" s="1"/>
  <c r="N22" s="1"/>
  <c r="N97" i="28"/>
  <c r="S97" s="1"/>
  <c r="T97" s="1"/>
  <c r="D38" i="25"/>
  <c r="K38" s="1"/>
  <c r="L38" s="1"/>
  <c r="N547" i="28"/>
  <c r="N553"/>
  <c r="N518"/>
  <c r="N486"/>
  <c r="N409"/>
  <c r="Y409" s="1"/>
  <c r="Z409" s="1"/>
  <c r="N396"/>
  <c r="S396" s="1"/>
  <c r="T396" s="1"/>
  <c r="N26"/>
  <c r="Q26" s="1"/>
  <c r="R26" s="1"/>
  <c r="N13"/>
  <c r="Q13" s="1"/>
  <c r="R13" s="1"/>
  <c r="N45"/>
  <c r="N705"/>
  <c r="N670"/>
  <c r="N676"/>
  <c r="N254"/>
  <c r="Y254" s="1"/>
  <c r="Z254" s="1"/>
  <c r="H18" i="34"/>
  <c r="I18" s="1"/>
  <c r="J18"/>
  <c r="K18" s="1"/>
  <c r="L18"/>
  <c r="M18" s="1"/>
  <c r="F18"/>
  <c r="G18" s="1"/>
  <c r="D18"/>
  <c r="F28" i="37"/>
  <c r="G28" s="1"/>
  <c r="H28"/>
  <c r="I28" s="1"/>
  <c r="J28"/>
  <c r="K28" s="1"/>
  <c r="D28"/>
  <c r="L28"/>
  <c r="M28" s="1"/>
  <c r="L20" i="34"/>
  <c r="M20" s="1"/>
  <c r="J20"/>
  <c r="K20" s="1"/>
  <c r="F20"/>
  <c r="G20" s="1"/>
  <c r="H20"/>
  <c r="I20" s="1"/>
  <c r="D20"/>
  <c r="L32"/>
  <c r="M32" s="1"/>
  <c r="F32"/>
  <c r="G32" s="1"/>
  <c r="H32"/>
  <c r="I32" s="1"/>
  <c r="J32"/>
  <c r="K32" s="1"/>
  <c r="D32"/>
  <c r="J16" i="31"/>
  <c r="K16" s="1"/>
  <c r="D16"/>
  <c r="F16"/>
  <c r="G16" s="1"/>
  <c r="H16"/>
  <c r="I16" s="1"/>
  <c r="L16"/>
  <c r="M16" s="1"/>
  <c r="J21" i="37"/>
  <c r="K21" s="1"/>
  <c r="D21"/>
  <c r="E21" s="1"/>
  <c r="H21"/>
  <c r="I21" s="1"/>
  <c r="F21"/>
  <c r="G21" s="1"/>
  <c r="L21"/>
  <c r="M21" s="1"/>
  <c r="L14" i="34"/>
  <c r="M14" s="1"/>
  <c r="J14"/>
  <c r="K14" s="1"/>
  <c r="H14"/>
  <c r="I14" s="1"/>
  <c r="F14"/>
  <c r="G14" s="1"/>
  <c r="D14"/>
  <c r="E14" s="1"/>
  <c r="D38" i="37"/>
  <c r="E38" s="1"/>
  <c r="H38"/>
  <c r="I38" s="1"/>
  <c r="L38"/>
  <c r="M38" s="1"/>
  <c r="F38"/>
  <c r="G38" s="1"/>
  <c r="J38"/>
  <c r="K38" s="1"/>
  <c r="L13" i="34"/>
  <c r="M13" s="1"/>
  <c r="J13"/>
  <c r="K13" s="1"/>
  <c r="D13"/>
  <c r="E13" s="1"/>
  <c r="H13"/>
  <c r="I13" s="1"/>
  <c r="F13"/>
  <c r="G13" s="1"/>
  <c r="L24" i="31"/>
  <c r="M24" s="1"/>
  <c r="J24"/>
  <c r="K24" s="1"/>
  <c r="F24"/>
  <c r="G24" s="1"/>
  <c r="D24"/>
  <c r="H24"/>
  <c r="I24" s="1"/>
  <c r="H20"/>
  <c r="I20" s="1"/>
  <c r="J20"/>
  <c r="K20" s="1"/>
  <c r="D20"/>
  <c r="L20"/>
  <c r="M20" s="1"/>
  <c r="F20"/>
  <c r="G20" s="1"/>
  <c r="J15" i="34"/>
  <c r="K15" s="1"/>
  <c r="F15"/>
  <c r="G15" s="1"/>
  <c r="D15"/>
  <c r="H15"/>
  <c r="I15" s="1"/>
  <c r="L15"/>
  <c r="M15" s="1"/>
  <c r="D14" i="31"/>
  <c r="F14"/>
  <c r="G14" s="1"/>
  <c r="J14"/>
  <c r="K14" s="1"/>
  <c r="L14"/>
  <c r="M14" s="1"/>
  <c r="H14"/>
  <c r="I14" s="1"/>
  <c r="L25"/>
  <c r="M25" s="1"/>
  <c r="D25"/>
  <c r="E25" s="1"/>
  <c r="F25"/>
  <c r="G25" s="1"/>
  <c r="H25"/>
  <c r="I25" s="1"/>
  <c r="J25"/>
  <c r="K25" s="1"/>
  <c r="F33" i="37"/>
  <c r="G33" s="1"/>
  <c r="J33"/>
  <c r="K33" s="1"/>
  <c r="D33"/>
  <c r="E33" s="1"/>
  <c r="H33"/>
  <c r="I33" s="1"/>
  <c r="L33"/>
  <c r="M33" s="1"/>
  <c r="J26" i="34"/>
  <c r="K26" s="1"/>
  <c r="F26"/>
  <c r="G26" s="1"/>
  <c r="L26"/>
  <c r="M26" s="1"/>
  <c r="H26"/>
  <c r="I26" s="1"/>
  <c r="D26"/>
  <c r="E26" s="1"/>
  <c r="N26" s="1"/>
  <c r="H25" i="37"/>
  <c r="I25" s="1"/>
  <c r="D25"/>
  <c r="L25"/>
  <c r="M25" s="1"/>
  <c r="J25"/>
  <c r="K25" s="1"/>
  <c r="F25"/>
  <c r="G25" s="1"/>
  <c r="L29" i="31"/>
  <c r="M29" s="1"/>
  <c r="J29"/>
  <c r="K29" s="1"/>
  <c r="D29"/>
  <c r="E29" s="1"/>
  <c r="N29" s="1"/>
  <c r="F29"/>
  <c r="G29" s="1"/>
  <c r="H29"/>
  <c r="I29" s="1"/>
  <c r="L33"/>
  <c r="M33" s="1"/>
  <c r="J33"/>
  <c r="K33" s="1"/>
  <c r="F33"/>
  <c r="G33" s="1"/>
  <c r="H33"/>
  <c r="I33" s="1"/>
  <c r="D33"/>
  <c r="E33" s="1"/>
  <c r="F18"/>
  <c r="G18" s="1"/>
  <c r="H18"/>
  <c r="I18" s="1"/>
  <c r="L18"/>
  <c r="M18" s="1"/>
  <c r="J18"/>
  <c r="K18" s="1"/>
  <c r="D18"/>
  <c r="L31" i="34"/>
  <c r="M31" s="1"/>
  <c r="H31"/>
  <c r="I31" s="1"/>
  <c r="F31"/>
  <c r="G31" s="1"/>
  <c r="J31"/>
  <c r="K31" s="1"/>
  <c r="D31"/>
  <c r="J27" i="31"/>
  <c r="K27" s="1"/>
  <c r="H27"/>
  <c r="I27" s="1"/>
  <c r="F27"/>
  <c r="G27" s="1"/>
  <c r="L27"/>
  <c r="M27" s="1"/>
  <c r="D27"/>
  <c r="E27" s="1"/>
  <c r="E22" i="37"/>
  <c r="N22" s="1"/>
  <c r="D23" i="31"/>
  <c r="E23" s="1"/>
  <c r="N23" s="1"/>
  <c r="F23"/>
  <c r="G23" s="1"/>
  <c r="H23"/>
  <c r="I23" s="1"/>
  <c r="J23"/>
  <c r="K23" s="1"/>
  <c r="L23"/>
  <c r="M23" s="1"/>
  <c r="L38"/>
  <c r="M38" s="1"/>
  <c r="F38"/>
  <c r="G38" s="1"/>
  <c r="H38"/>
  <c r="I38" s="1"/>
  <c r="D38"/>
  <c r="E38" s="1"/>
  <c r="J38"/>
  <c r="K38" s="1"/>
  <c r="J17" i="37"/>
  <c r="K17" s="1"/>
  <c r="L17"/>
  <c r="M17" s="1"/>
  <c r="F17"/>
  <c r="G17" s="1"/>
  <c r="D17"/>
  <c r="H17"/>
  <c r="I17" s="1"/>
  <c r="N61" i="28"/>
  <c r="Y61" s="1"/>
  <c r="Z61" s="1"/>
  <c r="D25" i="22"/>
  <c r="E25" s="1"/>
  <c r="N107" i="28"/>
  <c r="S107" s="1"/>
  <c r="T107" s="1"/>
  <c r="N579"/>
  <c r="W579" s="1"/>
  <c r="X579" s="1"/>
  <c r="N552"/>
  <c r="N558"/>
  <c r="N481"/>
  <c r="N423"/>
  <c r="N401"/>
  <c r="S401" s="1"/>
  <c r="T401" s="1"/>
  <c r="N412"/>
  <c r="S412" s="1"/>
  <c r="T412" s="1"/>
  <c r="N377"/>
  <c r="U377" s="1"/>
  <c r="V377" s="1"/>
  <c r="N366"/>
  <c r="Y366" s="1"/>
  <c r="Z366" s="1"/>
  <c r="N337"/>
  <c r="N147"/>
  <c r="N163"/>
  <c r="N213"/>
  <c r="N221"/>
  <c r="Y221" s="1"/>
  <c r="Z221" s="1"/>
  <c r="N100"/>
  <c r="Y100" s="1"/>
  <c r="Z100" s="1"/>
  <c r="N17"/>
  <c r="Y17" s="1"/>
  <c r="Z17" s="1"/>
  <c r="N161"/>
  <c r="Q161" s="1"/>
  <c r="R161" s="1"/>
  <c r="N75"/>
  <c r="N665"/>
  <c r="N638"/>
  <c r="N644"/>
  <c r="N657"/>
  <c r="W657" s="1"/>
  <c r="X657" s="1"/>
  <c r="N505"/>
  <c r="S505" s="1"/>
  <c r="T505" s="1"/>
  <c r="D36" i="22"/>
  <c r="I36" s="1"/>
  <c r="J36" s="1"/>
  <c r="N244" i="28"/>
  <c r="U244" s="1"/>
  <c r="V244" s="1"/>
  <c r="N69"/>
  <c r="D40" i="37"/>
  <c r="H40"/>
  <c r="I40" s="1"/>
  <c r="F40"/>
  <c r="G40" s="1"/>
  <c r="J40"/>
  <c r="K40" s="1"/>
  <c r="L40"/>
  <c r="M40" s="1"/>
  <c r="J31" i="31"/>
  <c r="K31" s="1"/>
  <c r="D31"/>
  <c r="E31" s="1"/>
  <c r="L31"/>
  <c r="M31" s="1"/>
  <c r="H31"/>
  <c r="I31" s="1"/>
  <c r="F31"/>
  <c r="G31" s="1"/>
  <c r="L37" i="34"/>
  <c r="M37" s="1"/>
  <c r="D37"/>
  <c r="E37" s="1"/>
  <c r="N37" s="1"/>
  <c r="J37"/>
  <c r="K37" s="1"/>
  <c r="H37"/>
  <c r="I37" s="1"/>
  <c r="F37"/>
  <c r="G37" s="1"/>
  <c r="L34"/>
  <c r="M34" s="1"/>
  <c r="D34"/>
  <c r="E34" s="1"/>
  <c r="H34"/>
  <c r="I34" s="1"/>
  <c r="F34"/>
  <c r="G34" s="1"/>
  <c r="J34"/>
  <c r="K34" s="1"/>
  <c r="L15" i="31"/>
  <c r="M15" s="1"/>
  <c r="J15"/>
  <c r="K15" s="1"/>
  <c r="H15"/>
  <c r="I15" s="1"/>
  <c r="F15"/>
  <c r="G15" s="1"/>
  <c r="D15"/>
  <c r="E15" s="1"/>
  <c r="L38" i="34"/>
  <c r="M38" s="1"/>
  <c r="H38"/>
  <c r="I38" s="1"/>
  <c r="D38"/>
  <c r="E38" s="1"/>
  <c r="N38" s="1"/>
  <c r="J38"/>
  <c r="K38" s="1"/>
  <c r="F38"/>
  <c r="G38" s="1"/>
  <c r="H19"/>
  <c r="I19" s="1"/>
  <c r="J19"/>
  <c r="K19" s="1"/>
  <c r="L19"/>
  <c r="M19" s="1"/>
  <c r="F19"/>
  <c r="G19" s="1"/>
  <c r="D19"/>
  <c r="E19" s="1"/>
  <c r="F21" i="31"/>
  <c r="G21" s="1"/>
  <c r="L21"/>
  <c r="M21" s="1"/>
  <c r="J21"/>
  <c r="K21" s="1"/>
  <c r="H21"/>
  <c r="I21" s="1"/>
  <c r="D21"/>
  <c r="E21" s="1"/>
  <c r="D24" i="37"/>
  <c r="J24"/>
  <c r="K24" s="1"/>
  <c r="L24"/>
  <c r="M24" s="1"/>
  <c r="F24"/>
  <c r="G24" s="1"/>
  <c r="H24"/>
  <c r="I24" s="1"/>
  <c r="J22" i="31"/>
  <c r="K22" s="1"/>
  <c r="F22"/>
  <c r="G22" s="1"/>
  <c r="D22"/>
  <c r="H22"/>
  <c r="I22" s="1"/>
  <c r="L22"/>
  <c r="M22" s="1"/>
  <c r="F36" i="34"/>
  <c r="G36" s="1"/>
  <c r="H36"/>
  <c r="I36" s="1"/>
  <c r="L36"/>
  <c r="M36" s="1"/>
  <c r="J36"/>
  <c r="K36" s="1"/>
  <c r="D36"/>
  <c r="H27"/>
  <c r="I27" s="1"/>
  <c r="L27"/>
  <c r="M27" s="1"/>
  <c r="F27"/>
  <c r="G27" s="1"/>
  <c r="D27"/>
  <c r="J27"/>
  <c r="K27" s="1"/>
  <c r="L34" i="31"/>
  <c r="M34" s="1"/>
  <c r="H34"/>
  <c r="I34" s="1"/>
  <c r="J34"/>
  <c r="K34" s="1"/>
  <c r="D34"/>
  <c r="F34"/>
  <c r="G34" s="1"/>
  <c r="L41" i="37"/>
  <c r="M41" s="1"/>
  <c r="D41"/>
  <c r="E41" s="1"/>
  <c r="F41"/>
  <c r="G41" s="1"/>
  <c r="H41"/>
  <c r="I41" s="1"/>
  <c r="J41"/>
  <c r="K41" s="1"/>
  <c r="F34"/>
  <c r="G34" s="1"/>
  <c r="J34"/>
  <c r="K34" s="1"/>
  <c r="D34"/>
  <c r="H34"/>
  <c r="I34" s="1"/>
  <c r="L34"/>
  <c r="M34" s="1"/>
  <c r="F26"/>
  <c r="G26" s="1"/>
  <c r="L26"/>
  <c r="M26" s="1"/>
  <c r="H26"/>
  <c r="I26" s="1"/>
  <c r="D26"/>
  <c r="J26"/>
  <c r="K26" s="1"/>
  <c r="L14"/>
  <c r="M14" s="1"/>
  <c r="H14"/>
  <c r="I14" s="1"/>
  <c r="D14"/>
  <c r="E14" s="1"/>
  <c r="F14"/>
  <c r="G14" s="1"/>
  <c r="J14"/>
  <c r="K14" s="1"/>
  <c r="H28" i="31"/>
  <c r="I28" s="1"/>
  <c r="L28"/>
  <c r="M28" s="1"/>
  <c r="F28"/>
  <c r="G28" s="1"/>
  <c r="D28"/>
  <c r="J28"/>
  <c r="K28" s="1"/>
  <c r="L24" i="34"/>
  <c r="M24" s="1"/>
  <c r="D24"/>
  <c r="E24" s="1"/>
  <c r="N24" s="1"/>
  <c r="H24"/>
  <c r="I24" s="1"/>
  <c r="F24"/>
  <c r="G24" s="1"/>
  <c r="J24"/>
  <c r="K24" s="1"/>
  <c r="J39" i="31"/>
  <c r="K39" s="1"/>
  <c r="L39"/>
  <c r="M39" s="1"/>
  <c r="F39"/>
  <c r="G39" s="1"/>
  <c r="H39"/>
  <c r="I39" s="1"/>
  <c r="D39"/>
  <c r="E39" s="1"/>
  <c r="N39" s="1"/>
  <c r="L17"/>
  <c r="M17" s="1"/>
  <c r="J17"/>
  <c r="K17" s="1"/>
  <c r="H17"/>
  <c r="I17" s="1"/>
  <c r="D17"/>
  <c r="E17" s="1"/>
  <c r="F17"/>
  <c r="G17" s="1"/>
  <c r="N585" i="28"/>
  <c r="N550"/>
  <c r="N563"/>
  <c r="W563" s="1"/>
  <c r="X563" s="1"/>
  <c r="N484"/>
  <c r="Y484" s="1"/>
  <c r="Z484" s="1"/>
  <c r="N417"/>
  <c r="U417" s="1"/>
  <c r="V417" s="1"/>
  <c r="N369"/>
  <c r="Q369" s="1"/>
  <c r="R369" s="1"/>
  <c r="N334"/>
  <c r="D19" i="22"/>
  <c r="N168" i="28"/>
  <c r="N89"/>
  <c r="N686"/>
  <c r="W686" s="1"/>
  <c r="X686" s="1"/>
  <c r="N675"/>
  <c r="Y675" s="1"/>
  <c r="Z675" s="1"/>
  <c r="N641"/>
  <c r="S641" s="1"/>
  <c r="T641" s="1"/>
  <c r="N654"/>
  <c r="Y654" s="1"/>
  <c r="Z654" s="1"/>
  <c r="N622"/>
  <c r="N524"/>
  <c r="N503"/>
  <c r="N311"/>
  <c r="N321"/>
  <c r="S321" s="1"/>
  <c r="T321" s="1"/>
  <c r="N265"/>
  <c r="S265" s="1"/>
  <c r="T265" s="1"/>
  <c r="J29" i="34"/>
  <c r="K29" s="1"/>
  <c r="L29"/>
  <c r="M29" s="1"/>
  <c r="H29"/>
  <c r="I29" s="1"/>
  <c r="D29"/>
  <c r="F29"/>
  <c r="G29" s="1"/>
  <c r="L36" i="37"/>
  <c r="M36" s="1"/>
  <c r="J36"/>
  <c r="K36" s="1"/>
  <c r="H36"/>
  <c r="I36" s="1"/>
  <c r="F36"/>
  <c r="G36" s="1"/>
  <c r="D36"/>
  <c r="E36" s="1"/>
  <c r="L41" i="31"/>
  <c r="M41" s="1"/>
  <c r="F41"/>
  <c r="G41" s="1"/>
  <c r="D41"/>
  <c r="H41"/>
  <c r="I41" s="1"/>
  <c r="J41"/>
  <c r="K41" s="1"/>
  <c r="L13" i="37"/>
  <c r="M13" s="1"/>
  <c r="F13"/>
  <c r="G13" s="1"/>
  <c r="H13"/>
  <c r="I13" s="1"/>
  <c r="J13"/>
  <c r="K13" s="1"/>
  <c r="D13"/>
  <c r="E13" s="1"/>
  <c r="F35" i="31"/>
  <c r="G35" s="1"/>
  <c r="D35"/>
  <c r="E35" s="1"/>
  <c r="L35"/>
  <c r="M35" s="1"/>
  <c r="H35"/>
  <c r="I35" s="1"/>
  <c r="J35"/>
  <c r="K35" s="1"/>
  <c r="L13"/>
  <c r="M13" s="1"/>
  <c r="F13"/>
  <c r="G13" s="1"/>
  <c r="J13"/>
  <c r="K13" s="1"/>
  <c r="D13"/>
  <c r="E13" s="1"/>
  <c r="H13"/>
  <c r="I13" s="1"/>
  <c r="J35" i="34"/>
  <c r="K35" s="1"/>
  <c r="D35"/>
  <c r="E35" s="1"/>
  <c r="H35"/>
  <c r="I35" s="1"/>
  <c r="L35"/>
  <c r="M35" s="1"/>
  <c r="F35"/>
  <c r="G35" s="1"/>
  <c r="J30" i="37"/>
  <c r="K30" s="1"/>
  <c r="F30"/>
  <c r="G30" s="1"/>
  <c r="D30"/>
  <c r="H30"/>
  <c r="I30" s="1"/>
  <c r="L30"/>
  <c r="M30" s="1"/>
  <c r="J17" i="34"/>
  <c r="K17" s="1"/>
  <c r="L17"/>
  <c r="M17" s="1"/>
  <c r="D17"/>
  <c r="H17"/>
  <c r="I17" s="1"/>
  <c r="F17"/>
  <c r="G17" s="1"/>
  <c r="F31" i="37"/>
  <c r="G31" s="1"/>
  <c r="J31"/>
  <c r="K31" s="1"/>
  <c r="D31"/>
  <c r="E31" s="1"/>
  <c r="L31"/>
  <c r="M31" s="1"/>
  <c r="H31"/>
  <c r="I31" s="1"/>
  <c r="L40" i="34"/>
  <c r="M40" s="1"/>
  <c r="J40"/>
  <c r="K40" s="1"/>
  <c r="H40"/>
  <c r="I40" s="1"/>
  <c r="F40"/>
  <c r="G40" s="1"/>
  <c r="D40"/>
  <c r="E40" s="1"/>
  <c r="N40" s="1"/>
  <c r="H28"/>
  <c r="I28" s="1"/>
  <c r="L28"/>
  <c r="M28" s="1"/>
  <c r="J28"/>
  <c r="K28" s="1"/>
  <c r="F28"/>
  <c r="G28" s="1"/>
  <c r="D28"/>
  <c r="E28" s="1"/>
  <c r="F39" i="37"/>
  <c r="G39" s="1"/>
  <c r="J39"/>
  <c r="K39" s="1"/>
  <c r="L39"/>
  <c r="M39" s="1"/>
  <c r="H39"/>
  <c r="I39" s="1"/>
  <c r="D39"/>
  <c r="E39" s="1"/>
  <c r="D16" i="34"/>
  <c r="E16" s="1"/>
  <c r="N16" s="1"/>
  <c r="H16"/>
  <c r="I16" s="1"/>
  <c r="L16"/>
  <c r="M16" s="1"/>
  <c r="F16"/>
  <c r="G16" s="1"/>
  <c r="J16"/>
  <c r="K16" s="1"/>
  <c r="D35" i="37"/>
  <c r="E35" s="1"/>
  <c r="N35" s="1"/>
  <c r="J35"/>
  <c r="K35" s="1"/>
  <c r="L35"/>
  <c r="M35" s="1"/>
  <c r="H35"/>
  <c r="I35" s="1"/>
  <c r="F35"/>
  <c r="G35" s="1"/>
  <c r="J27"/>
  <c r="K27" s="1"/>
  <c r="H27"/>
  <c r="I27" s="1"/>
  <c r="F27"/>
  <c r="G27" s="1"/>
  <c r="D27"/>
  <c r="E27" s="1"/>
  <c r="N27" s="1"/>
  <c r="L27"/>
  <c r="M27" s="1"/>
  <c r="D15"/>
  <c r="F15"/>
  <c r="G15" s="1"/>
  <c r="H15"/>
  <c r="I15" s="1"/>
  <c r="L15"/>
  <c r="M15" s="1"/>
  <c r="J15"/>
  <c r="K15" s="1"/>
  <c r="J30" i="31"/>
  <c r="K30" s="1"/>
  <c r="D30"/>
  <c r="F30"/>
  <c r="G30" s="1"/>
  <c r="H30"/>
  <c r="I30" s="1"/>
  <c r="L30"/>
  <c r="M30" s="1"/>
  <c r="J25" i="34"/>
  <c r="K25" s="1"/>
  <c r="D25"/>
  <c r="E25" s="1"/>
  <c r="H25"/>
  <c r="I25" s="1"/>
  <c r="L25"/>
  <c r="M25" s="1"/>
  <c r="F25"/>
  <c r="G25" s="1"/>
  <c r="L40" i="31"/>
  <c r="M40" s="1"/>
  <c r="F40"/>
  <c r="G40" s="1"/>
  <c r="H40"/>
  <c r="I40" s="1"/>
  <c r="D40"/>
  <c r="E40" s="1"/>
  <c r="J40"/>
  <c r="K40" s="1"/>
  <c r="L20" i="37"/>
  <c r="M20" s="1"/>
  <c r="H20"/>
  <c r="I20" s="1"/>
  <c r="J20"/>
  <c r="K20" s="1"/>
  <c r="D20"/>
  <c r="E20" s="1"/>
  <c r="F20"/>
  <c r="G20" s="1"/>
  <c r="D36" i="25"/>
  <c r="E36" s="1"/>
  <c r="F36" s="1"/>
  <c r="N569" i="28"/>
  <c r="D25" i="25"/>
  <c r="N31" i="28"/>
  <c r="N177"/>
  <c r="N77"/>
  <c r="Q77" s="1"/>
  <c r="R77" s="1"/>
  <c r="N643"/>
  <c r="Y643" s="1"/>
  <c r="Z643" s="1"/>
  <c r="N306"/>
  <c r="U306" s="1"/>
  <c r="V306" s="1"/>
  <c r="N319"/>
  <c r="W319" s="1"/>
  <c r="X319" s="1"/>
  <c r="N198"/>
  <c r="N57"/>
  <c r="D38" i="22"/>
  <c r="N601" i="28"/>
  <c r="N603"/>
  <c r="Q603" s="1"/>
  <c r="R603" s="1"/>
  <c r="N253"/>
  <c r="Y253" s="1"/>
  <c r="Z253" s="1"/>
  <c r="N222"/>
  <c r="Q222" s="1"/>
  <c r="R222" s="1"/>
  <c r="D16" i="25"/>
  <c r="M16" s="1"/>
  <c r="N16" s="1"/>
  <c r="D40"/>
  <c r="N570" i="28"/>
  <c r="N578"/>
  <c r="N588"/>
  <c r="N556"/>
  <c r="S556" s="1"/>
  <c r="T556" s="1"/>
  <c r="N482"/>
  <c r="U482" s="1"/>
  <c r="V482" s="1"/>
  <c r="N488"/>
  <c r="U488" s="1"/>
  <c r="V488" s="1"/>
  <c r="N453"/>
  <c r="W453" s="1"/>
  <c r="X453" s="1"/>
  <c r="N400"/>
  <c r="N402"/>
  <c r="N405"/>
  <c r="N363"/>
  <c r="N371"/>
  <c r="U371" s="1"/>
  <c r="V371" s="1"/>
  <c r="N325"/>
  <c r="Y325" s="1"/>
  <c r="Z325" s="1"/>
  <c r="N181"/>
  <c r="Q181" s="1"/>
  <c r="R181" s="1"/>
  <c r="N189"/>
  <c r="S189" s="1"/>
  <c r="T189" s="1"/>
  <c r="N134"/>
  <c r="N142"/>
  <c r="N130"/>
  <c r="D15" i="22"/>
  <c r="N14" i="28"/>
  <c r="W14" s="1"/>
  <c r="X14" s="1"/>
  <c r="N22"/>
  <c r="Q22" s="1"/>
  <c r="R22" s="1"/>
  <c r="N180"/>
  <c r="Y180" s="1"/>
  <c r="Z180" s="1"/>
  <c r="N79"/>
  <c r="S79" s="1"/>
  <c r="T79" s="1"/>
  <c r="N39"/>
  <c r="D28" i="22"/>
  <c r="N282" i="28"/>
  <c r="N292"/>
  <c r="N209"/>
  <c r="U209" s="1"/>
  <c r="V209" s="1"/>
  <c r="N215"/>
  <c r="U215" s="1"/>
  <c r="V215" s="1"/>
  <c r="N158"/>
  <c r="Y158" s="1"/>
  <c r="Z158" s="1"/>
  <c r="N169"/>
  <c r="W169" s="1"/>
  <c r="X169" s="1"/>
  <c r="N70"/>
  <c r="N674"/>
  <c r="N680"/>
  <c r="N637"/>
  <c r="N648"/>
  <c r="U648" s="1"/>
  <c r="V648" s="1"/>
  <c r="N650"/>
  <c r="W650" s="1"/>
  <c r="X650" s="1"/>
  <c r="N656"/>
  <c r="W656" s="1"/>
  <c r="X656" s="1"/>
  <c r="N616"/>
  <c r="W616" s="1"/>
  <c r="X616" s="1"/>
  <c r="N629"/>
  <c r="N631"/>
  <c r="N632"/>
  <c r="N634"/>
  <c r="N496"/>
  <c r="W496" s="1"/>
  <c r="X496" s="1"/>
  <c r="D28" i="25"/>
  <c r="I28" s="1"/>
  <c r="J28" s="1"/>
  <c r="N309" i="28"/>
  <c r="Y309" s="1"/>
  <c r="Z309" s="1"/>
  <c r="N317"/>
  <c r="Q317" s="1"/>
  <c r="R317" s="1"/>
  <c r="N323"/>
  <c r="N277"/>
  <c r="N261"/>
  <c r="N263"/>
  <c r="N274"/>
  <c r="U274" s="1"/>
  <c r="V274" s="1"/>
  <c r="N200"/>
  <c r="U200" s="1"/>
  <c r="V200" s="1"/>
  <c r="N129"/>
  <c r="S129" s="1"/>
  <c r="T129" s="1"/>
  <c r="D41" i="22"/>
  <c r="D37"/>
  <c r="N593" i="28"/>
  <c r="N608"/>
  <c r="N610"/>
  <c r="D33" i="22"/>
  <c r="N338" i="28"/>
  <c r="N255"/>
  <c r="N577"/>
  <c r="N580"/>
  <c r="N584"/>
  <c r="N545"/>
  <c r="N548"/>
  <c r="N561"/>
  <c r="D32" i="25"/>
  <c r="N489" i="28"/>
  <c r="N490"/>
  <c r="N445"/>
  <c r="E446"/>
  <c r="N446" s="1"/>
  <c r="N451"/>
  <c r="N452"/>
  <c r="N455"/>
  <c r="N457"/>
  <c r="E458"/>
  <c r="N458" s="1"/>
  <c r="N461"/>
  <c r="E461"/>
  <c r="E462"/>
  <c r="N462" s="1"/>
  <c r="N464"/>
  <c r="N421"/>
  <c r="N427"/>
  <c r="E430"/>
  <c r="N430" s="1"/>
  <c r="N431"/>
  <c r="N433"/>
  <c r="E441"/>
  <c r="N441" s="1"/>
  <c r="N397"/>
  <c r="N403"/>
  <c r="N406"/>
  <c r="N411"/>
  <c r="N420"/>
  <c r="N373"/>
  <c r="N375"/>
  <c r="N378"/>
  <c r="E380"/>
  <c r="N380"/>
  <c r="N387"/>
  <c r="E388"/>
  <c r="N388" s="1"/>
  <c r="N392"/>
  <c r="N394"/>
  <c r="N395"/>
  <c r="N355"/>
  <c r="N365"/>
  <c r="N370"/>
  <c r="E372"/>
  <c r="N372" s="1"/>
  <c r="N330"/>
  <c r="N332"/>
  <c r="N333"/>
  <c r="E336"/>
  <c r="N336"/>
  <c r="D24" i="25"/>
  <c r="N298" i="28"/>
  <c r="N197"/>
  <c r="N136"/>
  <c r="N138"/>
  <c r="N140"/>
  <c r="N123"/>
  <c r="E76"/>
  <c r="N76" s="1"/>
  <c r="D14" i="22"/>
  <c r="N16" i="28"/>
  <c r="N24"/>
  <c r="N32"/>
  <c r="N34"/>
  <c r="E36"/>
  <c r="N36" s="1"/>
  <c r="N21"/>
  <c r="N27"/>
  <c r="N234"/>
  <c r="N240"/>
  <c r="N210"/>
  <c r="N214"/>
  <c r="N176"/>
  <c r="N55"/>
  <c r="N520"/>
  <c r="D31" i="22"/>
  <c r="D27"/>
  <c r="N285" i="28"/>
  <c r="N286"/>
  <c r="N291"/>
  <c r="N293"/>
  <c r="D23" i="25"/>
  <c r="N233" i="28"/>
  <c r="N239"/>
  <c r="N241"/>
  <c r="N205"/>
  <c r="N211"/>
  <c r="N217"/>
  <c r="D19" i="25"/>
  <c r="N167" i="28"/>
  <c r="N171"/>
  <c r="N173"/>
  <c r="N153"/>
  <c r="N109"/>
  <c r="N111"/>
  <c r="N117"/>
  <c r="N85"/>
  <c r="N87"/>
  <c r="N62"/>
  <c r="E64"/>
  <c r="N64" s="1"/>
  <c r="E68"/>
  <c r="N68" s="1"/>
  <c r="N82"/>
  <c r="N50"/>
  <c r="N15"/>
  <c r="N220"/>
  <c r="N170"/>
  <c r="N178"/>
  <c r="N81"/>
  <c r="N685"/>
  <c r="N691"/>
  <c r="N693"/>
  <c r="N707"/>
  <c r="N664"/>
  <c r="N668"/>
  <c r="N669"/>
  <c r="N672"/>
  <c r="E684"/>
  <c r="N684"/>
  <c r="E653"/>
  <c r="N653" s="1"/>
  <c r="N660"/>
  <c r="N614"/>
  <c r="N618"/>
  <c r="E623"/>
  <c r="N623" s="1"/>
  <c r="N624"/>
  <c r="N628"/>
  <c r="N633"/>
  <c r="N635"/>
  <c r="N590"/>
  <c r="N526"/>
  <c r="N527"/>
  <c r="N528"/>
  <c r="N533"/>
  <c r="N534"/>
  <c r="N539"/>
  <c r="N540"/>
  <c r="N495"/>
  <c r="N504"/>
  <c r="N506"/>
  <c r="N508"/>
  <c r="N509"/>
  <c r="N511"/>
  <c r="N513"/>
  <c r="N514"/>
  <c r="N516"/>
  <c r="N470"/>
  <c r="N471"/>
  <c r="N474"/>
  <c r="E479"/>
  <c r="N479" s="1"/>
  <c r="D31" i="25"/>
  <c r="D30"/>
  <c r="E340" i="28"/>
  <c r="N340" s="1"/>
  <c r="N342"/>
  <c r="N345"/>
  <c r="N346"/>
  <c r="N347"/>
  <c r="E348"/>
  <c r="N348" s="1"/>
  <c r="E304"/>
  <c r="N304" s="1"/>
  <c r="N314"/>
  <c r="E314"/>
  <c r="N315"/>
  <c r="E316"/>
  <c r="N316"/>
  <c r="N318"/>
  <c r="N322"/>
  <c r="N257"/>
  <c r="N259"/>
  <c r="N266"/>
  <c r="N267"/>
  <c r="N270"/>
  <c r="N271"/>
  <c r="N272"/>
  <c r="N273"/>
  <c r="N182"/>
  <c r="N204"/>
  <c r="N133"/>
  <c r="N135"/>
  <c r="N137"/>
  <c r="N139"/>
  <c r="N145"/>
  <c r="N121"/>
  <c r="N74"/>
  <c r="N248"/>
  <c r="N94"/>
  <c r="D40" i="22"/>
  <c r="E595" i="28"/>
  <c r="N595"/>
  <c r="N598"/>
  <c r="N602"/>
  <c r="N604"/>
  <c r="N565"/>
  <c r="D32" i="22"/>
  <c r="N157" i="28"/>
  <c r="N174"/>
  <c r="E152"/>
  <c r="N152" s="1"/>
  <c r="N67"/>
  <c r="D41" i="25"/>
  <c r="D39"/>
  <c r="D37"/>
  <c r="K36" i="22"/>
  <c r="L36" s="1"/>
  <c r="N568" i="28"/>
  <c r="N571"/>
  <c r="N572"/>
  <c r="E574"/>
  <c r="N574" s="1"/>
  <c r="N575"/>
  <c r="N581"/>
  <c r="N586"/>
  <c r="N587"/>
  <c r="N542"/>
  <c r="N543"/>
  <c r="N549"/>
  <c r="N554"/>
  <c r="N555"/>
  <c r="N559"/>
  <c r="N560"/>
  <c r="N562"/>
  <c r="N480"/>
  <c r="N492"/>
  <c r="N448"/>
  <c r="N456"/>
  <c r="E463"/>
  <c r="N463" s="1"/>
  <c r="N468"/>
  <c r="N424"/>
  <c r="E426"/>
  <c r="N426" s="1"/>
  <c r="N428"/>
  <c r="N429"/>
  <c r="E434"/>
  <c r="N434" s="1"/>
  <c r="N436"/>
  <c r="E438"/>
  <c r="N438" s="1"/>
  <c r="N439"/>
  <c r="N399"/>
  <c r="N404"/>
  <c r="N407"/>
  <c r="N408"/>
  <c r="E410"/>
  <c r="N410" s="1"/>
  <c r="N413"/>
  <c r="E414"/>
  <c r="N414"/>
  <c r="N416"/>
  <c r="E418"/>
  <c r="N418" s="1"/>
  <c r="N419"/>
  <c r="E376"/>
  <c r="N376" s="1"/>
  <c r="N381"/>
  <c r="N385"/>
  <c r="N391"/>
  <c r="N393"/>
  <c r="N349"/>
  <c r="N353"/>
  <c r="N359"/>
  <c r="N361"/>
  <c r="N362"/>
  <c r="N367"/>
  <c r="N328"/>
  <c r="N183"/>
  <c r="N191"/>
  <c r="N195"/>
  <c r="D13" i="22"/>
  <c r="E20" i="28"/>
  <c r="N20" s="1"/>
  <c r="E19"/>
  <c r="N19" s="1"/>
  <c r="N33"/>
  <c r="N242"/>
  <c r="N206"/>
  <c r="N150"/>
  <c r="N154"/>
  <c r="E112"/>
  <c r="N112" s="1"/>
  <c r="N122"/>
  <c r="N65"/>
  <c r="N43"/>
  <c r="G36" i="25"/>
  <c r="H36" s="1"/>
  <c r="I36"/>
  <c r="J36" s="1"/>
  <c r="M36"/>
  <c r="N36" s="1"/>
  <c r="D35" i="22"/>
  <c r="D30"/>
  <c r="D26"/>
  <c r="N284" i="28"/>
  <c r="N289"/>
  <c r="N295"/>
  <c r="E296"/>
  <c r="N296" s="1"/>
  <c r="N229"/>
  <c r="E231"/>
  <c r="N231" s="1"/>
  <c r="N235"/>
  <c r="N243"/>
  <c r="N245"/>
  <c r="E249"/>
  <c r="N249" s="1"/>
  <c r="N223"/>
  <c r="N225"/>
  <c r="N227"/>
  <c r="D20" i="22"/>
  <c r="E160" i="28"/>
  <c r="N160" s="1"/>
  <c r="N164"/>
  <c r="E148"/>
  <c r="N148" s="1"/>
  <c r="N155"/>
  <c r="N115"/>
  <c r="N120"/>
  <c r="N91"/>
  <c r="E96"/>
  <c r="N96" s="1"/>
  <c r="N66"/>
  <c r="N73"/>
  <c r="D14" i="25"/>
  <c r="N40" i="28"/>
  <c r="N42"/>
  <c r="N44"/>
  <c r="E48"/>
  <c r="N48" s="1"/>
  <c r="N131"/>
  <c r="N35"/>
  <c r="N236"/>
  <c r="N212"/>
  <c r="N159"/>
  <c r="N110"/>
  <c r="N116"/>
  <c r="N95"/>
  <c r="N83"/>
  <c r="N41"/>
  <c r="E696"/>
  <c r="N696" s="1"/>
  <c r="N697"/>
  <c r="E699"/>
  <c r="N699" s="1"/>
  <c r="N702"/>
  <c r="N661"/>
  <c r="N667"/>
  <c r="N671"/>
  <c r="N673"/>
  <c r="N681"/>
  <c r="N642"/>
  <c r="N645"/>
  <c r="N646"/>
  <c r="N621"/>
  <c r="N625"/>
  <c r="N626"/>
  <c r="N636"/>
  <c r="N589"/>
  <c r="N522"/>
  <c r="N523"/>
  <c r="N529"/>
  <c r="N530"/>
  <c r="E532"/>
  <c r="N532" s="1"/>
  <c r="N535"/>
  <c r="N493"/>
  <c r="N498"/>
  <c r="N501"/>
  <c r="N507"/>
  <c r="N512"/>
  <c r="N476"/>
  <c r="D26" i="25"/>
  <c r="N339" i="28"/>
  <c r="N341"/>
  <c r="N301"/>
  <c r="N302"/>
  <c r="N307"/>
  <c r="E310"/>
  <c r="N310" s="1"/>
  <c r="N313"/>
  <c r="N320"/>
  <c r="N324"/>
  <c r="N279"/>
  <c r="N256"/>
  <c r="N258"/>
  <c r="N260"/>
  <c r="N262"/>
  <c r="N275"/>
  <c r="N276"/>
  <c r="D22" i="22"/>
  <c r="N186" i="28"/>
  <c r="E149"/>
  <c r="N149" s="1"/>
  <c r="D17" i="22"/>
  <c r="N127" i="28"/>
  <c r="N23"/>
  <c r="W244"/>
  <c r="X244" s="1"/>
  <c r="Q244"/>
  <c r="R244" s="1"/>
  <c r="S244"/>
  <c r="T244" s="1"/>
  <c r="D21" i="25"/>
  <c r="S61" i="28"/>
  <c r="T61" s="1"/>
  <c r="U69"/>
  <c r="V69" s="1"/>
  <c r="W69"/>
  <c r="X69" s="1"/>
  <c r="Y69"/>
  <c r="Z69" s="1"/>
  <c r="Q69"/>
  <c r="R69" s="1"/>
  <c r="S69"/>
  <c r="T69" s="1"/>
  <c r="E37"/>
  <c r="N37" s="1"/>
  <c r="N53"/>
  <c r="D39" i="22"/>
  <c r="N597" i="28"/>
  <c r="N599"/>
  <c r="N600"/>
  <c r="N605"/>
  <c r="N606"/>
  <c r="N607"/>
  <c r="N609"/>
  <c r="N611"/>
  <c r="N566"/>
  <c r="D34" i="25"/>
  <c r="N228" i="28"/>
  <c r="N172"/>
  <c r="N114"/>
  <c r="N118"/>
  <c r="N101"/>
  <c r="N59"/>
  <c r="N573"/>
  <c r="N576"/>
  <c r="N582"/>
  <c r="N583"/>
  <c r="N541"/>
  <c r="N544"/>
  <c r="E546"/>
  <c r="N546"/>
  <c r="E551"/>
  <c r="N551" s="1"/>
  <c r="N557"/>
  <c r="N564"/>
  <c r="N517"/>
  <c r="D33" i="25"/>
  <c r="N483" i="28"/>
  <c r="N485"/>
  <c r="E487"/>
  <c r="N487" s="1"/>
  <c r="N447"/>
  <c r="E449"/>
  <c r="N449" s="1"/>
  <c r="E450"/>
  <c r="N450" s="1"/>
  <c r="N459"/>
  <c r="N460"/>
  <c r="E465"/>
  <c r="N465" s="1"/>
  <c r="N466"/>
  <c r="N467"/>
  <c r="N425"/>
  <c r="N432"/>
  <c r="N435"/>
  <c r="N437"/>
  <c r="N440"/>
  <c r="N443"/>
  <c r="N444"/>
  <c r="N415"/>
  <c r="N379"/>
  <c r="N382"/>
  <c r="E383"/>
  <c r="N383" s="1"/>
  <c r="E384"/>
  <c r="N384" s="1"/>
  <c r="N389"/>
  <c r="N390"/>
  <c r="N350"/>
  <c r="N351"/>
  <c r="E356"/>
  <c r="N356" s="1"/>
  <c r="N357"/>
  <c r="N358"/>
  <c r="E360"/>
  <c r="N360" s="1"/>
  <c r="N327"/>
  <c r="N329"/>
  <c r="N331"/>
  <c r="N335"/>
  <c r="D23" i="22"/>
  <c r="N185" i="28"/>
  <c r="N187"/>
  <c r="N193"/>
  <c r="N199"/>
  <c r="N201"/>
  <c r="N203"/>
  <c r="N119"/>
  <c r="N128"/>
  <c r="N132"/>
  <c r="N18"/>
  <c r="N30"/>
  <c r="D24" i="22"/>
  <c r="N230" i="28"/>
  <c r="N252"/>
  <c r="E218"/>
  <c r="N218" s="1"/>
  <c r="N226"/>
  <c r="D18" i="22"/>
  <c r="N86" i="28"/>
  <c r="N99"/>
  <c r="N63"/>
  <c r="N49"/>
  <c r="N51"/>
  <c r="D34" i="22"/>
  <c r="D29"/>
  <c r="N283" i="28"/>
  <c r="N287"/>
  <c r="N290"/>
  <c r="N294"/>
  <c r="E297"/>
  <c r="N297" s="1"/>
  <c r="N237"/>
  <c r="N247"/>
  <c r="N251"/>
  <c r="N162"/>
  <c r="N175"/>
  <c r="N179"/>
  <c r="N151"/>
  <c r="N113"/>
  <c r="N93"/>
  <c r="N102"/>
  <c r="N106"/>
  <c r="E80"/>
  <c r="N80"/>
  <c r="E84"/>
  <c r="N84"/>
  <c r="N38"/>
  <c r="N46"/>
  <c r="N54"/>
  <c r="E56"/>
  <c r="N56" s="1"/>
  <c r="N58"/>
  <c r="E60"/>
  <c r="N60" s="1"/>
  <c r="N78"/>
  <c r="D13" i="25"/>
  <c r="N25" i="28"/>
  <c r="N299"/>
  <c r="N250"/>
  <c r="N216"/>
  <c r="N165"/>
  <c r="E156"/>
  <c r="N156" s="1"/>
  <c r="E88"/>
  <c r="N88" s="1"/>
  <c r="E92"/>
  <c r="N92" s="1"/>
  <c r="N105"/>
  <c r="N71"/>
  <c r="N47"/>
  <c r="E688"/>
  <c r="N688"/>
  <c r="N689"/>
  <c r="N690"/>
  <c r="N694"/>
  <c r="N695"/>
  <c r="N698"/>
  <c r="N701"/>
  <c r="N703"/>
  <c r="E704"/>
  <c r="N704" s="1"/>
  <c r="N706"/>
  <c r="N662"/>
  <c r="N663"/>
  <c r="N666"/>
  <c r="E677"/>
  <c r="N677" s="1"/>
  <c r="N678"/>
  <c r="N679"/>
  <c r="N682"/>
  <c r="N640"/>
  <c r="N647"/>
  <c r="N649"/>
  <c r="N652"/>
  <c r="N655"/>
  <c r="N658"/>
  <c r="N613"/>
  <c r="N615"/>
  <c r="N617"/>
  <c r="N620"/>
  <c r="N627"/>
  <c r="N630"/>
  <c r="N591"/>
  <c r="D35" i="25"/>
  <c r="N531" i="28"/>
  <c r="N536"/>
  <c r="N537"/>
  <c r="N538"/>
  <c r="N494"/>
  <c r="N499"/>
  <c r="N500"/>
  <c r="N502"/>
  <c r="N510"/>
  <c r="N515"/>
  <c r="N469"/>
  <c r="E472"/>
  <c r="N472" s="1"/>
  <c r="E478"/>
  <c r="N478" s="1"/>
  <c r="D29" i="25"/>
  <c r="D27"/>
  <c r="N343" i="28"/>
  <c r="E344"/>
  <c r="N344"/>
  <c r="N303"/>
  <c r="N305"/>
  <c r="E308"/>
  <c r="N308" s="1"/>
  <c r="E312"/>
  <c r="N312" s="1"/>
  <c r="N278"/>
  <c r="N280"/>
  <c r="N281"/>
  <c r="N264"/>
  <c r="N268"/>
  <c r="N269"/>
  <c r="D21" i="22"/>
  <c r="N184" i="28"/>
  <c r="N188"/>
  <c r="N190"/>
  <c r="N192"/>
  <c r="N194"/>
  <c r="N196"/>
  <c r="N202"/>
  <c r="N141"/>
  <c r="D16" i="22"/>
  <c r="N29" i="28"/>
  <c r="N232"/>
  <c r="N238"/>
  <c r="N208"/>
  <c r="N224"/>
  <c r="N90"/>
  <c r="N103"/>
  <c r="E38" i="22"/>
  <c r="G38"/>
  <c r="H38" s="1"/>
  <c r="I38"/>
  <c r="J38" s="1"/>
  <c r="K38"/>
  <c r="L38" s="1"/>
  <c r="M38"/>
  <c r="N38" s="1"/>
  <c r="S594" i="28"/>
  <c r="T594" s="1"/>
  <c r="Y594"/>
  <c r="Z594" s="1"/>
  <c r="W594"/>
  <c r="X594" s="1"/>
  <c r="Q594"/>
  <c r="R594" s="1"/>
  <c r="U594"/>
  <c r="V594" s="1"/>
  <c r="E596"/>
  <c r="N596" s="1"/>
  <c r="W601"/>
  <c r="X601" s="1"/>
  <c r="Y601"/>
  <c r="Z601" s="1"/>
  <c r="S601"/>
  <c r="T601" s="1"/>
  <c r="U601"/>
  <c r="V601" s="1"/>
  <c r="Q601"/>
  <c r="R601" s="1"/>
  <c r="S603"/>
  <c r="T603" s="1"/>
  <c r="I25" i="22"/>
  <c r="J25" s="1"/>
  <c r="G25"/>
  <c r="H25" s="1"/>
  <c r="K22" i="25"/>
  <c r="L22" s="1"/>
  <c r="I22"/>
  <c r="J22" s="1"/>
  <c r="E246" i="28"/>
  <c r="N246" s="1"/>
  <c r="W222"/>
  <c r="X222" s="1"/>
  <c r="Y222"/>
  <c r="Z222" s="1"/>
  <c r="S222"/>
  <c r="T222" s="1"/>
  <c r="K16" i="25"/>
  <c r="L16" s="1"/>
  <c r="Q97" i="28"/>
  <c r="R97" s="1"/>
  <c r="W97"/>
  <c r="X97" s="1"/>
  <c r="Y97"/>
  <c r="Z97" s="1"/>
  <c r="Y107"/>
  <c r="Z107" s="1"/>
  <c r="U107"/>
  <c r="V107" s="1"/>
  <c r="K40" i="25"/>
  <c r="L40" s="1"/>
  <c r="E40"/>
  <c r="F40" s="1"/>
  <c r="G40"/>
  <c r="H40" s="1"/>
  <c r="I40"/>
  <c r="J40" s="1"/>
  <c r="M40"/>
  <c r="N40" s="1"/>
  <c r="I38"/>
  <c r="J38" s="1"/>
  <c r="M38"/>
  <c r="N38" s="1"/>
  <c r="E38"/>
  <c r="G38"/>
  <c r="H38" s="1"/>
  <c r="U569" i="28"/>
  <c r="V569" s="1"/>
  <c r="W569"/>
  <c r="X569" s="1"/>
  <c r="Y569"/>
  <c r="Z569" s="1"/>
  <c r="Q569"/>
  <c r="R569" s="1"/>
  <c r="S569"/>
  <c r="T569" s="1"/>
  <c r="U570"/>
  <c r="V570" s="1"/>
  <c r="W570"/>
  <c r="X570" s="1"/>
  <c r="Q570"/>
  <c r="R570" s="1"/>
  <c r="S570"/>
  <c r="T570" s="1"/>
  <c r="Y570"/>
  <c r="Z570" s="1"/>
  <c r="S578"/>
  <c r="T578" s="1"/>
  <c r="U578"/>
  <c r="V578" s="1"/>
  <c r="W578"/>
  <c r="X578" s="1"/>
  <c r="Y578"/>
  <c r="Z578" s="1"/>
  <c r="Q578"/>
  <c r="R578" s="1"/>
  <c r="S579"/>
  <c r="T579" s="1"/>
  <c r="W585"/>
  <c r="X585" s="1"/>
  <c r="Y585"/>
  <c r="Z585" s="1"/>
  <c r="S585"/>
  <c r="T585" s="1"/>
  <c r="U585"/>
  <c r="V585" s="1"/>
  <c r="Q585"/>
  <c r="R585" s="1"/>
  <c r="U588"/>
  <c r="V588" s="1"/>
  <c r="W588"/>
  <c r="X588" s="1"/>
  <c r="S588"/>
  <c r="T588" s="1"/>
  <c r="Y588"/>
  <c r="Z588" s="1"/>
  <c r="Q588"/>
  <c r="R588" s="1"/>
  <c r="Y547"/>
  <c r="Z547" s="1"/>
  <c r="W547"/>
  <c r="X547" s="1"/>
  <c r="Q547"/>
  <c r="R547" s="1"/>
  <c r="S547"/>
  <c r="T547" s="1"/>
  <c r="U547"/>
  <c r="V547" s="1"/>
  <c r="W550"/>
  <c r="X550" s="1"/>
  <c r="Q550"/>
  <c r="R550" s="1"/>
  <c r="S550"/>
  <c r="T550" s="1"/>
  <c r="Y550"/>
  <c r="Z550" s="1"/>
  <c r="U550"/>
  <c r="V550" s="1"/>
  <c r="Y552"/>
  <c r="Z552" s="1"/>
  <c r="S552"/>
  <c r="T552" s="1"/>
  <c r="U552"/>
  <c r="V552" s="1"/>
  <c r="Q552"/>
  <c r="R552" s="1"/>
  <c r="W552"/>
  <c r="X552" s="1"/>
  <c r="Y553"/>
  <c r="Z553" s="1"/>
  <c r="S553"/>
  <c r="T553" s="1"/>
  <c r="U553"/>
  <c r="V553" s="1"/>
  <c r="Q553"/>
  <c r="R553" s="1"/>
  <c r="W553"/>
  <c r="X553" s="1"/>
  <c r="U556"/>
  <c r="V556" s="1"/>
  <c r="S558"/>
  <c r="T558" s="1"/>
  <c r="Y558"/>
  <c r="Z558" s="1"/>
  <c r="U558"/>
  <c r="V558" s="1"/>
  <c r="W558"/>
  <c r="X558" s="1"/>
  <c r="Q558"/>
  <c r="R558" s="1"/>
  <c r="U563"/>
  <c r="V563" s="1"/>
  <c r="W518"/>
  <c r="X518" s="1"/>
  <c r="Q518"/>
  <c r="R518" s="1"/>
  <c r="S518"/>
  <c r="T518" s="1"/>
  <c r="Y518"/>
  <c r="Z518" s="1"/>
  <c r="U518"/>
  <c r="V518" s="1"/>
  <c r="U481"/>
  <c r="V481" s="1"/>
  <c r="Q481"/>
  <c r="R481" s="1"/>
  <c r="W481"/>
  <c r="X481" s="1"/>
  <c r="Y481"/>
  <c r="Z481" s="1"/>
  <c r="S481"/>
  <c r="T481" s="1"/>
  <c r="W482"/>
  <c r="X482" s="1"/>
  <c r="Q482"/>
  <c r="R482" s="1"/>
  <c r="S484"/>
  <c r="T484" s="1"/>
  <c r="W486"/>
  <c r="X486" s="1"/>
  <c r="Q486"/>
  <c r="R486" s="1"/>
  <c r="S486"/>
  <c r="T486" s="1"/>
  <c r="Y486"/>
  <c r="Z486" s="1"/>
  <c r="U486"/>
  <c r="V486" s="1"/>
  <c r="Y488"/>
  <c r="Z488" s="1"/>
  <c r="Q488"/>
  <c r="R488" s="1"/>
  <c r="S488"/>
  <c r="T488" s="1"/>
  <c r="E491"/>
  <c r="N491" s="1"/>
  <c r="Q453"/>
  <c r="R453" s="1"/>
  <c r="E454"/>
  <c r="N454" s="1"/>
  <c r="E422"/>
  <c r="N422" s="1"/>
  <c r="W423"/>
  <c r="X423" s="1"/>
  <c r="U423"/>
  <c r="V423" s="1"/>
  <c r="S423"/>
  <c r="T423" s="1"/>
  <c r="Y423"/>
  <c r="Z423" s="1"/>
  <c r="Q423"/>
  <c r="R423" s="1"/>
  <c r="E442"/>
  <c r="N442" s="1"/>
  <c r="N398"/>
  <c r="E398"/>
  <c r="Y400"/>
  <c r="Z400" s="1"/>
  <c r="U400"/>
  <c r="V400" s="1"/>
  <c r="W400"/>
  <c r="X400" s="1"/>
  <c r="Q400"/>
  <c r="R400" s="1"/>
  <c r="S400"/>
  <c r="T400" s="1"/>
  <c r="U402"/>
  <c r="V402" s="1"/>
  <c r="Q402"/>
  <c r="R402" s="1"/>
  <c r="W402"/>
  <c r="X402" s="1"/>
  <c r="Y402"/>
  <c r="Z402" s="1"/>
  <c r="S402"/>
  <c r="T402" s="1"/>
  <c r="U405"/>
  <c r="V405" s="1"/>
  <c r="Y405"/>
  <c r="Z405" s="1"/>
  <c r="W405"/>
  <c r="X405" s="1"/>
  <c r="Q405"/>
  <c r="R405" s="1"/>
  <c r="S405"/>
  <c r="T405" s="1"/>
  <c r="U412"/>
  <c r="V412" s="1"/>
  <c r="Q412"/>
  <c r="R412" s="1"/>
  <c r="E374"/>
  <c r="N374" s="1"/>
  <c r="Q377"/>
  <c r="R377" s="1"/>
  <c r="W377"/>
  <c r="X377" s="1"/>
  <c r="N386"/>
  <c r="Y396"/>
  <c r="Z396" s="1"/>
  <c r="U396"/>
  <c r="V396" s="1"/>
  <c r="E352"/>
  <c r="N352" s="1"/>
  <c r="N354"/>
  <c r="U363"/>
  <c r="V363" s="1"/>
  <c r="W363"/>
  <c r="X363" s="1"/>
  <c r="Q363"/>
  <c r="R363" s="1"/>
  <c r="S363"/>
  <c r="T363" s="1"/>
  <c r="Y363"/>
  <c r="Z363" s="1"/>
  <c r="E364"/>
  <c r="N364" s="1"/>
  <c r="S366"/>
  <c r="T366" s="1"/>
  <c r="E368"/>
  <c r="N368" s="1"/>
  <c r="W369"/>
  <c r="X369" s="1"/>
  <c r="Y371"/>
  <c r="Z371" s="1"/>
  <c r="Q325"/>
  <c r="R325" s="1"/>
  <c r="S325"/>
  <c r="T325" s="1"/>
  <c r="N326"/>
  <c r="U334"/>
  <c r="V334" s="1"/>
  <c r="W334"/>
  <c r="X334" s="1"/>
  <c r="Q334"/>
  <c r="R334" s="1"/>
  <c r="S334"/>
  <c r="T334" s="1"/>
  <c r="Y334"/>
  <c r="Z334" s="1"/>
  <c r="U337"/>
  <c r="V337" s="1"/>
  <c r="W337"/>
  <c r="X337" s="1"/>
  <c r="Q337"/>
  <c r="R337" s="1"/>
  <c r="S337"/>
  <c r="T337" s="1"/>
  <c r="Y337"/>
  <c r="Z337" s="1"/>
  <c r="K25" i="25"/>
  <c r="L25" s="1"/>
  <c r="E25"/>
  <c r="F25" s="1"/>
  <c r="I25"/>
  <c r="J25" s="1"/>
  <c r="M25"/>
  <c r="N25" s="1"/>
  <c r="G25"/>
  <c r="H25" s="1"/>
  <c r="S181" i="28"/>
  <c r="T181" s="1"/>
  <c r="Y189"/>
  <c r="Z189" s="1"/>
  <c r="U189"/>
  <c r="V189" s="1"/>
  <c r="W189"/>
  <c r="X189" s="1"/>
  <c r="Q189"/>
  <c r="R189" s="1"/>
  <c r="I19" i="22"/>
  <c r="J19" s="1"/>
  <c r="M19"/>
  <c r="N19" s="1"/>
  <c r="K19"/>
  <c r="L19" s="1"/>
  <c r="G19"/>
  <c r="H19" s="1"/>
  <c r="E19"/>
  <c r="D18" i="25"/>
  <c r="Q134" i="28"/>
  <c r="R134" s="1"/>
  <c r="Y134"/>
  <c r="Z134" s="1"/>
  <c r="S134"/>
  <c r="T134" s="1"/>
  <c r="W134"/>
  <c r="X134" s="1"/>
  <c r="U134"/>
  <c r="V134" s="1"/>
  <c r="Y142"/>
  <c r="Z142" s="1"/>
  <c r="S142"/>
  <c r="T142" s="1"/>
  <c r="Q142"/>
  <c r="R142" s="1"/>
  <c r="U142"/>
  <c r="V142" s="1"/>
  <c r="W142"/>
  <c r="X142" s="1"/>
  <c r="U147"/>
  <c r="V147" s="1"/>
  <c r="W147"/>
  <c r="X147" s="1"/>
  <c r="Q147"/>
  <c r="R147" s="1"/>
  <c r="S147"/>
  <c r="T147" s="1"/>
  <c r="Y147"/>
  <c r="Z147" s="1"/>
  <c r="E126"/>
  <c r="N126" s="1"/>
  <c r="Y130"/>
  <c r="Z130" s="1"/>
  <c r="S130"/>
  <c r="T130" s="1"/>
  <c r="Q130"/>
  <c r="R130" s="1"/>
  <c r="U130"/>
  <c r="V130" s="1"/>
  <c r="W130"/>
  <c r="X130" s="1"/>
  <c r="I15" i="22"/>
  <c r="J15" s="1"/>
  <c r="M15"/>
  <c r="N15" s="1"/>
  <c r="K15"/>
  <c r="L15" s="1"/>
  <c r="G15"/>
  <c r="H15" s="1"/>
  <c r="E15"/>
  <c r="Y14" i="28"/>
  <c r="Z14" s="1"/>
  <c r="W26"/>
  <c r="X26" s="1"/>
  <c r="Y26"/>
  <c r="Z26" s="1"/>
  <c r="S26"/>
  <c r="T26" s="1"/>
  <c r="E28"/>
  <c r="N28" s="1"/>
  <c r="U13"/>
  <c r="V13" s="1"/>
  <c r="W13"/>
  <c r="X13" s="1"/>
  <c r="U31"/>
  <c r="V31" s="1"/>
  <c r="W31"/>
  <c r="X31" s="1"/>
  <c r="Q31"/>
  <c r="R31" s="1"/>
  <c r="S31"/>
  <c r="T31" s="1"/>
  <c r="Y31"/>
  <c r="Z31" s="1"/>
  <c r="E300"/>
  <c r="N300" s="1"/>
  <c r="Y163"/>
  <c r="Z163" s="1"/>
  <c r="U163"/>
  <c r="V163" s="1"/>
  <c r="W163"/>
  <c r="X163" s="1"/>
  <c r="Q163"/>
  <c r="R163" s="1"/>
  <c r="S163"/>
  <c r="T163" s="1"/>
  <c r="S168"/>
  <c r="T168" s="1"/>
  <c r="Y168"/>
  <c r="Z168" s="1"/>
  <c r="U168"/>
  <c r="V168" s="1"/>
  <c r="W168"/>
  <c r="X168" s="1"/>
  <c r="Q168"/>
  <c r="R168" s="1"/>
  <c r="S180"/>
  <c r="T180" s="1"/>
  <c r="E72"/>
  <c r="N72"/>
  <c r="Y79"/>
  <c r="Z79" s="1"/>
  <c r="U79"/>
  <c r="V79" s="1"/>
  <c r="W79"/>
  <c r="X79" s="1"/>
  <c r="U39"/>
  <c r="V39" s="1"/>
  <c r="W39"/>
  <c r="X39" s="1"/>
  <c r="Q39"/>
  <c r="R39" s="1"/>
  <c r="S39"/>
  <c r="T39" s="1"/>
  <c r="Y39"/>
  <c r="Z39" s="1"/>
  <c r="K28" i="22"/>
  <c r="L28" s="1"/>
  <c r="G28"/>
  <c r="H28" s="1"/>
  <c r="I28"/>
  <c r="J28" s="1"/>
  <c r="M28"/>
  <c r="N28" s="1"/>
  <c r="E28"/>
  <c r="Y282" i="28"/>
  <c r="Z282" s="1"/>
  <c r="S282"/>
  <c r="T282" s="1"/>
  <c r="Q282"/>
  <c r="R282" s="1"/>
  <c r="U282"/>
  <c r="V282" s="1"/>
  <c r="W282"/>
  <c r="X282" s="1"/>
  <c r="Y292"/>
  <c r="Z292" s="1"/>
  <c r="W292"/>
  <c r="X292" s="1"/>
  <c r="U292"/>
  <c r="V292" s="1"/>
  <c r="Q292"/>
  <c r="R292" s="1"/>
  <c r="S292"/>
  <c r="T292" s="1"/>
  <c r="N207"/>
  <c r="U213"/>
  <c r="V213" s="1"/>
  <c r="W213"/>
  <c r="X213" s="1"/>
  <c r="Q213"/>
  <c r="R213" s="1"/>
  <c r="S213"/>
  <c r="T213" s="1"/>
  <c r="Y213"/>
  <c r="Z213" s="1"/>
  <c r="Q215"/>
  <c r="R215" s="1"/>
  <c r="W215"/>
  <c r="X215" s="1"/>
  <c r="N219"/>
  <c r="U158"/>
  <c r="V158" s="1"/>
  <c r="W158"/>
  <c r="X158" s="1"/>
  <c r="S158"/>
  <c r="T158" s="1"/>
  <c r="Y169"/>
  <c r="Z169" s="1"/>
  <c r="S169"/>
  <c r="T169" s="1"/>
  <c r="U177"/>
  <c r="V177" s="1"/>
  <c r="S177"/>
  <c r="T177" s="1"/>
  <c r="W177"/>
  <c r="X177" s="1"/>
  <c r="Y177"/>
  <c r="Z177" s="1"/>
  <c r="Q177"/>
  <c r="R177" s="1"/>
  <c r="E143"/>
  <c r="N143" s="1"/>
  <c r="E144"/>
  <c r="N144" s="1"/>
  <c r="U89"/>
  <c r="V89" s="1"/>
  <c r="W89"/>
  <c r="X89" s="1"/>
  <c r="Y89"/>
  <c r="Z89" s="1"/>
  <c r="Q89"/>
  <c r="R89" s="1"/>
  <c r="S89"/>
  <c r="T89" s="1"/>
  <c r="N98"/>
  <c r="W100"/>
  <c r="X100" s="1"/>
  <c r="Q100"/>
  <c r="R100" s="1"/>
  <c r="E104"/>
  <c r="N104" s="1"/>
  <c r="E108"/>
  <c r="N108" s="1"/>
  <c r="D15" i="25"/>
  <c r="Y70" i="28"/>
  <c r="Z70" s="1"/>
  <c r="S70"/>
  <c r="T70" s="1"/>
  <c r="U70"/>
  <c r="V70" s="1"/>
  <c r="Q70"/>
  <c r="R70" s="1"/>
  <c r="W70"/>
  <c r="X70" s="1"/>
  <c r="S77"/>
  <c r="T77" s="1"/>
  <c r="E52"/>
  <c r="N52" s="1"/>
  <c r="S17"/>
  <c r="T17" s="1"/>
  <c r="W161"/>
  <c r="X161" s="1"/>
  <c r="Y161"/>
  <c r="Z161" s="1"/>
  <c r="S161"/>
  <c r="T161" s="1"/>
  <c r="Y75"/>
  <c r="Z75" s="1"/>
  <c r="W75"/>
  <c r="X75" s="1"/>
  <c r="Q75"/>
  <c r="R75" s="1"/>
  <c r="S75"/>
  <c r="T75" s="1"/>
  <c r="U75"/>
  <c r="V75" s="1"/>
  <c r="Q45"/>
  <c r="R45" s="1"/>
  <c r="S45"/>
  <c r="T45" s="1"/>
  <c r="Y45"/>
  <c r="Z45" s="1"/>
  <c r="W45"/>
  <c r="X45" s="1"/>
  <c r="U45"/>
  <c r="V45" s="1"/>
  <c r="U686"/>
  <c r="V686" s="1"/>
  <c r="N687"/>
  <c r="E692"/>
  <c r="N692" s="1"/>
  <c r="E700"/>
  <c r="N700" s="1"/>
  <c r="W705"/>
  <c r="X705" s="1"/>
  <c r="Y705"/>
  <c r="Z705" s="1"/>
  <c r="S705"/>
  <c r="T705" s="1"/>
  <c r="U705"/>
  <c r="V705" s="1"/>
  <c r="Q705"/>
  <c r="R705" s="1"/>
  <c r="E708"/>
  <c r="N708" s="1"/>
  <c r="W665"/>
  <c r="X665" s="1"/>
  <c r="Y665"/>
  <c r="Z665" s="1"/>
  <c r="S665"/>
  <c r="T665" s="1"/>
  <c r="U665"/>
  <c r="V665" s="1"/>
  <c r="Q665"/>
  <c r="R665" s="1"/>
  <c r="Q670"/>
  <c r="R670" s="1"/>
  <c r="W670"/>
  <c r="X670" s="1"/>
  <c r="Y670"/>
  <c r="Z670" s="1"/>
  <c r="S670"/>
  <c r="T670" s="1"/>
  <c r="U670"/>
  <c r="V670" s="1"/>
  <c r="U674"/>
  <c r="V674" s="1"/>
  <c r="Q674"/>
  <c r="R674" s="1"/>
  <c r="W674"/>
  <c r="X674" s="1"/>
  <c r="Y674"/>
  <c r="Z674" s="1"/>
  <c r="S674"/>
  <c r="T674" s="1"/>
  <c r="U675"/>
  <c r="V675" s="1"/>
  <c r="W675"/>
  <c r="X675" s="1"/>
  <c r="U676"/>
  <c r="V676" s="1"/>
  <c r="W676"/>
  <c r="X676" s="1"/>
  <c r="Q676"/>
  <c r="R676" s="1"/>
  <c r="S676"/>
  <c r="T676" s="1"/>
  <c r="Y676"/>
  <c r="Z676" s="1"/>
  <c r="Q680"/>
  <c r="R680" s="1"/>
  <c r="S680"/>
  <c r="T680" s="1"/>
  <c r="Y680"/>
  <c r="Z680" s="1"/>
  <c r="W680"/>
  <c r="X680" s="1"/>
  <c r="U680"/>
  <c r="V680" s="1"/>
  <c r="E683"/>
  <c r="N683" s="1"/>
  <c r="Y637"/>
  <c r="Z637" s="1"/>
  <c r="S637"/>
  <c r="T637" s="1"/>
  <c r="U637"/>
  <c r="V637" s="1"/>
  <c r="Q637"/>
  <c r="R637" s="1"/>
  <c r="W637"/>
  <c r="X637" s="1"/>
  <c r="U638"/>
  <c r="V638" s="1"/>
  <c r="W638"/>
  <c r="X638" s="1"/>
  <c r="Q638"/>
  <c r="R638" s="1"/>
  <c r="S638"/>
  <c r="T638" s="1"/>
  <c r="Y638"/>
  <c r="Z638" s="1"/>
  <c r="E639"/>
  <c r="N639" s="1"/>
  <c r="Y641"/>
  <c r="Z641" s="1"/>
  <c r="U643"/>
  <c r="V643" s="1"/>
  <c r="W643"/>
  <c r="X643" s="1"/>
  <c r="U644"/>
  <c r="V644" s="1"/>
  <c r="W644"/>
  <c r="X644" s="1"/>
  <c r="Q644"/>
  <c r="R644" s="1"/>
  <c r="S644"/>
  <c r="T644" s="1"/>
  <c r="Y644"/>
  <c r="Z644" s="1"/>
  <c r="Y650"/>
  <c r="Z650" s="1"/>
  <c r="S650"/>
  <c r="T650" s="1"/>
  <c r="N651"/>
  <c r="S654"/>
  <c r="T654" s="1"/>
  <c r="Y656"/>
  <c r="Z656" s="1"/>
  <c r="Q656"/>
  <c r="R656" s="1"/>
  <c r="Y657"/>
  <c r="Z657" s="1"/>
  <c r="E659"/>
  <c r="N659" s="1"/>
  <c r="Y616"/>
  <c r="Z616" s="1"/>
  <c r="N619"/>
  <c r="Y622"/>
  <c r="Z622" s="1"/>
  <c r="S622"/>
  <c r="T622" s="1"/>
  <c r="U622"/>
  <c r="V622" s="1"/>
  <c r="Q622"/>
  <c r="R622" s="1"/>
  <c r="W622"/>
  <c r="X622" s="1"/>
  <c r="Q629"/>
  <c r="R629" s="1"/>
  <c r="W629"/>
  <c r="X629" s="1"/>
  <c r="Y629"/>
  <c r="Z629" s="1"/>
  <c r="S629"/>
  <c r="T629" s="1"/>
  <c r="U629"/>
  <c r="V629" s="1"/>
  <c r="W631"/>
  <c r="X631" s="1"/>
  <c r="Q631"/>
  <c r="R631" s="1"/>
  <c r="S631"/>
  <c r="T631" s="1"/>
  <c r="Y631"/>
  <c r="Z631" s="1"/>
  <c r="U631"/>
  <c r="V631" s="1"/>
  <c r="Y632"/>
  <c r="Z632" s="1"/>
  <c r="U632"/>
  <c r="V632" s="1"/>
  <c r="W632"/>
  <c r="X632" s="1"/>
  <c r="Q632"/>
  <c r="R632" s="1"/>
  <c r="S632"/>
  <c r="T632" s="1"/>
  <c r="Q634"/>
  <c r="R634" s="1"/>
  <c r="Y634"/>
  <c r="Z634" s="1"/>
  <c r="S634"/>
  <c r="T634" s="1"/>
  <c r="U634"/>
  <c r="V634" s="1"/>
  <c r="W634"/>
  <c r="X634" s="1"/>
  <c r="Q524"/>
  <c r="R524" s="1"/>
  <c r="Y524"/>
  <c r="Z524" s="1"/>
  <c r="S524"/>
  <c r="T524" s="1"/>
  <c r="U524"/>
  <c r="V524" s="1"/>
  <c r="W524"/>
  <c r="X524" s="1"/>
  <c r="N525"/>
  <c r="N497"/>
  <c r="Y503"/>
  <c r="Z503" s="1"/>
  <c r="U503"/>
  <c r="V503" s="1"/>
  <c r="W503"/>
  <c r="X503" s="1"/>
  <c r="Q503"/>
  <c r="R503" s="1"/>
  <c r="S503"/>
  <c r="T503" s="1"/>
  <c r="U505"/>
  <c r="V505" s="1"/>
  <c r="N473"/>
  <c r="E475"/>
  <c r="N475" s="1"/>
  <c r="N477"/>
  <c r="M28" i="25"/>
  <c r="N28" s="1"/>
  <c r="Y306" i="28"/>
  <c r="Z306" s="1"/>
  <c r="S306"/>
  <c r="T306" s="1"/>
  <c r="W309"/>
  <c r="X309" s="1"/>
  <c r="U309"/>
  <c r="V309" s="1"/>
  <c r="Q309"/>
  <c r="R309" s="1"/>
  <c r="W311"/>
  <c r="X311" s="1"/>
  <c r="Q311"/>
  <c r="R311" s="1"/>
  <c r="S311"/>
  <c r="T311" s="1"/>
  <c r="Y311"/>
  <c r="Z311" s="1"/>
  <c r="U311"/>
  <c r="V311" s="1"/>
  <c r="W317"/>
  <c r="X317" s="1"/>
  <c r="U317"/>
  <c r="V317" s="1"/>
  <c r="S317"/>
  <c r="T317" s="1"/>
  <c r="Y317"/>
  <c r="Z317" s="1"/>
  <c r="Q319"/>
  <c r="R319" s="1"/>
  <c r="S319"/>
  <c r="T319" s="1"/>
  <c r="S323"/>
  <c r="T323" s="1"/>
  <c r="Y323"/>
  <c r="Z323" s="1"/>
  <c r="U323"/>
  <c r="V323" s="1"/>
  <c r="W323"/>
  <c r="X323" s="1"/>
  <c r="Q323"/>
  <c r="R323" s="1"/>
  <c r="U277"/>
  <c r="V277" s="1"/>
  <c r="W277"/>
  <c r="X277" s="1"/>
  <c r="Q277"/>
  <c r="R277" s="1"/>
  <c r="S277"/>
  <c r="T277" s="1"/>
  <c r="Y277"/>
  <c r="Z277" s="1"/>
  <c r="S261"/>
  <c r="T261" s="1"/>
  <c r="U261"/>
  <c r="V261" s="1"/>
  <c r="W261"/>
  <c r="X261" s="1"/>
  <c r="Y261"/>
  <c r="Z261" s="1"/>
  <c r="Q261"/>
  <c r="R261" s="1"/>
  <c r="Y263"/>
  <c r="Z263" s="1"/>
  <c r="S263"/>
  <c r="T263" s="1"/>
  <c r="U263"/>
  <c r="V263" s="1"/>
  <c r="Q263"/>
  <c r="R263" s="1"/>
  <c r="W263"/>
  <c r="X263" s="1"/>
  <c r="Q274"/>
  <c r="R274" s="1"/>
  <c r="D20" i="25"/>
  <c r="Y198" i="28"/>
  <c r="Z198" s="1"/>
  <c r="S198"/>
  <c r="T198" s="1"/>
  <c r="U198"/>
  <c r="V198" s="1"/>
  <c r="Q198"/>
  <c r="R198" s="1"/>
  <c r="W198"/>
  <c r="X198" s="1"/>
  <c r="Q129"/>
  <c r="R129" s="1"/>
  <c r="W129"/>
  <c r="X129" s="1"/>
  <c r="Y129"/>
  <c r="Z129" s="1"/>
  <c r="S254"/>
  <c r="T254" s="1"/>
  <c r="D17" i="25"/>
  <c r="W57" i="28"/>
  <c r="X57" s="1"/>
  <c r="Y57"/>
  <c r="Z57" s="1"/>
  <c r="S57"/>
  <c r="T57" s="1"/>
  <c r="U57"/>
  <c r="V57" s="1"/>
  <c r="Q57"/>
  <c r="R57" s="1"/>
  <c r="Y22" i="37" l="1"/>
  <c r="Z22" s="1"/>
  <c r="U22"/>
  <c r="V22" s="1"/>
  <c r="S22"/>
  <c r="T22" s="1"/>
  <c r="Q22"/>
  <c r="R22" s="1"/>
  <c r="W22"/>
  <c r="X22" s="1"/>
  <c r="Q40" i="34"/>
  <c r="R40" s="1"/>
  <c r="U40"/>
  <c r="V40" s="1"/>
  <c r="Y40"/>
  <c r="Z40" s="1"/>
  <c r="W40"/>
  <c r="X40" s="1"/>
  <c r="S40"/>
  <c r="T40" s="1"/>
  <c r="Q39" i="31"/>
  <c r="R39" s="1"/>
  <c r="U39"/>
  <c r="V39" s="1"/>
  <c r="Y39"/>
  <c r="Z39" s="1"/>
  <c r="S39"/>
  <c r="T39" s="1"/>
  <c r="W39"/>
  <c r="X39" s="1"/>
  <c r="E24"/>
  <c r="N24"/>
  <c r="E15" i="37"/>
  <c r="N15" s="1"/>
  <c r="E17" i="34"/>
  <c r="N17" s="1"/>
  <c r="N34" i="31"/>
  <c r="E34"/>
  <c r="E22"/>
  <c r="N22"/>
  <c r="E18"/>
  <c r="N18" s="1"/>
  <c r="E32" i="34"/>
  <c r="N32" s="1"/>
  <c r="S648" i="28"/>
  <c r="T648" s="1"/>
  <c r="Y77"/>
  <c r="Z77" s="1"/>
  <c r="W612"/>
  <c r="X612" s="1"/>
  <c r="N20" i="37"/>
  <c r="N35" i="34"/>
  <c r="N22"/>
  <c r="S274" i="28"/>
  <c r="T274" s="1"/>
  <c r="U657"/>
  <c r="V657" s="1"/>
  <c r="Y648"/>
  <c r="Z648" s="1"/>
  <c r="Y686"/>
  <c r="Z686" s="1"/>
  <c r="S100"/>
  <c r="T100" s="1"/>
  <c r="W556"/>
  <c r="X556" s="1"/>
  <c r="Y265"/>
  <c r="Z265" s="1"/>
  <c r="S643"/>
  <c r="T643" s="1"/>
  <c r="Q686"/>
  <c r="R686" s="1"/>
  <c r="Y22"/>
  <c r="Z22" s="1"/>
  <c r="Q371"/>
  <c r="R371" s="1"/>
  <c r="Y377"/>
  <c r="Z377" s="1"/>
  <c r="E22" i="25"/>
  <c r="N36" i="37"/>
  <c r="N31" i="31"/>
  <c r="N25"/>
  <c r="N21" i="37"/>
  <c r="N30" i="34"/>
  <c r="U129" i="28"/>
  <c r="V129" s="1"/>
  <c r="Q200"/>
  <c r="R200" s="1"/>
  <c r="W274"/>
  <c r="X274" s="1"/>
  <c r="U265"/>
  <c r="V265" s="1"/>
  <c r="W321"/>
  <c r="X321" s="1"/>
  <c r="Q306"/>
  <c r="R306" s="1"/>
  <c r="K28" i="25"/>
  <c r="L28" s="1"/>
  <c r="Q505" i="28"/>
  <c r="R505" s="1"/>
  <c r="S496"/>
  <c r="T496" s="1"/>
  <c r="S616"/>
  <c r="T616" s="1"/>
  <c r="U656"/>
  <c r="V656" s="1"/>
  <c r="U654"/>
  <c r="V654" s="1"/>
  <c r="W648"/>
  <c r="X648" s="1"/>
  <c r="U641"/>
  <c r="V641" s="1"/>
  <c r="S686"/>
  <c r="T686" s="1"/>
  <c r="U161"/>
  <c r="V161" s="1"/>
  <c r="U17"/>
  <c r="V17" s="1"/>
  <c r="U100"/>
  <c r="V100" s="1"/>
  <c r="Q158"/>
  <c r="R158" s="1"/>
  <c r="W221"/>
  <c r="X221" s="1"/>
  <c r="Q209"/>
  <c r="R209" s="1"/>
  <c r="Q79"/>
  <c r="R79" s="1"/>
  <c r="U180"/>
  <c r="V180" s="1"/>
  <c r="S22"/>
  <c r="T22" s="1"/>
  <c r="U181"/>
  <c r="V181" s="1"/>
  <c r="S371"/>
  <c r="T371" s="1"/>
  <c r="U369"/>
  <c r="V369" s="1"/>
  <c r="U366"/>
  <c r="V366" s="1"/>
  <c r="S377"/>
  <c r="T377" s="1"/>
  <c r="Q417"/>
  <c r="R417" s="1"/>
  <c r="S409"/>
  <c r="T409" s="1"/>
  <c r="W401"/>
  <c r="X401" s="1"/>
  <c r="S453"/>
  <c r="T453" s="1"/>
  <c r="U484"/>
  <c r="V484" s="1"/>
  <c r="Y563"/>
  <c r="Z563" s="1"/>
  <c r="U579"/>
  <c r="V579" s="1"/>
  <c r="U97"/>
  <c r="V97" s="1"/>
  <c r="E16" i="25"/>
  <c r="F16" s="1"/>
  <c r="G22"/>
  <c r="H22" s="1"/>
  <c r="S253" i="28"/>
  <c r="T253" s="1"/>
  <c r="Y612"/>
  <c r="Z612" s="1"/>
  <c r="Y603"/>
  <c r="Z603" s="1"/>
  <c r="U61"/>
  <c r="V61" s="1"/>
  <c r="M36" i="22"/>
  <c r="N36" s="1"/>
  <c r="N40" i="31"/>
  <c r="N17"/>
  <c r="N21"/>
  <c r="N38" i="37"/>
  <c r="N37"/>
  <c r="N18"/>
  <c r="N16"/>
  <c r="E30" i="31"/>
  <c r="N30" s="1"/>
  <c r="W24" i="34"/>
  <c r="X24" s="1"/>
  <c r="Q24"/>
  <c r="R24" s="1"/>
  <c r="U24"/>
  <c r="V24" s="1"/>
  <c r="Y24"/>
  <c r="Z24" s="1"/>
  <c r="S24"/>
  <c r="T24" s="1"/>
  <c r="U29" i="31"/>
  <c r="V29" s="1"/>
  <c r="Y29"/>
  <c r="Z29" s="1"/>
  <c r="S29"/>
  <c r="T29" s="1"/>
  <c r="W29"/>
  <c r="X29" s="1"/>
  <c r="Q29"/>
  <c r="R29" s="1"/>
  <c r="S37"/>
  <c r="T37" s="1"/>
  <c r="W37"/>
  <c r="X37" s="1"/>
  <c r="Y37"/>
  <c r="Z37" s="1"/>
  <c r="Q37"/>
  <c r="R37" s="1"/>
  <c r="U37"/>
  <c r="V37" s="1"/>
  <c r="E31" i="34"/>
  <c r="N31" s="1"/>
  <c r="E32" i="31"/>
  <c r="N32" s="1"/>
  <c r="N25" i="37"/>
  <c r="E25"/>
  <c r="E29" i="34"/>
  <c r="N29"/>
  <c r="E28" i="31"/>
  <c r="N28" s="1"/>
  <c r="N34" i="37"/>
  <c r="E34"/>
  <c r="E24"/>
  <c r="N24" s="1"/>
  <c r="E40"/>
  <c r="N40"/>
  <c r="E14" i="31"/>
  <c r="N14" s="1"/>
  <c r="E20"/>
  <c r="N20" s="1"/>
  <c r="E18" i="34"/>
  <c r="N18" s="1"/>
  <c r="N38" i="31"/>
  <c r="U321" i="28"/>
  <c r="V321" s="1"/>
  <c r="W371"/>
  <c r="X371" s="1"/>
  <c r="U401"/>
  <c r="V401" s="1"/>
  <c r="S482"/>
  <c r="T482" s="1"/>
  <c r="Q563"/>
  <c r="R563" s="1"/>
  <c r="Q612"/>
  <c r="R612" s="1"/>
  <c r="Q496"/>
  <c r="R496" s="1"/>
  <c r="Y181"/>
  <c r="Z181" s="1"/>
  <c r="Q396"/>
  <c r="R396" s="1"/>
  <c r="Q401"/>
  <c r="R401" s="1"/>
  <c r="Y482"/>
  <c r="Z482" s="1"/>
  <c r="U253"/>
  <c r="V253" s="1"/>
  <c r="S612"/>
  <c r="T612" s="1"/>
  <c r="N13" i="34"/>
  <c r="N29" i="37"/>
  <c r="Q254" i="28"/>
  <c r="R254" s="1"/>
  <c r="S200"/>
  <c r="T200" s="1"/>
  <c r="W265"/>
  <c r="X265" s="1"/>
  <c r="Y321"/>
  <c r="Z321" s="1"/>
  <c r="Y319"/>
  <c r="Z319" s="1"/>
  <c r="W306"/>
  <c r="X306" s="1"/>
  <c r="E28" i="25"/>
  <c r="W505" i="28"/>
  <c r="X505" s="1"/>
  <c r="Y496"/>
  <c r="Z496" s="1"/>
  <c r="U616"/>
  <c r="V616" s="1"/>
  <c r="S656"/>
  <c r="T656" s="1"/>
  <c r="Q654"/>
  <c r="R654" s="1"/>
  <c r="Q648"/>
  <c r="R648" s="1"/>
  <c r="Q641"/>
  <c r="R641" s="1"/>
  <c r="Q17"/>
  <c r="R17" s="1"/>
  <c r="W77"/>
  <c r="X77" s="1"/>
  <c r="U169"/>
  <c r="V169" s="1"/>
  <c r="Q221"/>
  <c r="R221" s="1"/>
  <c r="Y215"/>
  <c r="Z215" s="1"/>
  <c r="Y209"/>
  <c r="Z209" s="1"/>
  <c r="W180"/>
  <c r="X180" s="1"/>
  <c r="Y13"/>
  <c r="Z13" s="1"/>
  <c r="U22"/>
  <c r="V22" s="1"/>
  <c r="U14"/>
  <c r="V14" s="1"/>
  <c r="W181"/>
  <c r="X181" s="1"/>
  <c r="W325"/>
  <c r="X325" s="1"/>
  <c r="S369"/>
  <c r="T369" s="1"/>
  <c r="Q366"/>
  <c r="R366" s="1"/>
  <c r="S417"/>
  <c r="T417" s="1"/>
  <c r="U409"/>
  <c r="V409" s="1"/>
  <c r="Y401"/>
  <c r="Z401" s="1"/>
  <c r="Y453"/>
  <c r="Z453" s="1"/>
  <c r="Q484"/>
  <c r="R484" s="1"/>
  <c r="Y579"/>
  <c r="Z579" s="1"/>
  <c r="W107"/>
  <c r="X107" s="1"/>
  <c r="G16" i="25"/>
  <c r="H16" s="1"/>
  <c r="Q253" i="28"/>
  <c r="R253" s="1"/>
  <c r="U603"/>
  <c r="V603" s="1"/>
  <c r="Q61"/>
  <c r="R61" s="1"/>
  <c r="E36" i="22"/>
  <c r="N25" i="34"/>
  <c r="N28"/>
  <c r="N13" i="37"/>
  <c r="N15" i="31"/>
  <c r="N34" i="34"/>
  <c r="U35" i="37"/>
  <c r="V35" s="1"/>
  <c r="S35"/>
  <c r="T35" s="1"/>
  <c r="W35"/>
  <c r="X35" s="1"/>
  <c r="Q35"/>
  <c r="R35" s="1"/>
  <c r="Y35"/>
  <c r="Z35" s="1"/>
  <c r="U38" i="34"/>
  <c r="V38" s="1"/>
  <c r="Y38"/>
  <c r="Z38" s="1"/>
  <c r="S38"/>
  <c r="T38" s="1"/>
  <c r="W38"/>
  <c r="X38" s="1"/>
  <c r="Q38"/>
  <c r="R38" s="1"/>
  <c r="W19" i="31"/>
  <c r="X19" s="1"/>
  <c r="S19"/>
  <c r="T19" s="1"/>
  <c r="U19"/>
  <c r="V19" s="1"/>
  <c r="Q19"/>
  <c r="R19" s="1"/>
  <c r="Y19"/>
  <c r="Z19" s="1"/>
  <c r="Q23"/>
  <c r="R23" s="1"/>
  <c r="S23"/>
  <c r="T23" s="1"/>
  <c r="U23"/>
  <c r="V23" s="1"/>
  <c r="Y23"/>
  <c r="Z23" s="1"/>
  <c r="W23"/>
  <c r="X23" s="1"/>
  <c r="E32" i="37"/>
  <c r="N32" s="1"/>
  <c r="E36" i="31"/>
  <c r="N36" s="1"/>
  <c r="Q16" i="34"/>
  <c r="R16" s="1"/>
  <c r="Y16"/>
  <c r="Z16" s="1"/>
  <c r="U16"/>
  <c r="V16" s="1"/>
  <c r="S16"/>
  <c r="T16" s="1"/>
  <c r="W16"/>
  <c r="X16" s="1"/>
  <c r="E41" i="31"/>
  <c r="N41" s="1"/>
  <c r="E17" i="37"/>
  <c r="N17" s="1"/>
  <c r="E16" i="31"/>
  <c r="N16" s="1"/>
  <c r="E26"/>
  <c r="N26"/>
  <c r="Y274" i="28"/>
  <c r="Z274" s="1"/>
  <c r="S657"/>
  <c r="T657" s="1"/>
  <c r="Q409"/>
  <c r="R409" s="1"/>
  <c r="Q556"/>
  <c r="R556" s="1"/>
  <c r="N33" i="37"/>
  <c r="Q643" i="28"/>
  <c r="R643" s="1"/>
  <c r="W22"/>
  <c r="X22" s="1"/>
  <c r="W396"/>
  <c r="X396" s="1"/>
  <c r="W409"/>
  <c r="X409" s="1"/>
  <c r="M25" i="22"/>
  <c r="N25" s="1"/>
  <c r="N39" i="37"/>
  <c r="N39" i="34"/>
  <c r="W200" i="28"/>
  <c r="X200" s="1"/>
  <c r="S675"/>
  <c r="T675" s="1"/>
  <c r="U221"/>
  <c r="V221" s="1"/>
  <c r="W209"/>
  <c r="X209" s="1"/>
  <c r="S563"/>
  <c r="T563" s="1"/>
  <c r="Y200"/>
  <c r="Z200" s="1"/>
  <c r="U319"/>
  <c r="V319" s="1"/>
  <c r="Q616"/>
  <c r="R616" s="1"/>
  <c r="Q657"/>
  <c r="R657" s="1"/>
  <c r="W654"/>
  <c r="X654" s="1"/>
  <c r="Q650"/>
  <c r="R650" s="1"/>
  <c r="W641"/>
  <c r="X641" s="1"/>
  <c r="W17"/>
  <c r="X17" s="1"/>
  <c r="U77"/>
  <c r="V77" s="1"/>
  <c r="Q169"/>
  <c r="R169" s="1"/>
  <c r="S221"/>
  <c r="T221" s="1"/>
  <c r="S215"/>
  <c r="T215" s="1"/>
  <c r="S209"/>
  <c r="T209" s="1"/>
  <c r="Q180"/>
  <c r="R180" s="1"/>
  <c r="S13"/>
  <c r="T13" s="1"/>
  <c r="Q14"/>
  <c r="R14" s="1"/>
  <c r="O25" i="25"/>
  <c r="Z25" s="1"/>
  <c r="AA25" s="1"/>
  <c r="U325" i="28"/>
  <c r="V325" s="1"/>
  <c r="Y369"/>
  <c r="Z369" s="1"/>
  <c r="W366"/>
  <c r="X366" s="1"/>
  <c r="Y417"/>
  <c r="Z417" s="1"/>
  <c r="Y412"/>
  <c r="Z412" s="1"/>
  <c r="U453"/>
  <c r="V453" s="1"/>
  <c r="W488"/>
  <c r="X488" s="1"/>
  <c r="W484"/>
  <c r="X484" s="1"/>
  <c r="Y556"/>
  <c r="Z556" s="1"/>
  <c r="Q579"/>
  <c r="R579" s="1"/>
  <c r="Q107"/>
  <c r="R107" s="1"/>
  <c r="I16" i="25"/>
  <c r="J16" s="1"/>
  <c r="U222" i="28"/>
  <c r="V222" s="1"/>
  <c r="W253"/>
  <c r="X253" s="1"/>
  <c r="K25" i="22"/>
  <c r="L25" s="1"/>
  <c r="W603" i="28"/>
  <c r="X603" s="1"/>
  <c r="W61"/>
  <c r="X61" s="1"/>
  <c r="Y244"/>
  <c r="Z244" s="1"/>
  <c r="K36" i="25"/>
  <c r="L36" s="1"/>
  <c r="G36" i="22"/>
  <c r="H36" s="1"/>
  <c r="N13" i="31"/>
  <c r="N27"/>
  <c r="N41" i="34"/>
  <c r="N33"/>
  <c r="Y27" i="37"/>
  <c r="Z27" s="1"/>
  <c r="U27"/>
  <c r="V27" s="1"/>
  <c r="W27"/>
  <c r="X27" s="1"/>
  <c r="Q27"/>
  <c r="R27" s="1"/>
  <c r="S27"/>
  <c r="T27" s="1"/>
  <c r="U37" i="34"/>
  <c r="V37" s="1"/>
  <c r="Q37"/>
  <c r="R37" s="1"/>
  <c r="Y37"/>
  <c r="Z37" s="1"/>
  <c r="S37"/>
  <c r="T37" s="1"/>
  <c r="W37"/>
  <c r="X37" s="1"/>
  <c r="Q26"/>
  <c r="R26" s="1"/>
  <c r="W26"/>
  <c r="X26" s="1"/>
  <c r="S26"/>
  <c r="T26" s="1"/>
  <c r="U26"/>
  <c r="V26" s="1"/>
  <c r="Y26"/>
  <c r="Z26" s="1"/>
  <c r="Q21"/>
  <c r="R21" s="1"/>
  <c r="S21"/>
  <c r="T21" s="1"/>
  <c r="U21"/>
  <c r="V21" s="1"/>
  <c r="Y21"/>
  <c r="Z21" s="1"/>
  <c r="W21"/>
  <c r="X21" s="1"/>
  <c r="E28" i="37"/>
  <c r="N28" s="1"/>
  <c r="E15" i="34"/>
  <c r="N15" s="1"/>
  <c r="N26" i="37"/>
  <c r="E26"/>
  <c r="E36" i="34"/>
  <c r="N36" s="1"/>
  <c r="E30" i="37"/>
  <c r="N30"/>
  <c r="E27" i="34"/>
  <c r="N27" s="1"/>
  <c r="N20"/>
  <c r="E20"/>
  <c r="U254" i="28"/>
  <c r="V254" s="1"/>
  <c r="U496"/>
  <c r="V496" s="1"/>
  <c r="S14"/>
  <c r="T14" s="1"/>
  <c r="N31" i="37"/>
  <c r="U650" i="28"/>
  <c r="V650" s="1"/>
  <c r="Q675"/>
  <c r="R675" s="1"/>
  <c r="W412"/>
  <c r="X412" s="1"/>
  <c r="Q321"/>
  <c r="R321" s="1"/>
  <c r="U26"/>
  <c r="V26" s="1"/>
  <c r="W417"/>
  <c r="X417" s="1"/>
  <c r="N14" i="34"/>
  <c r="W254" i="28"/>
  <c r="X254" s="1"/>
  <c r="Q265"/>
  <c r="R265" s="1"/>
  <c r="S309"/>
  <c r="T309" s="1"/>
  <c r="G28" i="25"/>
  <c r="H28" s="1"/>
  <c r="Y505" i="28"/>
  <c r="Z505" s="1"/>
  <c r="N35" i="31"/>
  <c r="N14" i="37"/>
  <c r="N41"/>
  <c r="N19" i="34"/>
  <c r="N33" i="31"/>
  <c r="N23" i="34"/>
  <c r="N23" i="37"/>
  <c r="N19"/>
  <c r="Y708" i="28"/>
  <c r="Z708" s="1"/>
  <c r="S708"/>
  <c r="T708" s="1"/>
  <c r="U708"/>
  <c r="V708" s="1"/>
  <c r="Q708"/>
  <c r="R708" s="1"/>
  <c r="W708"/>
  <c r="X708" s="1"/>
  <c r="S300"/>
  <c r="T300" s="1"/>
  <c r="Y300"/>
  <c r="Z300" s="1"/>
  <c r="U300"/>
  <c r="V300" s="1"/>
  <c r="W300"/>
  <c r="X300" s="1"/>
  <c r="Q300"/>
  <c r="R300" s="1"/>
  <c r="Y491"/>
  <c r="Z491" s="1"/>
  <c r="U491"/>
  <c r="V491" s="1"/>
  <c r="W491"/>
  <c r="X491" s="1"/>
  <c r="Q491"/>
  <c r="R491" s="1"/>
  <c r="S491"/>
  <c r="T491" s="1"/>
  <c r="Y475"/>
  <c r="Z475" s="1"/>
  <c r="U475"/>
  <c r="V475" s="1"/>
  <c r="W475"/>
  <c r="X475" s="1"/>
  <c r="Q475"/>
  <c r="R475" s="1"/>
  <c r="S475"/>
  <c r="T475" s="1"/>
  <c r="Y683"/>
  <c r="Z683" s="1"/>
  <c r="S683"/>
  <c r="T683" s="1"/>
  <c r="Q683"/>
  <c r="R683" s="1"/>
  <c r="W683"/>
  <c r="X683" s="1"/>
  <c r="U683"/>
  <c r="V683" s="1"/>
  <c r="W108"/>
  <c r="X108" s="1"/>
  <c r="Q108"/>
  <c r="R108" s="1"/>
  <c r="S108"/>
  <c r="T108" s="1"/>
  <c r="Y108"/>
  <c r="Z108" s="1"/>
  <c r="U108"/>
  <c r="V108" s="1"/>
  <c r="S442"/>
  <c r="T442" s="1"/>
  <c r="Y442"/>
  <c r="Z442" s="1"/>
  <c r="U442"/>
  <c r="V442" s="1"/>
  <c r="W442"/>
  <c r="X442" s="1"/>
  <c r="Q442"/>
  <c r="R442" s="1"/>
  <c r="U596"/>
  <c r="V596" s="1"/>
  <c r="S596"/>
  <c r="T596" s="1"/>
  <c r="W596"/>
  <c r="X596" s="1"/>
  <c r="Y596"/>
  <c r="Z596" s="1"/>
  <c r="Q596"/>
  <c r="R596" s="1"/>
  <c r="W704"/>
  <c r="X704" s="1"/>
  <c r="Q704"/>
  <c r="R704" s="1"/>
  <c r="S704"/>
  <c r="T704" s="1"/>
  <c r="Y704"/>
  <c r="Z704" s="1"/>
  <c r="U704"/>
  <c r="V704" s="1"/>
  <c r="S360"/>
  <c r="T360" s="1"/>
  <c r="Y360"/>
  <c r="Z360" s="1"/>
  <c r="U360"/>
  <c r="V360" s="1"/>
  <c r="W360"/>
  <c r="X360" s="1"/>
  <c r="Q360"/>
  <c r="R360" s="1"/>
  <c r="S384"/>
  <c r="T384" s="1"/>
  <c r="Y384"/>
  <c r="Z384" s="1"/>
  <c r="U384"/>
  <c r="V384" s="1"/>
  <c r="W384"/>
  <c r="X384" s="1"/>
  <c r="Q384"/>
  <c r="R384" s="1"/>
  <c r="W37"/>
  <c r="X37" s="1"/>
  <c r="Y37"/>
  <c r="Z37" s="1"/>
  <c r="S37"/>
  <c r="T37" s="1"/>
  <c r="U37"/>
  <c r="V37" s="1"/>
  <c r="Q37"/>
  <c r="R37" s="1"/>
  <c r="Q149"/>
  <c r="R149" s="1"/>
  <c r="W149"/>
  <c r="X149" s="1"/>
  <c r="Y149"/>
  <c r="Z149" s="1"/>
  <c r="S149"/>
  <c r="T149" s="1"/>
  <c r="U149"/>
  <c r="V149" s="1"/>
  <c r="W96"/>
  <c r="X96" s="1"/>
  <c r="Q96"/>
  <c r="R96" s="1"/>
  <c r="S96"/>
  <c r="T96" s="1"/>
  <c r="Y96"/>
  <c r="Z96" s="1"/>
  <c r="U96"/>
  <c r="V96" s="1"/>
  <c r="Y20"/>
  <c r="Z20" s="1"/>
  <c r="U20"/>
  <c r="V20" s="1"/>
  <c r="W20"/>
  <c r="X20" s="1"/>
  <c r="Q20"/>
  <c r="R20" s="1"/>
  <c r="S20"/>
  <c r="T20" s="1"/>
  <c r="S410"/>
  <c r="T410" s="1"/>
  <c r="Y410"/>
  <c r="Z410" s="1"/>
  <c r="U410"/>
  <c r="V410" s="1"/>
  <c r="W410"/>
  <c r="X410" s="1"/>
  <c r="Q410"/>
  <c r="R410" s="1"/>
  <c r="W426"/>
  <c r="X426" s="1"/>
  <c r="Q426"/>
  <c r="R426" s="1"/>
  <c r="S426"/>
  <c r="T426" s="1"/>
  <c r="Y426"/>
  <c r="Z426" s="1"/>
  <c r="U426"/>
  <c r="V426" s="1"/>
  <c r="Y574"/>
  <c r="Z574" s="1"/>
  <c r="U574"/>
  <c r="V574" s="1"/>
  <c r="W574"/>
  <c r="X574" s="1"/>
  <c r="Q574"/>
  <c r="R574" s="1"/>
  <c r="S574"/>
  <c r="T574" s="1"/>
  <c r="W340"/>
  <c r="X340" s="1"/>
  <c r="Q340"/>
  <c r="R340" s="1"/>
  <c r="S340"/>
  <c r="T340" s="1"/>
  <c r="Y340"/>
  <c r="Z340" s="1"/>
  <c r="U340"/>
  <c r="V340" s="1"/>
  <c r="S623"/>
  <c r="T623" s="1"/>
  <c r="Y623"/>
  <c r="Z623" s="1"/>
  <c r="U623"/>
  <c r="V623" s="1"/>
  <c r="W623"/>
  <c r="X623" s="1"/>
  <c r="Q623"/>
  <c r="R623" s="1"/>
  <c r="W64"/>
  <c r="X64" s="1"/>
  <c r="Q64"/>
  <c r="R64" s="1"/>
  <c r="Y64"/>
  <c r="Z64" s="1"/>
  <c r="S64"/>
  <c r="T64" s="1"/>
  <c r="U64"/>
  <c r="V64" s="1"/>
  <c r="Y76"/>
  <c r="Z76" s="1"/>
  <c r="U76"/>
  <c r="V76" s="1"/>
  <c r="W76"/>
  <c r="X76" s="1"/>
  <c r="Q76"/>
  <c r="R76" s="1"/>
  <c r="S76"/>
  <c r="T76" s="1"/>
  <c r="U388"/>
  <c r="V388" s="1"/>
  <c r="W388"/>
  <c r="X388" s="1"/>
  <c r="Q388"/>
  <c r="R388" s="1"/>
  <c r="S388"/>
  <c r="T388" s="1"/>
  <c r="Y388"/>
  <c r="Z388" s="1"/>
  <c r="U441"/>
  <c r="V441" s="1"/>
  <c r="W441"/>
  <c r="X441" s="1"/>
  <c r="Q441"/>
  <c r="R441" s="1"/>
  <c r="S441"/>
  <c r="T441" s="1"/>
  <c r="Y441"/>
  <c r="Z441" s="1"/>
  <c r="Y458"/>
  <c r="Z458" s="1"/>
  <c r="U458"/>
  <c r="V458" s="1"/>
  <c r="W458"/>
  <c r="X458" s="1"/>
  <c r="Q458"/>
  <c r="R458" s="1"/>
  <c r="S458"/>
  <c r="T458" s="1"/>
  <c r="S639"/>
  <c r="T639" s="1"/>
  <c r="Y639"/>
  <c r="Z639" s="1"/>
  <c r="U639"/>
  <c r="V639" s="1"/>
  <c r="W639"/>
  <c r="X639" s="1"/>
  <c r="Q639"/>
  <c r="R639" s="1"/>
  <c r="U92"/>
  <c r="V92" s="1"/>
  <c r="W92"/>
  <c r="X92" s="1"/>
  <c r="Q92"/>
  <c r="R92" s="1"/>
  <c r="S92"/>
  <c r="T92" s="1"/>
  <c r="Y92"/>
  <c r="Z92" s="1"/>
  <c r="U383"/>
  <c r="V383" s="1"/>
  <c r="W383"/>
  <c r="X383" s="1"/>
  <c r="Q383"/>
  <c r="R383" s="1"/>
  <c r="S383"/>
  <c r="T383" s="1"/>
  <c r="Y383"/>
  <c r="Z383" s="1"/>
  <c r="Q310"/>
  <c r="R310" s="1"/>
  <c r="W310"/>
  <c r="X310" s="1"/>
  <c r="Y310"/>
  <c r="Z310" s="1"/>
  <c r="S310"/>
  <c r="T310" s="1"/>
  <c r="U310"/>
  <c r="V310" s="1"/>
  <c r="W48"/>
  <c r="X48" s="1"/>
  <c r="S48"/>
  <c r="T48" s="1"/>
  <c r="Y48"/>
  <c r="Z48" s="1"/>
  <c r="U48"/>
  <c r="V48" s="1"/>
  <c r="Q48"/>
  <c r="R48" s="1"/>
  <c r="S148"/>
  <c r="T148" s="1"/>
  <c r="Y148"/>
  <c r="Z148" s="1"/>
  <c r="U148"/>
  <c r="V148" s="1"/>
  <c r="W148"/>
  <c r="X148" s="1"/>
  <c r="Q148"/>
  <c r="R148" s="1"/>
  <c r="W249"/>
  <c r="X249" s="1"/>
  <c r="Q249"/>
  <c r="R249" s="1"/>
  <c r="S249"/>
  <c r="T249" s="1"/>
  <c r="Y249"/>
  <c r="Z249" s="1"/>
  <c r="U249"/>
  <c r="V249" s="1"/>
  <c r="W434"/>
  <c r="X434" s="1"/>
  <c r="Q434"/>
  <c r="R434" s="1"/>
  <c r="S434"/>
  <c r="T434" s="1"/>
  <c r="Y434"/>
  <c r="Z434" s="1"/>
  <c r="U434"/>
  <c r="V434" s="1"/>
  <c r="S152"/>
  <c r="T152" s="1"/>
  <c r="Y152"/>
  <c r="Z152" s="1"/>
  <c r="U152"/>
  <c r="V152" s="1"/>
  <c r="W152"/>
  <c r="X152" s="1"/>
  <c r="Q152"/>
  <c r="R152" s="1"/>
  <c r="Y372"/>
  <c r="Z372" s="1"/>
  <c r="U372"/>
  <c r="V372" s="1"/>
  <c r="W372"/>
  <c r="X372" s="1"/>
  <c r="Q372"/>
  <c r="R372" s="1"/>
  <c r="S372"/>
  <c r="T372" s="1"/>
  <c r="W446"/>
  <c r="X446" s="1"/>
  <c r="Q446"/>
  <c r="R446" s="1"/>
  <c r="S446"/>
  <c r="T446" s="1"/>
  <c r="Y446"/>
  <c r="Z446" s="1"/>
  <c r="U446"/>
  <c r="V446" s="1"/>
  <c r="W104"/>
  <c r="X104" s="1"/>
  <c r="Q104"/>
  <c r="R104" s="1"/>
  <c r="S104"/>
  <c r="T104" s="1"/>
  <c r="Y104"/>
  <c r="Z104" s="1"/>
  <c r="U104"/>
  <c r="V104" s="1"/>
  <c r="Q246"/>
  <c r="R246" s="1"/>
  <c r="W246"/>
  <c r="X246" s="1"/>
  <c r="Y246"/>
  <c r="Z246" s="1"/>
  <c r="S246"/>
  <c r="T246" s="1"/>
  <c r="U246"/>
  <c r="V246" s="1"/>
  <c r="S478"/>
  <c r="T478" s="1"/>
  <c r="Y478"/>
  <c r="Z478" s="1"/>
  <c r="U478"/>
  <c r="V478" s="1"/>
  <c r="W478"/>
  <c r="X478" s="1"/>
  <c r="Q478"/>
  <c r="R478" s="1"/>
  <c r="Y297"/>
  <c r="Z297" s="1"/>
  <c r="S297"/>
  <c r="T297" s="1"/>
  <c r="U297"/>
  <c r="V297" s="1"/>
  <c r="Q297"/>
  <c r="R297" s="1"/>
  <c r="W297"/>
  <c r="X297" s="1"/>
  <c r="S450"/>
  <c r="T450" s="1"/>
  <c r="Y450"/>
  <c r="Z450" s="1"/>
  <c r="U450"/>
  <c r="V450" s="1"/>
  <c r="W450"/>
  <c r="X450" s="1"/>
  <c r="Q450"/>
  <c r="R450" s="1"/>
  <c r="Y28"/>
  <c r="Z28" s="1"/>
  <c r="U28"/>
  <c r="V28" s="1"/>
  <c r="W28"/>
  <c r="X28" s="1"/>
  <c r="Q28"/>
  <c r="R28" s="1"/>
  <c r="S28"/>
  <c r="T28" s="1"/>
  <c r="U352"/>
  <c r="V352" s="1"/>
  <c r="W352"/>
  <c r="X352" s="1"/>
  <c r="Q352"/>
  <c r="R352" s="1"/>
  <c r="S352"/>
  <c r="T352" s="1"/>
  <c r="Y352"/>
  <c r="Z352" s="1"/>
  <c r="W374"/>
  <c r="X374" s="1"/>
  <c r="U374"/>
  <c r="V374" s="1"/>
  <c r="Y374"/>
  <c r="Z374" s="1"/>
  <c r="Q374"/>
  <c r="R374" s="1"/>
  <c r="S374"/>
  <c r="T374" s="1"/>
  <c r="Q472"/>
  <c r="R472" s="1"/>
  <c r="S472"/>
  <c r="T472" s="1"/>
  <c r="Y472"/>
  <c r="Z472" s="1"/>
  <c r="W472"/>
  <c r="X472" s="1"/>
  <c r="U472"/>
  <c r="V472" s="1"/>
  <c r="U88"/>
  <c r="V88" s="1"/>
  <c r="W88"/>
  <c r="X88" s="1"/>
  <c r="Q88"/>
  <c r="R88" s="1"/>
  <c r="S88"/>
  <c r="T88" s="1"/>
  <c r="Y88"/>
  <c r="Z88" s="1"/>
  <c r="U56"/>
  <c r="V56" s="1"/>
  <c r="W56"/>
  <c r="X56" s="1"/>
  <c r="Q56"/>
  <c r="R56" s="1"/>
  <c r="S56"/>
  <c r="T56" s="1"/>
  <c r="Y56"/>
  <c r="Z56" s="1"/>
  <c r="Y465"/>
  <c r="Z465" s="1"/>
  <c r="U465"/>
  <c r="V465" s="1"/>
  <c r="W465"/>
  <c r="X465" s="1"/>
  <c r="Q465"/>
  <c r="R465" s="1"/>
  <c r="S465"/>
  <c r="T465" s="1"/>
  <c r="U449"/>
  <c r="V449" s="1"/>
  <c r="W449"/>
  <c r="X449" s="1"/>
  <c r="Q449"/>
  <c r="R449" s="1"/>
  <c r="S449"/>
  <c r="T449" s="1"/>
  <c r="Y449"/>
  <c r="Z449" s="1"/>
  <c r="W696"/>
  <c r="X696" s="1"/>
  <c r="Q696"/>
  <c r="R696" s="1"/>
  <c r="S696"/>
  <c r="T696" s="1"/>
  <c r="Y696"/>
  <c r="Z696" s="1"/>
  <c r="U696"/>
  <c r="V696" s="1"/>
  <c r="Y304"/>
  <c r="Z304" s="1"/>
  <c r="U304"/>
  <c r="V304" s="1"/>
  <c r="W304"/>
  <c r="X304" s="1"/>
  <c r="Q304"/>
  <c r="R304" s="1"/>
  <c r="S304"/>
  <c r="T304" s="1"/>
  <c r="U36"/>
  <c r="V36" s="1"/>
  <c r="W36"/>
  <c r="X36" s="1"/>
  <c r="S36"/>
  <c r="T36" s="1"/>
  <c r="Y36"/>
  <c r="Z36" s="1"/>
  <c r="Q36"/>
  <c r="R36" s="1"/>
  <c r="U659"/>
  <c r="V659" s="1"/>
  <c r="W659"/>
  <c r="X659" s="1"/>
  <c r="Q659"/>
  <c r="R659" s="1"/>
  <c r="S659"/>
  <c r="T659" s="1"/>
  <c r="Y659"/>
  <c r="Z659" s="1"/>
  <c r="U143"/>
  <c r="V143" s="1"/>
  <c r="W143"/>
  <c r="X143" s="1"/>
  <c r="Q143"/>
  <c r="R143" s="1"/>
  <c r="S143"/>
  <c r="T143" s="1"/>
  <c r="Y143"/>
  <c r="Z143" s="1"/>
  <c r="Y364"/>
  <c r="Z364" s="1"/>
  <c r="U364"/>
  <c r="V364" s="1"/>
  <c r="W364"/>
  <c r="X364" s="1"/>
  <c r="Q364"/>
  <c r="R364" s="1"/>
  <c r="S364"/>
  <c r="T364" s="1"/>
  <c r="U677"/>
  <c r="V677" s="1"/>
  <c r="W677"/>
  <c r="X677" s="1"/>
  <c r="Y677"/>
  <c r="Z677" s="1"/>
  <c r="Q677"/>
  <c r="R677" s="1"/>
  <c r="S677"/>
  <c r="T677" s="1"/>
  <c r="U156"/>
  <c r="V156" s="1"/>
  <c r="W156"/>
  <c r="X156" s="1"/>
  <c r="Q156"/>
  <c r="R156" s="1"/>
  <c r="S156"/>
  <c r="T156" s="1"/>
  <c r="Y156"/>
  <c r="Z156" s="1"/>
  <c r="S356"/>
  <c r="T356" s="1"/>
  <c r="Y356"/>
  <c r="Z356" s="1"/>
  <c r="U356"/>
  <c r="V356" s="1"/>
  <c r="W356"/>
  <c r="X356" s="1"/>
  <c r="Q356"/>
  <c r="R356" s="1"/>
  <c r="W19"/>
  <c r="X19" s="1"/>
  <c r="Q19"/>
  <c r="R19" s="1"/>
  <c r="S19"/>
  <c r="T19" s="1"/>
  <c r="Y19"/>
  <c r="Z19" s="1"/>
  <c r="U19"/>
  <c r="V19" s="1"/>
  <c r="U418"/>
  <c r="V418" s="1"/>
  <c r="W418"/>
  <c r="X418" s="1"/>
  <c r="Q418"/>
  <c r="R418" s="1"/>
  <c r="S418"/>
  <c r="T418" s="1"/>
  <c r="Y418"/>
  <c r="Z418" s="1"/>
  <c r="U463"/>
  <c r="V463" s="1"/>
  <c r="W463"/>
  <c r="X463" s="1"/>
  <c r="Q463"/>
  <c r="R463" s="1"/>
  <c r="S463"/>
  <c r="T463" s="1"/>
  <c r="Y463"/>
  <c r="Z463" s="1"/>
  <c r="S348"/>
  <c r="T348" s="1"/>
  <c r="Y348"/>
  <c r="Z348" s="1"/>
  <c r="U348"/>
  <c r="V348" s="1"/>
  <c r="W348"/>
  <c r="X348" s="1"/>
  <c r="Q348"/>
  <c r="R348" s="1"/>
  <c r="S479"/>
  <c r="T479" s="1"/>
  <c r="Y479"/>
  <c r="Z479" s="1"/>
  <c r="U479"/>
  <c r="V479" s="1"/>
  <c r="W479"/>
  <c r="X479" s="1"/>
  <c r="Q479"/>
  <c r="R479" s="1"/>
  <c r="S68"/>
  <c r="T68" s="1"/>
  <c r="Y68"/>
  <c r="Z68" s="1"/>
  <c r="U68"/>
  <c r="V68" s="1"/>
  <c r="W68"/>
  <c r="X68" s="1"/>
  <c r="Q68"/>
  <c r="R68" s="1"/>
  <c r="S700"/>
  <c r="T700" s="1"/>
  <c r="Y700"/>
  <c r="Z700" s="1"/>
  <c r="U700"/>
  <c r="V700" s="1"/>
  <c r="W700"/>
  <c r="X700" s="1"/>
  <c r="Q700"/>
  <c r="R700" s="1"/>
  <c r="K17" i="25"/>
  <c r="L17" s="1"/>
  <c r="E17"/>
  <c r="F17" s="1"/>
  <c r="I17"/>
  <c r="J17" s="1"/>
  <c r="M17"/>
  <c r="N17" s="1"/>
  <c r="G17"/>
  <c r="H17" s="1"/>
  <c r="U692" i="28"/>
  <c r="V692" s="1"/>
  <c r="W692"/>
  <c r="X692" s="1"/>
  <c r="Q692"/>
  <c r="R692" s="1"/>
  <c r="S692"/>
  <c r="T692" s="1"/>
  <c r="Y692"/>
  <c r="Z692" s="1"/>
  <c r="U52"/>
  <c r="V52" s="1"/>
  <c r="W52"/>
  <c r="X52" s="1"/>
  <c r="Q52"/>
  <c r="R52" s="1"/>
  <c r="S52"/>
  <c r="T52" s="1"/>
  <c r="Y52"/>
  <c r="Z52" s="1"/>
  <c r="K15" i="25"/>
  <c r="L15" s="1"/>
  <c r="M15"/>
  <c r="N15" s="1"/>
  <c r="G15"/>
  <c r="H15" s="1"/>
  <c r="E15"/>
  <c r="I15"/>
  <c r="J15" s="1"/>
  <c r="Y144" i="28"/>
  <c r="Z144" s="1"/>
  <c r="U144"/>
  <c r="V144" s="1"/>
  <c r="W144"/>
  <c r="X144" s="1"/>
  <c r="Q144"/>
  <c r="R144" s="1"/>
  <c r="S144"/>
  <c r="T144" s="1"/>
  <c r="W219"/>
  <c r="X219" s="1"/>
  <c r="Y219"/>
  <c r="Z219" s="1"/>
  <c r="S219"/>
  <c r="T219" s="1"/>
  <c r="U219"/>
  <c r="V219" s="1"/>
  <c r="Q219"/>
  <c r="R219" s="1"/>
  <c r="Q207"/>
  <c r="R207" s="1"/>
  <c r="Y207"/>
  <c r="Z207" s="1"/>
  <c r="S207"/>
  <c r="T207" s="1"/>
  <c r="U207"/>
  <c r="V207" s="1"/>
  <c r="W207"/>
  <c r="X207" s="1"/>
  <c r="F15" i="22"/>
  <c r="O15" s="1"/>
  <c r="F19"/>
  <c r="O19" s="1"/>
  <c r="Q354" i="28"/>
  <c r="R354" s="1"/>
  <c r="Y354"/>
  <c r="Z354" s="1"/>
  <c r="S354"/>
  <c r="T354" s="1"/>
  <c r="W354"/>
  <c r="X354" s="1"/>
  <c r="U354"/>
  <c r="V354" s="1"/>
  <c r="Q386"/>
  <c r="R386" s="1"/>
  <c r="Y386"/>
  <c r="Z386" s="1"/>
  <c r="S386"/>
  <c r="T386" s="1"/>
  <c r="U386"/>
  <c r="V386" s="1"/>
  <c r="W386"/>
  <c r="X386" s="1"/>
  <c r="Y398"/>
  <c r="Z398" s="1"/>
  <c r="S398"/>
  <c r="T398" s="1"/>
  <c r="Q398"/>
  <c r="R398" s="1"/>
  <c r="U398"/>
  <c r="V398" s="1"/>
  <c r="W398"/>
  <c r="X398" s="1"/>
  <c r="Y422"/>
  <c r="Z422" s="1"/>
  <c r="U422"/>
  <c r="V422" s="1"/>
  <c r="W422"/>
  <c r="X422" s="1"/>
  <c r="Q422"/>
  <c r="R422" s="1"/>
  <c r="S422"/>
  <c r="T422" s="1"/>
  <c r="U103"/>
  <c r="V103" s="1"/>
  <c r="W103"/>
  <c r="X103" s="1"/>
  <c r="Q103"/>
  <c r="R103" s="1"/>
  <c r="S103"/>
  <c r="T103" s="1"/>
  <c r="Y103"/>
  <c r="Z103" s="1"/>
  <c r="Q238"/>
  <c r="R238" s="1"/>
  <c r="W238"/>
  <c r="X238" s="1"/>
  <c r="Y238"/>
  <c r="Z238" s="1"/>
  <c r="S238"/>
  <c r="T238" s="1"/>
  <c r="U238"/>
  <c r="V238" s="1"/>
  <c r="U141"/>
  <c r="V141" s="1"/>
  <c r="Q141"/>
  <c r="R141" s="1"/>
  <c r="W141"/>
  <c r="X141" s="1"/>
  <c r="Y141"/>
  <c r="Z141" s="1"/>
  <c r="S141"/>
  <c r="T141" s="1"/>
  <c r="S192"/>
  <c r="T192" s="1"/>
  <c r="Y192"/>
  <c r="Z192" s="1"/>
  <c r="U192"/>
  <c r="V192" s="1"/>
  <c r="W192"/>
  <c r="X192" s="1"/>
  <c r="Q192"/>
  <c r="R192" s="1"/>
  <c r="G21" i="22"/>
  <c r="H21" s="1"/>
  <c r="E21"/>
  <c r="K21"/>
  <c r="L21" s="1"/>
  <c r="I21"/>
  <c r="J21" s="1"/>
  <c r="M21"/>
  <c r="N21" s="1"/>
  <c r="U281" i="28"/>
  <c r="V281" s="1"/>
  <c r="W281"/>
  <c r="X281" s="1"/>
  <c r="Q281"/>
  <c r="R281" s="1"/>
  <c r="S281"/>
  <c r="T281" s="1"/>
  <c r="Y281"/>
  <c r="Z281" s="1"/>
  <c r="Y303"/>
  <c r="Z303" s="1"/>
  <c r="U303"/>
  <c r="V303" s="1"/>
  <c r="W303"/>
  <c r="X303" s="1"/>
  <c r="Q303"/>
  <c r="R303" s="1"/>
  <c r="S303"/>
  <c r="T303" s="1"/>
  <c r="K27" i="25"/>
  <c r="L27" s="1"/>
  <c r="M27"/>
  <c r="N27" s="1"/>
  <c r="G27"/>
  <c r="H27" s="1"/>
  <c r="E27"/>
  <c r="F27" s="1"/>
  <c r="I27"/>
  <c r="J27" s="1"/>
  <c r="U510" i="28"/>
  <c r="V510" s="1"/>
  <c r="W510"/>
  <c r="X510" s="1"/>
  <c r="Q510"/>
  <c r="R510" s="1"/>
  <c r="S510"/>
  <c r="T510" s="1"/>
  <c r="Y510"/>
  <c r="Z510" s="1"/>
  <c r="U494"/>
  <c r="V494" s="1"/>
  <c r="W494"/>
  <c r="X494" s="1"/>
  <c r="Q494"/>
  <c r="R494" s="1"/>
  <c r="S494"/>
  <c r="T494" s="1"/>
  <c r="Y494"/>
  <c r="Z494" s="1"/>
  <c r="W531"/>
  <c r="X531" s="1"/>
  <c r="Q531"/>
  <c r="R531" s="1"/>
  <c r="Y531"/>
  <c r="Z531" s="1"/>
  <c r="U531"/>
  <c r="V531" s="1"/>
  <c r="S531"/>
  <c r="T531" s="1"/>
  <c r="S627"/>
  <c r="T627" s="1"/>
  <c r="Y627"/>
  <c r="Z627" s="1"/>
  <c r="U627"/>
  <c r="V627" s="1"/>
  <c r="W627"/>
  <c r="X627" s="1"/>
  <c r="Q627"/>
  <c r="R627" s="1"/>
  <c r="Y613"/>
  <c r="Z613" s="1"/>
  <c r="S613"/>
  <c r="T613" s="1"/>
  <c r="U613"/>
  <c r="V613" s="1"/>
  <c r="Q613"/>
  <c r="R613" s="1"/>
  <c r="W613"/>
  <c r="X613" s="1"/>
  <c r="Y649"/>
  <c r="Z649" s="1"/>
  <c r="S649"/>
  <c r="T649" s="1"/>
  <c r="Q649"/>
  <c r="R649" s="1"/>
  <c r="U649"/>
  <c r="V649" s="1"/>
  <c r="W649"/>
  <c r="X649" s="1"/>
  <c r="W679"/>
  <c r="X679" s="1"/>
  <c r="Q679"/>
  <c r="R679" s="1"/>
  <c r="S679"/>
  <c r="T679" s="1"/>
  <c r="Y679"/>
  <c r="Z679" s="1"/>
  <c r="U679"/>
  <c r="V679" s="1"/>
  <c r="Y666"/>
  <c r="Z666" s="1"/>
  <c r="S666"/>
  <c r="T666" s="1"/>
  <c r="Q666"/>
  <c r="R666" s="1"/>
  <c r="U666"/>
  <c r="V666" s="1"/>
  <c r="W666"/>
  <c r="X666" s="1"/>
  <c r="U698"/>
  <c r="V698" s="1"/>
  <c r="Q698"/>
  <c r="R698" s="1"/>
  <c r="W698"/>
  <c r="X698" s="1"/>
  <c r="Y698"/>
  <c r="Z698" s="1"/>
  <c r="S698"/>
  <c r="T698" s="1"/>
  <c r="U689"/>
  <c r="V689" s="1"/>
  <c r="Q689"/>
  <c r="R689" s="1"/>
  <c r="W689"/>
  <c r="X689" s="1"/>
  <c r="Y689"/>
  <c r="Z689" s="1"/>
  <c r="S689"/>
  <c r="T689" s="1"/>
  <c r="W71"/>
  <c r="X71" s="1"/>
  <c r="Q71"/>
  <c r="R71" s="1"/>
  <c r="S71"/>
  <c r="T71" s="1"/>
  <c r="Y71"/>
  <c r="Z71" s="1"/>
  <c r="U71"/>
  <c r="V71" s="1"/>
  <c r="Y165"/>
  <c r="Z165" s="1"/>
  <c r="S165"/>
  <c r="T165" s="1"/>
  <c r="U165"/>
  <c r="V165" s="1"/>
  <c r="Q165"/>
  <c r="R165" s="1"/>
  <c r="W165"/>
  <c r="X165" s="1"/>
  <c r="U25"/>
  <c r="V25" s="1"/>
  <c r="Q25"/>
  <c r="R25" s="1"/>
  <c r="W25"/>
  <c r="X25" s="1"/>
  <c r="Y25"/>
  <c r="Z25" s="1"/>
  <c r="S25"/>
  <c r="T25" s="1"/>
  <c r="U54"/>
  <c r="V54" s="1"/>
  <c r="Q54"/>
  <c r="R54" s="1"/>
  <c r="W54"/>
  <c r="X54" s="1"/>
  <c r="Y54"/>
  <c r="Z54" s="1"/>
  <c r="S54"/>
  <c r="T54" s="1"/>
  <c r="U102"/>
  <c r="V102" s="1"/>
  <c r="Q102"/>
  <c r="R102" s="1"/>
  <c r="W102"/>
  <c r="X102" s="1"/>
  <c r="Y102"/>
  <c r="Z102" s="1"/>
  <c r="S102"/>
  <c r="T102" s="1"/>
  <c r="Q179"/>
  <c r="R179" s="1"/>
  <c r="W179"/>
  <c r="X179" s="1"/>
  <c r="Y179"/>
  <c r="Z179" s="1"/>
  <c r="S179"/>
  <c r="T179" s="1"/>
  <c r="U179"/>
  <c r="V179" s="1"/>
  <c r="Y247"/>
  <c r="Z247" s="1"/>
  <c r="S247"/>
  <c r="T247" s="1"/>
  <c r="U247"/>
  <c r="V247" s="1"/>
  <c r="Q247"/>
  <c r="R247" s="1"/>
  <c r="W247"/>
  <c r="X247" s="1"/>
  <c r="W294"/>
  <c r="X294" s="1"/>
  <c r="Y294"/>
  <c r="Z294" s="1"/>
  <c r="S294"/>
  <c r="T294" s="1"/>
  <c r="U294"/>
  <c r="V294" s="1"/>
  <c r="Q294"/>
  <c r="R294" s="1"/>
  <c r="M29" i="22"/>
  <c r="N29" s="1"/>
  <c r="G29"/>
  <c r="H29" s="1"/>
  <c r="E29"/>
  <c r="K29"/>
  <c r="L29" s="1"/>
  <c r="I29"/>
  <c r="J29" s="1"/>
  <c r="S63" i="28"/>
  <c r="T63" s="1"/>
  <c r="Y63"/>
  <c r="Z63" s="1"/>
  <c r="U63"/>
  <c r="V63" s="1"/>
  <c r="W63"/>
  <c r="X63" s="1"/>
  <c r="Q63"/>
  <c r="R63" s="1"/>
  <c r="Q226"/>
  <c r="R226" s="1"/>
  <c r="W226"/>
  <c r="X226" s="1"/>
  <c r="Y226"/>
  <c r="Z226" s="1"/>
  <c r="S226"/>
  <c r="T226" s="1"/>
  <c r="U226"/>
  <c r="V226" s="1"/>
  <c r="Y230"/>
  <c r="Z230" s="1"/>
  <c r="S230"/>
  <c r="T230" s="1"/>
  <c r="U230"/>
  <c r="V230" s="1"/>
  <c r="Q230"/>
  <c r="R230" s="1"/>
  <c r="W230"/>
  <c r="X230" s="1"/>
  <c r="Y132"/>
  <c r="Z132" s="1"/>
  <c r="U132"/>
  <c r="V132" s="1"/>
  <c r="W132"/>
  <c r="X132" s="1"/>
  <c r="Q132"/>
  <c r="R132" s="1"/>
  <c r="S132"/>
  <c r="T132" s="1"/>
  <c r="W201"/>
  <c r="X201" s="1"/>
  <c r="Q201"/>
  <c r="R201" s="1"/>
  <c r="S201"/>
  <c r="T201" s="1"/>
  <c r="Y201"/>
  <c r="Z201" s="1"/>
  <c r="U201"/>
  <c r="V201" s="1"/>
  <c r="S185"/>
  <c r="T185" s="1"/>
  <c r="Y185"/>
  <c r="Z185" s="1"/>
  <c r="U185"/>
  <c r="V185" s="1"/>
  <c r="W185"/>
  <c r="X185" s="1"/>
  <c r="Q185"/>
  <c r="R185" s="1"/>
  <c r="W329"/>
  <c r="X329" s="1"/>
  <c r="U329"/>
  <c r="V329" s="1"/>
  <c r="S329"/>
  <c r="T329" s="1"/>
  <c r="Y329"/>
  <c r="Z329" s="1"/>
  <c r="Q329"/>
  <c r="R329" s="1"/>
  <c r="Q358"/>
  <c r="R358" s="1"/>
  <c r="Y358"/>
  <c r="Z358" s="1"/>
  <c r="S358"/>
  <c r="T358" s="1"/>
  <c r="U358"/>
  <c r="V358" s="1"/>
  <c r="W358"/>
  <c r="X358" s="1"/>
  <c r="W351"/>
  <c r="X351" s="1"/>
  <c r="Q351"/>
  <c r="R351" s="1"/>
  <c r="S351"/>
  <c r="T351" s="1"/>
  <c r="Y351"/>
  <c r="Z351" s="1"/>
  <c r="U351"/>
  <c r="V351" s="1"/>
  <c r="Q382"/>
  <c r="R382" s="1"/>
  <c r="W382"/>
  <c r="X382" s="1"/>
  <c r="Y382"/>
  <c r="Z382" s="1"/>
  <c r="S382"/>
  <c r="T382" s="1"/>
  <c r="U382"/>
  <c r="V382" s="1"/>
  <c r="W443"/>
  <c r="X443" s="1"/>
  <c r="Y443"/>
  <c r="Z443" s="1"/>
  <c r="S443"/>
  <c r="T443" s="1"/>
  <c r="U443"/>
  <c r="V443" s="1"/>
  <c r="Q443"/>
  <c r="R443" s="1"/>
  <c r="Q432"/>
  <c r="R432" s="1"/>
  <c r="W432"/>
  <c r="X432" s="1"/>
  <c r="Y432"/>
  <c r="Z432" s="1"/>
  <c r="S432"/>
  <c r="T432" s="1"/>
  <c r="U432"/>
  <c r="V432" s="1"/>
  <c r="Q447"/>
  <c r="R447" s="1"/>
  <c r="W447"/>
  <c r="X447" s="1"/>
  <c r="Y447"/>
  <c r="Z447" s="1"/>
  <c r="S447"/>
  <c r="T447" s="1"/>
  <c r="U447"/>
  <c r="V447" s="1"/>
  <c r="Y483"/>
  <c r="Z483" s="1"/>
  <c r="W483"/>
  <c r="X483" s="1"/>
  <c r="Q483"/>
  <c r="R483" s="1"/>
  <c r="S483"/>
  <c r="T483" s="1"/>
  <c r="U483"/>
  <c r="V483" s="1"/>
  <c r="Q557"/>
  <c r="R557" s="1"/>
  <c r="W557"/>
  <c r="X557" s="1"/>
  <c r="Y557"/>
  <c r="Z557" s="1"/>
  <c r="S557"/>
  <c r="T557" s="1"/>
  <c r="U557"/>
  <c r="V557" s="1"/>
  <c r="S582"/>
  <c r="T582" s="1"/>
  <c r="Y582"/>
  <c r="Z582" s="1"/>
  <c r="U582"/>
  <c r="V582" s="1"/>
  <c r="W582"/>
  <c r="X582" s="1"/>
  <c r="Q582"/>
  <c r="R582" s="1"/>
  <c r="Q101"/>
  <c r="R101" s="1"/>
  <c r="W101"/>
  <c r="X101" s="1"/>
  <c r="Y101"/>
  <c r="Z101" s="1"/>
  <c r="S101"/>
  <c r="T101" s="1"/>
  <c r="U101"/>
  <c r="V101" s="1"/>
  <c r="W228"/>
  <c r="X228" s="1"/>
  <c r="Q228"/>
  <c r="R228" s="1"/>
  <c r="S228"/>
  <c r="T228" s="1"/>
  <c r="Y228"/>
  <c r="Z228" s="1"/>
  <c r="U228"/>
  <c r="V228" s="1"/>
  <c r="Y609"/>
  <c r="Z609" s="1"/>
  <c r="S609"/>
  <c r="T609" s="1"/>
  <c r="U609"/>
  <c r="V609" s="1"/>
  <c r="Q609"/>
  <c r="R609" s="1"/>
  <c r="W609"/>
  <c r="X609" s="1"/>
  <c r="U600"/>
  <c r="V600" s="1"/>
  <c r="W600"/>
  <c r="X600" s="1"/>
  <c r="Q600"/>
  <c r="R600" s="1"/>
  <c r="S600"/>
  <c r="T600" s="1"/>
  <c r="Y600"/>
  <c r="Z600" s="1"/>
  <c r="Q53"/>
  <c r="R53" s="1"/>
  <c r="W53"/>
  <c r="X53" s="1"/>
  <c r="Y53"/>
  <c r="Z53" s="1"/>
  <c r="S53"/>
  <c r="T53" s="1"/>
  <c r="U53"/>
  <c r="V53" s="1"/>
  <c r="W127"/>
  <c r="X127" s="1"/>
  <c r="Q127"/>
  <c r="R127" s="1"/>
  <c r="S127"/>
  <c r="T127" s="1"/>
  <c r="Y127"/>
  <c r="Z127" s="1"/>
  <c r="U127"/>
  <c r="V127" s="1"/>
  <c r="W186"/>
  <c r="X186" s="1"/>
  <c r="Y186"/>
  <c r="Z186" s="1"/>
  <c r="S186"/>
  <c r="T186" s="1"/>
  <c r="U186"/>
  <c r="V186" s="1"/>
  <c r="Q186"/>
  <c r="R186" s="1"/>
  <c r="U262"/>
  <c r="V262" s="1"/>
  <c r="W262"/>
  <c r="X262" s="1"/>
  <c r="Q262"/>
  <c r="R262" s="1"/>
  <c r="S262"/>
  <c r="T262" s="1"/>
  <c r="Y262"/>
  <c r="Z262" s="1"/>
  <c r="Q279"/>
  <c r="R279" s="1"/>
  <c r="Y279"/>
  <c r="Z279" s="1"/>
  <c r="S279"/>
  <c r="T279" s="1"/>
  <c r="W279"/>
  <c r="X279" s="1"/>
  <c r="U279"/>
  <c r="V279" s="1"/>
  <c r="U301"/>
  <c r="V301" s="1"/>
  <c r="Q301"/>
  <c r="R301" s="1"/>
  <c r="W301"/>
  <c r="X301" s="1"/>
  <c r="Y301"/>
  <c r="Z301" s="1"/>
  <c r="S301"/>
  <c r="T301" s="1"/>
  <c r="Y476"/>
  <c r="Z476" s="1"/>
  <c r="S476"/>
  <c r="T476" s="1"/>
  <c r="U476"/>
  <c r="V476" s="1"/>
  <c r="Q476"/>
  <c r="R476" s="1"/>
  <c r="W476"/>
  <c r="X476" s="1"/>
  <c r="S498"/>
  <c r="T498" s="1"/>
  <c r="Y498"/>
  <c r="Z498" s="1"/>
  <c r="U498"/>
  <c r="V498" s="1"/>
  <c r="W498"/>
  <c r="X498" s="1"/>
  <c r="Q498"/>
  <c r="R498" s="1"/>
  <c r="U522"/>
  <c r="V522" s="1"/>
  <c r="W522"/>
  <c r="X522" s="1"/>
  <c r="Q522"/>
  <c r="R522" s="1"/>
  <c r="S522"/>
  <c r="T522" s="1"/>
  <c r="Y522"/>
  <c r="Z522" s="1"/>
  <c r="W625"/>
  <c r="X625" s="1"/>
  <c r="Y625"/>
  <c r="Z625" s="1"/>
  <c r="S625"/>
  <c r="T625" s="1"/>
  <c r="U625"/>
  <c r="V625" s="1"/>
  <c r="Q625"/>
  <c r="R625" s="1"/>
  <c r="Q642"/>
  <c r="R642" s="1"/>
  <c r="W642"/>
  <c r="X642" s="1"/>
  <c r="Y642"/>
  <c r="Z642" s="1"/>
  <c r="S642"/>
  <c r="T642" s="1"/>
  <c r="U642"/>
  <c r="V642" s="1"/>
  <c r="W667"/>
  <c r="X667" s="1"/>
  <c r="Q667"/>
  <c r="R667" s="1"/>
  <c r="S667"/>
  <c r="T667" s="1"/>
  <c r="Y667"/>
  <c r="Z667" s="1"/>
  <c r="U667"/>
  <c r="V667" s="1"/>
  <c r="Q41"/>
  <c r="R41" s="1"/>
  <c r="W41"/>
  <c r="X41" s="1"/>
  <c r="Y41"/>
  <c r="Z41" s="1"/>
  <c r="S41"/>
  <c r="T41" s="1"/>
  <c r="U41"/>
  <c r="V41" s="1"/>
  <c r="Y110"/>
  <c r="Z110" s="1"/>
  <c r="S110"/>
  <c r="T110" s="1"/>
  <c r="U110"/>
  <c r="V110" s="1"/>
  <c r="Q110"/>
  <c r="R110" s="1"/>
  <c r="W110"/>
  <c r="X110" s="1"/>
  <c r="U35"/>
  <c r="V35" s="1"/>
  <c r="S35"/>
  <c r="T35" s="1"/>
  <c r="W35"/>
  <c r="X35" s="1"/>
  <c r="Y35"/>
  <c r="Z35" s="1"/>
  <c r="Q35"/>
  <c r="R35" s="1"/>
  <c r="W44"/>
  <c r="X44" s="1"/>
  <c r="Q44"/>
  <c r="R44" s="1"/>
  <c r="S44"/>
  <c r="T44" s="1"/>
  <c r="Y44"/>
  <c r="Z44" s="1"/>
  <c r="U44"/>
  <c r="V44" s="1"/>
  <c r="U73"/>
  <c r="V73" s="1"/>
  <c r="Q73"/>
  <c r="R73" s="1"/>
  <c r="W73"/>
  <c r="X73" s="1"/>
  <c r="Y73"/>
  <c r="Z73" s="1"/>
  <c r="S73"/>
  <c r="T73" s="1"/>
  <c r="W91"/>
  <c r="X91" s="1"/>
  <c r="Q91"/>
  <c r="R91" s="1"/>
  <c r="S91"/>
  <c r="T91" s="1"/>
  <c r="Y91"/>
  <c r="Z91" s="1"/>
  <c r="U91"/>
  <c r="V91" s="1"/>
  <c r="U223"/>
  <c r="V223" s="1"/>
  <c r="Q223"/>
  <c r="R223" s="1"/>
  <c r="W223"/>
  <c r="X223" s="1"/>
  <c r="Y223"/>
  <c r="Z223" s="1"/>
  <c r="S223"/>
  <c r="T223" s="1"/>
  <c r="U243"/>
  <c r="V243" s="1"/>
  <c r="W243"/>
  <c r="X243" s="1"/>
  <c r="Y243"/>
  <c r="Z243" s="1"/>
  <c r="Q243"/>
  <c r="R243" s="1"/>
  <c r="S243"/>
  <c r="T243" s="1"/>
  <c r="Y229"/>
  <c r="Z229" s="1"/>
  <c r="W229"/>
  <c r="X229" s="1"/>
  <c r="Q229"/>
  <c r="R229" s="1"/>
  <c r="U229"/>
  <c r="V229" s="1"/>
  <c r="S229"/>
  <c r="T229" s="1"/>
  <c r="Y289"/>
  <c r="Z289" s="1"/>
  <c r="S289"/>
  <c r="T289" s="1"/>
  <c r="U289"/>
  <c r="V289" s="1"/>
  <c r="Q289"/>
  <c r="R289" s="1"/>
  <c r="W289"/>
  <c r="X289" s="1"/>
  <c r="M35" i="22"/>
  <c r="N35" s="1"/>
  <c r="G35"/>
  <c r="H35" s="1"/>
  <c r="K35"/>
  <c r="L35" s="1"/>
  <c r="E35"/>
  <c r="I35"/>
  <c r="J35" s="1"/>
  <c r="O36" i="25"/>
  <c r="W122" i="28"/>
  <c r="X122" s="1"/>
  <c r="Y122"/>
  <c r="Z122" s="1"/>
  <c r="S122"/>
  <c r="T122" s="1"/>
  <c r="U122"/>
  <c r="V122" s="1"/>
  <c r="Q122"/>
  <c r="R122" s="1"/>
  <c r="Y150"/>
  <c r="Z150" s="1"/>
  <c r="S150"/>
  <c r="T150" s="1"/>
  <c r="U150"/>
  <c r="V150" s="1"/>
  <c r="Q150"/>
  <c r="R150" s="1"/>
  <c r="W150"/>
  <c r="X150" s="1"/>
  <c r="M13" i="22"/>
  <c r="N13" s="1"/>
  <c r="E13"/>
  <c r="F13" s="1"/>
  <c r="I13"/>
  <c r="J13" s="1"/>
  <c r="G13"/>
  <c r="H13" s="1"/>
  <c r="K13"/>
  <c r="L13" s="1"/>
  <c r="Y328" i="28"/>
  <c r="Z328" s="1"/>
  <c r="W328"/>
  <c r="X328" s="1"/>
  <c r="Q328"/>
  <c r="R328" s="1"/>
  <c r="S328"/>
  <c r="T328" s="1"/>
  <c r="U328"/>
  <c r="V328" s="1"/>
  <c r="W359"/>
  <c r="X359" s="1"/>
  <c r="Q359"/>
  <c r="R359" s="1"/>
  <c r="S359"/>
  <c r="T359" s="1"/>
  <c r="Y359"/>
  <c r="Z359" s="1"/>
  <c r="U359"/>
  <c r="V359" s="1"/>
  <c r="U391"/>
  <c r="V391" s="1"/>
  <c r="W391"/>
  <c r="X391" s="1"/>
  <c r="Q391"/>
  <c r="R391" s="1"/>
  <c r="S391"/>
  <c r="T391" s="1"/>
  <c r="Y391"/>
  <c r="Z391" s="1"/>
  <c r="Q416"/>
  <c r="R416" s="1"/>
  <c r="W416"/>
  <c r="X416" s="1"/>
  <c r="Y416"/>
  <c r="Z416" s="1"/>
  <c r="S416"/>
  <c r="T416" s="1"/>
  <c r="U416"/>
  <c r="V416" s="1"/>
  <c r="W404"/>
  <c r="X404" s="1"/>
  <c r="Q404"/>
  <c r="R404" s="1"/>
  <c r="S404"/>
  <c r="T404" s="1"/>
  <c r="Y404"/>
  <c r="Z404" s="1"/>
  <c r="U404"/>
  <c r="V404" s="1"/>
  <c r="U429"/>
  <c r="V429" s="1"/>
  <c r="W429"/>
  <c r="X429" s="1"/>
  <c r="Q429"/>
  <c r="R429" s="1"/>
  <c r="S429"/>
  <c r="T429" s="1"/>
  <c r="Y429"/>
  <c r="Z429" s="1"/>
  <c r="Q424"/>
  <c r="R424" s="1"/>
  <c r="W424"/>
  <c r="X424" s="1"/>
  <c r="Y424"/>
  <c r="Z424" s="1"/>
  <c r="S424"/>
  <c r="T424" s="1"/>
  <c r="U424"/>
  <c r="V424" s="1"/>
  <c r="U456"/>
  <c r="V456" s="1"/>
  <c r="W456"/>
  <c r="X456" s="1"/>
  <c r="Q456"/>
  <c r="R456" s="1"/>
  <c r="S456"/>
  <c r="T456" s="1"/>
  <c r="Y456"/>
  <c r="Z456" s="1"/>
  <c r="S562"/>
  <c r="T562" s="1"/>
  <c r="Y562"/>
  <c r="Z562" s="1"/>
  <c r="U562"/>
  <c r="V562" s="1"/>
  <c r="W562"/>
  <c r="X562" s="1"/>
  <c r="Q562"/>
  <c r="R562" s="1"/>
  <c r="U554"/>
  <c r="V554" s="1"/>
  <c r="W554"/>
  <c r="X554" s="1"/>
  <c r="Q554"/>
  <c r="R554" s="1"/>
  <c r="S554"/>
  <c r="T554" s="1"/>
  <c r="Y554"/>
  <c r="Z554" s="1"/>
  <c r="W587"/>
  <c r="X587" s="1"/>
  <c r="Q587"/>
  <c r="R587" s="1"/>
  <c r="S587"/>
  <c r="T587" s="1"/>
  <c r="Y587"/>
  <c r="Z587" s="1"/>
  <c r="U587"/>
  <c r="V587" s="1"/>
  <c r="Q568"/>
  <c r="R568" s="1"/>
  <c r="W568"/>
  <c r="X568" s="1"/>
  <c r="Y568"/>
  <c r="Z568" s="1"/>
  <c r="S568"/>
  <c r="T568" s="1"/>
  <c r="U568"/>
  <c r="V568" s="1"/>
  <c r="K41" i="25"/>
  <c r="L41" s="1"/>
  <c r="E41"/>
  <c r="F41" s="1"/>
  <c r="I41"/>
  <c r="J41" s="1"/>
  <c r="M41"/>
  <c r="N41" s="1"/>
  <c r="G41"/>
  <c r="H41" s="1"/>
  <c r="U174" i="28"/>
  <c r="V174" s="1"/>
  <c r="Q174"/>
  <c r="R174" s="1"/>
  <c r="W174"/>
  <c r="X174" s="1"/>
  <c r="Y174"/>
  <c r="Z174" s="1"/>
  <c r="S174"/>
  <c r="T174" s="1"/>
  <c r="S604"/>
  <c r="T604" s="1"/>
  <c r="Y604"/>
  <c r="Z604" s="1"/>
  <c r="U604"/>
  <c r="V604" s="1"/>
  <c r="W604"/>
  <c r="X604" s="1"/>
  <c r="Q604"/>
  <c r="R604" s="1"/>
  <c r="Y74"/>
  <c r="Z74" s="1"/>
  <c r="S74"/>
  <c r="T74" s="1"/>
  <c r="Q74"/>
  <c r="R74" s="1"/>
  <c r="U74"/>
  <c r="V74" s="1"/>
  <c r="W74"/>
  <c r="X74" s="1"/>
  <c r="Y137"/>
  <c r="Z137" s="1"/>
  <c r="S137"/>
  <c r="T137" s="1"/>
  <c r="Q137"/>
  <c r="R137" s="1"/>
  <c r="W137"/>
  <c r="X137" s="1"/>
  <c r="U137"/>
  <c r="V137" s="1"/>
  <c r="U182"/>
  <c r="V182" s="1"/>
  <c r="Q182"/>
  <c r="R182" s="1"/>
  <c r="W182"/>
  <c r="X182" s="1"/>
  <c r="Y182"/>
  <c r="Z182" s="1"/>
  <c r="S182"/>
  <c r="T182" s="1"/>
  <c r="Y270"/>
  <c r="Z270" s="1"/>
  <c r="S270"/>
  <c r="T270" s="1"/>
  <c r="U270"/>
  <c r="V270" s="1"/>
  <c r="Q270"/>
  <c r="R270" s="1"/>
  <c r="W270"/>
  <c r="X270" s="1"/>
  <c r="W257"/>
  <c r="X257" s="1"/>
  <c r="Q257"/>
  <c r="R257" s="1"/>
  <c r="S257"/>
  <c r="T257" s="1"/>
  <c r="Y257"/>
  <c r="Z257" s="1"/>
  <c r="U257"/>
  <c r="V257" s="1"/>
  <c r="S347"/>
  <c r="T347" s="1"/>
  <c r="Y347"/>
  <c r="Z347" s="1"/>
  <c r="U347"/>
  <c r="V347" s="1"/>
  <c r="W347"/>
  <c r="X347" s="1"/>
  <c r="Q347"/>
  <c r="R347" s="1"/>
  <c r="Y470"/>
  <c r="Z470" s="1"/>
  <c r="W470"/>
  <c r="X470" s="1"/>
  <c r="Q470"/>
  <c r="R470" s="1"/>
  <c r="U470"/>
  <c r="V470" s="1"/>
  <c r="S470"/>
  <c r="T470" s="1"/>
  <c r="U511"/>
  <c r="V511" s="1"/>
  <c r="W511"/>
  <c r="X511" s="1"/>
  <c r="Q511"/>
  <c r="R511" s="1"/>
  <c r="S511"/>
  <c r="T511" s="1"/>
  <c r="Y511"/>
  <c r="Z511" s="1"/>
  <c r="Y504"/>
  <c r="Z504" s="1"/>
  <c r="S504"/>
  <c r="T504" s="1"/>
  <c r="Q504"/>
  <c r="R504" s="1"/>
  <c r="U504"/>
  <c r="V504" s="1"/>
  <c r="W504"/>
  <c r="X504" s="1"/>
  <c r="S534"/>
  <c r="T534" s="1"/>
  <c r="Y534"/>
  <c r="Z534" s="1"/>
  <c r="U534"/>
  <c r="V534" s="1"/>
  <c r="W534"/>
  <c r="X534" s="1"/>
  <c r="Q534"/>
  <c r="R534" s="1"/>
  <c r="W526"/>
  <c r="X526" s="1"/>
  <c r="Q526"/>
  <c r="R526" s="1"/>
  <c r="S526"/>
  <c r="T526" s="1"/>
  <c r="Y526"/>
  <c r="Z526" s="1"/>
  <c r="U526"/>
  <c r="V526" s="1"/>
  <c r="Y628"/>
  <c r="Z628" s="1"/>
  <c r="W628"/>
  <c r="X628" s="1"/>
  <c r="Q628"/>
  <c r="R628" s="1"/>
  <c r="S628"/>
  <c r="T628" s="1"/>
  <c r="U628"/>
  <c r="V628" s="1"/>
  <c r="W618"/>
  <c r="X618" s="1"/>
  <c r="Y618"/>
  <c r="Z618" s="1"/>
  <c r="S618"/>
  <c r="T618" s="1"/>
  <c r="U618"/>
  <c r="V618" s="1"/>
  <c r="Q618"/>
  <c r="R618" s="1"/>
  <c r="Y669"/>
  <c r="Z669" s="1"/>
  <c r="S669"/>
  <c r="T669" s="1"/>
  <c r="U669"/>
  <c r="V669" s="1"/>
  <c r="Q669"/>
  <c r="R669" s="1"/>
  <c r="W669"/>
  <c r="X669" s="1"/>
  <c r="W693"/>
  <c r="X693" s="1"/>
  <c r="Y693"/>
  <c r="Z693" s="1"/>
  <c r="S693"/>
  <c r="T693" s="1"/>
  <c r="U693"/>
  <c r="V693" s="1"/>
  <c r="Q693"/>
  <c r="R693" s="1"/>
  <c r="Q178"/>
  <c r="R178" s="1"/>
  <c r="W178"/>
  <c r="X178" s="1"/>
  <c r="Y178"/>
  <c r="Z178" s="1"/>
  <c r="S178"/>
  <c r="T178" s="1"/>
  <c r="U178"/>
  <c r="V178" s="1"/>
  <c r="U50"/>
  <c r="V50" s="1"/>
  <c r="Q50"/>
  <c r="R50" s="1"/>
  <c r="W50"/>
  <c r="X50" s="1"/>
  <c r="Y50"/>
  <c r="Z50" s="1"/>
  <c r="S50"/>
  <c r="T50" s="1"/>
  <c r="W85"/>
  <c r="X85" s="1"/>
  <c r="Y85"/>
  <c r="Z85" s="1"/>
  <c r="S85"/>
  <c r="T85" s="1"/>
  <c r="U85"/>
  <c r="V85" s="1"/>
  <c r="Q85"/>
  <c r="R85" s="1"/>
  <c r="Y153"/>
  <c r="Z153" s="1"/>
  <c r="S153"/>
  <c r="T153" s="1"/>
  <c r="U153"/>
  <c r="V153" s="1"/>
  <c r="Q153"/>
  <c r="R153" s="1"/>
  <c r="W153"/>
  <c r="X153" s="1"/>
  <c r="K19" i="25"/>
  <c r="L19" s="1"/>
  <c r="M19"/>
  <c r="N19" s="1"/>
  <c r="G19"/>
  <c r="H19" s="1"/>
  <c r="E19"/>
  <c r="F19" s="1"/>
  <c r="I19"/>
  <c r="J19" s="1"/>
  <c r="Y241" i="28"/>
  <c r="Z241" s="1"/>
  <c r="W241"/>
  <c r="X241" s="1"/>
  <c r="Q241"/>
  <c r="R241" s="1"/>
  <c r="S241"/>
  <c r="T241" s="1"/>
  <c r="U241"/>
  <c r="V241" s="1"/>
  <c r="U293"/>
  <c r="V293" s="1"/>
  <c r="Q293"/>
  <c r="R293" s="1"/>
  <c r="S293"/>
  <c r="T293" s="1"/>
  <c r="Y293"/>
  <c r="Z293" s="1"/>
  <c r="W293"/>
  <c r="X293" s="1"/>
  <c r="K27" i="22"/>
  <c r="L27" s="1"/>
  <c r="I27"/>
  <c r="J27" s="1"/>
  <c r="M27"/>
  <c r="N27" s="1"/>
  <c r="E27"/>
  <c r="G27"/>
  <c r="H27" s="1"/>
  <c r="S176" i="28"/>
  <c r="T176" s="1"/>
  <c r="Y176"/>
  <c r="Z176" s="1"/>
  <c r="U176"/>
  <c r="V176" s="1"/>
  <c r="W176"/>
  <c r="X176" s="1"/>
  <c r="Q176"/>
  <c r="R176" s="1"/>
  <c r="U234"/>
  <c r="V234" s="1"/>
  <c r="Q234"/>
  <c r="R234" s="1"/>
  <c r="W234"/>
  <c r="X234" s="1"/>
  <c r="Y234"/>
  <c r="Z234" s="1"/>
  <c r="S234"/>
  <c r="T234" s="1"/>
  <c r="U16"/>
  <c r="V16" s="1"/>
  <c r="W16"/>
  <c r="X16" s="1"/>
  <c r="Q16"/>
  <c r="R16" s="1"/>
  <c r="S16"/>
  <c r="T16" s="1"/>
  <c r="Y16"/>
  <c r="Z16" s="1"/>
  <c r="U123"/>
  <c r="V123" s="1"/>
  <c r="W123"/>
  <c r="X123" s="1"/>
  <c r="Q123"/>
  <c r="R123" s="1"/>
  <c r="S123"/>
  <c r="T123" s="1"/>
  <c r="Y123"/>
  <c r="Z123" s="1"/>
  <c r="Y197"/>
  <c r="Z197" s="1"/>
  <c r="U197"/>
  <c r="V197" s="1"/>
  <c r="W197"/>
  <c r="X197" s="1"/>
  <c r="Q197"/>
  <c r="R197" s="1"/>
  <c r="S197"/>
  <c r="T197" s="1"/>
  <c r="Y355"/>
  <c r="Z355" s="1"/>
  <c r="U355"/>
  <c r="V355" s="1"/>
  <c r="W355"/>
  <c r="X355" s="1"/>
  <c r="Q355"/>
  <c r="R355" s="1"/>
  <c r="S355"/>
  <c r="T355" s="1"/>
  <c r="W420"/>
  <c r="X420" s="1"/>
  <c r="Y420"/>
  <c r="Z420" s="1"/>
  <c r="S420"/>
  <c r="T420" s="1"/>
  <c r="U420"/>
  <c r="V420" s="1"/>
  <c r="Q420"/>
  <c r="R420" s="1"/>
  <c r="U397"/>
  <c r="V397" s="1"/>
  <c r="Q397"/>
  <c r="R397" s="1"/>
  <c r="W397"/>
  <c r="X397" s="1"/>
  <c r="Y397"/>
  <c r="Z397" s="1"/>
  <c r="S397"/>
  <c r="T397" s="1"/>
  <c r="Q431"/>
  <c r="R431" s="1"/>
  <c r="W431"/>
  <c r="X431" s="1"/>
  <c r="Y431"/>
  <c r="Z431" s="1"/>
  <c r="S431"/>
  <c r="T431" s="1"/>
  <c r="U431"/>
  <c r="V431" s="1"/>
  <c r="Y421"/>
  <c r="Z421" s="1"/>
  <c r="U421"/>
  <c r="V421" s="1"/>
  <c r="W421"/>
  <c r="X421" s="1"/>
  <c r="Q421"/>
  <c r="R421" s="1"/>
  <c r="S421"/>
  <c r="T421" s="1"/>
  <c r="Y457"/>
  <c r="Z457" s="1"/>
  <c r="U457"/>
  <c r="V457" s="1"/>
  <c r="W457"/>
  <c r="X457" s="1"/>
  <c r="Q457"/>
  <c r="R457" s="1"/>
  <c r="S457"/>
  <c r="T457" s="1"/>
  <c r="W489"/>
  <c r="X489" s="1"/>
  <c r="Y489"/>
  <c r="Z489" s="1"/>
  <c r="S489"/>
  <c r="T489" s="1"/>
  <c r="U489"/>
  <c r="V489" s="1"/>
  <c r="Q489"/>
  <c r="R489" s="1"/>
  <c r="U545"/>
  <c r="V545" s="1"/>
  <c r="Q545"/>
  <c r="R545" s="1"/>
  <c r="W545"/>
  <c r="X545" s="1"/>
  <c r="Y545"/>
  <c r="Z545" s="1"/>
  <c r="S545"/>
  <c r="T545" s="1"/>
  <c r="Y255"/>
  <c r="Z255" s="1"/>
  <c r="S255"/>
  <c r="T255" s="1"/>
  <c r="U255"/>
  <c r="V255" s="1"/>
  <c r="Q255"/>
  <c r="R255" s="1"/>
  <c r="W255"/>
  <c r="X255" s="1"/>
  <c r="S608"/>
  <c r="T608" s="1"/>
  <c r="Y608"/>
  <c r="Z608" s="1"/>
  <c r="U608"/>
  <c r="V608" s="1"/>
  <c r="W608"/>
  <c r="X608" s="1"/>
  <c r="Q608"/>
  <c r="R608" s="1"/>
  <c r="K20" i="25"/>
  <c r="L20" s="1"/>
  <c r="E20"/>
  <c r="F20" s="1"/>
  <c r="G20"/>
  <c r="H20" s="1"/>
  <c r="I20"/>
  <c r="J20" s="1"/>
  <c r="M20"/>
  <c r="N20" s="1"/>
  <c r="F28"/>
  <c r="Y497" i="28"/>
  <c r="Z497" s="1"/>
  <c r="S497"/>
  <c r="T497" s="1"/>
  <c r="U497"/>
  <c r="V497" s="1"/>
  <c r="Q497"/>
  <c r="R497" s="1"/>
  <c r="W497"/>
  <c r="X497" s="1"/>
  <c r="Y651"/>
  <c r="Z651" s="1"/>
  <c r="U651"/>
  <c r="V651" s="1"/>
  <c r="W651"/>
  <c r="X651" s="1"/>
  <c r="Q651"/>
  <c r="R651" s="1"/>
  <c r="S651"/>
  <c r="T651" s="1"/>
  <c r="O16" i="25"/>
  <c r="Q90" i="28"/>
  <c r="R90" s="1"/>
  <c r="W90"/>
  <c r="X90" s="1"/>
  <c r="Y90"/>
  <c r="Z90" s="1"/>
  <c r="S90"/>
  <c r="T90" s="1"/>
  <c r="U90"/>
  <c r="V90" s="1"/>
  <c r="Y232"/>
  <c r="Z232" s="1"/>
  <c r="U232"/>
  <c r="V232" s="1"/>
  <c r="W232"/>
  <c r="X232" s="1"/>
  <c r="Q232"/>
  <c r="R232" s="1"/>
  <c r="S232"/>
  <c r="T232" s="1"/>
  <c r="U202"/>
  <c r="V202" s="1"/>
  <c r="W202"/>
  <c r="X202" s="1"/>
  <c r="Y202"/>
  <c r="Z202" s="1"/>
  <c r="Q202"/>
  <c r="R202" s="1"/>
  <c r="S202"/>
  <c r="T202" s="1"/>
  <c r="Y190"/>
  <c r="Z190" s="1"/>
  <c r="S190"/>
  <c r="T190" s="1"/>
  <c r="U190"/>
  <c r="V190" s="1"/>
  <c r="Q190"/>
  <c r="R190" s="1"/>
  <c r="W190"/>
  <c r="X190" s="1"/>
  <c r="Y269"/>
  <c r="Z269" s="1"/>
  <c r="W269"/>
  <c r="X269" s="1"/>
  <c r="Q269"/>
  <c r="R269" s="1"/>
  <c r="S269"/>
  <c r="T269" s="1"/>
  <c r="U269"/>
  <c r="V269" s="1"/>
  <c r="Y280"/>
  <c r="Z280" s="1"/>
  <c r="U280"/>
  <c r="V280" s="1"/>
  <c r="W280"/>
  <c r="X280" s="1"/>
  <c r="Q280"/>
  <c r="R280" s="1"/>
  <c r="S280"/>
  <c r="T280" s="1"/>
  <c r="Y308"/>
  <c r="Z308" s="1"/>
  <c r="U308"/>
  <c r="V308" s="1"/>
  <c r="W308"/>
  <c r="X308" s="1"/>
  <c r="Q308"/>
  <c r="R308" s="1"/>
  <c r="S308"/>
  <c r="T308" s="1"/>
  <c r="W344"/>
  <c r="X344" s="1"/>
  <c r="Q344"/>
  <c r="R344" s="1"/>
  <c r="S344"/>
  <c r="T344" s="1"/>
  <c r="Y344"/>
  <c r="Z344" s="1"/>
  <c r="U344"/>
  <c r="V344" s="1"/>
  <c r="K29" i="25"/>
  <c r="L29" s="1"/>
  <c r="E29"/>
  <c r="F29" s="1"/>
  <c r="I29"/>
  <c r="J29" s="1"/>
  <c r="M29"/>
  <c r="N29" s="1"/>
  <c r="G29"/>
  <c r="H29" s="1"/>
  <c r="U502" i="28"/>
  <c r="V502" s="1"/>
  <c r="W502"/>
  <c r="X502" s="1"/>
  <c r="Q502"/>
  <c r="R502" s="1"/>
  <c r="S502"/>
  <c r="T502" s="1"/>
  <c r="Y502"/>
  <c r="Z502" s="1"/>
  <c r="Y538"/>
  <c r="Z538" s="1"/>
  <c r="U538"/>
  <c r="V538" s="1"/>
  <c r="W538"/>
  <c r="X538" s="1"/>
  <c r="Q538"/>
  <c r="R538" s="1"/>
  <c r="S538"/>
  <c r="T538" s="1"/>
  <c r="K35" i="25"/>
  <c r="L35" s="1"/>
  <c r="M35"/>
  <c r="N35" s="1"/>
  <c r="G35"/>
  <c r="H35" s="1"/>
  <c r="E35"/>
  <c r="F35" s="1"/>
  <c r="I35"/>
  <c r="J35" s="1"/>
  <c r="Y620" i="28"/>
  <c r="Z620" s="1"/>
  <c r="U620"/>
  <c r="V620" s="1"/>
  <c r="W620"/>
  <c r="X620" s="1"/>
  <c r="Q620"/>
  <c r="R620" s="1"/>
  <c r="S620"/>
  <c r="T620" s="1"/>
  <c r="W658"/>
  <c r="X658" s="1"/>
  <c r="Y658"/>
  <c r="Z658" s="1"/>
  <c r="S658"/>
  <c r="T658" s="1"/>
  <c r="U658"/>
  <c r="V658" s="1"/>
  <c r="Q658"/>
  <c r="R658" s="1"/>
  <c r="Y647"/>
  <c r="Z647" s="1"/>
  <c r="U647"/>
  <c r="V647" s="1"/>
  <c r="W647"/>
  <c r="X647" s="1"/>
  <c r="Q647"/>
  <c r="R647" s="1"/>
  <c r="S647"/>
  <c r="T647" s="1"/>
  <c r="Q678"/>
  <c r="R678" s="1"/>
  <c r="W678"/>
  <c r="X678" s="1"/>
  <c r="Y678"/>
  <c r="Z678" s="1"/>
  <c r="S678"/>
  <c r="T678" s="1"/>
  <c r="U678"/>
  <c r="V678" s="1"/>
  <c r="U663"/>
  <c r="V663" s="1"/>
  <c r="W663"/>
  <c r="X663" s="1"/>
  <c r="Q663"/>
  <c r="R663" s="1"/>
  <c r="S663"/>
  <c r="T663" s="1"/>
  <c r="Y663"/>
  <c r="Z663" s="1"/>
  <c r="W695"/>
  <c r="X695" s="1"/>
  <c r="Q695"/>
  <c r="R695" s="1"/>
  <c r="S695"/>
  <c r="T695" s="1"/>
  <c r="Y695"/>
  <c r="Z695" s="1"/>
  <c r="U695"/>
  <c r="V695" s="1"/>
  <c r="Y688"/>
  <c r="Z688" s="1"/>
  <c r="U688"/>
  <c r="V688" s="1"/>
  <c r="W688"/>
  <c r="X688" s="1"/>
  <c r="Q688"/>
  <c r="R688" s="1"/>
  <c r="S688"/>
  <c r="T688" s="1"/>
  <c r="Y105"/>
  <c r="Z105" s="1"/>
  <c r="S105"/>
  <c r="T105" s="1"/>
  <c r="U105"/>
  <c r="V105" s="1"/>
  <c r="Q105"/>
  <c r="R105" s="1"/>
  <c r="W105"/>
  <c r="X105" s="1"/>
  <c r="Y216"/>
  <c r="Z216" s="1"/>
  <c r="U216"/>
  <c r="V216" s="1"/>
  <c r="W216"/>
  <c r="X216" s="1"/>
  <c r="Q216"/>
  <c r="R216" s="1"/>
  <c r="S216"/>
  <c r="T216" s="1"/>
  <c r="M13" i="25"/>
  <c r="N13" s="1"/>
  <c r="G13"/>
  <c r="H13" s="1"/>
  <c r="K13"/>
  <c r="L13" s="1"/>
  <c r="I13"/>
  <c r="J13" s="1"/>
  <c r="E13"/>
  <c r="W58" i="28"/>
  <c r="X58" s="1"/>
  <c r="Y58"/>
  <c r="Z58" s="1"/>
  <c r="S58"/>
  <c r="T58" s="1"/>
  <c r="U58"/>
  <c r="V58" s="1"/>
  <c r="Q58"/>
  <c r="R58" s="1"/>
  <c r="U46"/>
  <c r="V46" s="1"/>
  <c r="Y46"/>
  <c r="Z46" s="1"/>
  <c r="W46"/>
  <c r="X46" s="1"/>
  <c r="S46"/>
  <c r="T46" s="1"/>
  <c r="Q46"/>
  <c r="R46" s="1"/>
  <c r="U80"/>
  <c r="V80" s="1"/>
  <c r="W80"/>
  <c r="X80" s="1"/>
  <c r="Q80"/>
  <c r="R80" s="1"/>
  <c r="S80"/>
  <c r="T80" s="1"/>
  <c r="Y80"/>
  <c r="Z80" s="1"/>
  <c r="Y93"/>
  <c r="Z93" s="1"/>
  <c r="S93"/>
  <c r="T93" s="1"/>
  <c r="U93"/>
  <c r="V93" s="1"/>
  <c r="Q93"/>
  <c r="R93" s="1"/>
  <c r="W93"/>
  <c r="X93" s="1"/>
  <c r="Y175"/>
  <c r="Z175" s="1"/>
  <c r="S175"/>
  <c r="T175" s="1"/>
  <c r="U175"/>
  <c r="V175" s="1"/>
  <c r="Q175"/>
  <c r="R175" s="1"/>
  <c r="W175"/>
  <c r="X175" s="1"/>
  <c r="S237"/>
  <c r="T237" s="1"/>
  <c r="Y237"/>
  <c r="Z237" s="1"/>
  <c r="U237"/>
  <c r="V237" s="1"/>
  <c r="W237"/>
  <c r="X237" s="1"/>
  <c r="Q237"/>
  <c r="R237" s="1"/>
  <c r="Y290"/>
  <c r="Z290" s="1"/>
  <c r="W290"/>
  <c r="X290" s="1"/>
  <c r="Q290"/>
  <c r="R290" s="1"/>
  <c r="S290"/>
  <c r="T290" s="1"/>
  <c r="U290"/>
  <c r="V290" s="1"/>
  <c r="E34" i="22"/>
  <c r="K34"/>
  <c r="L34" s="1"/>
  <c r="I34"/>
  <c r="J34" s="1"/>
  <c r="G34"/>
  <c r="H34" s="1"/>
  <c r="M34"/>
  <c r="N34" s="1"/>
  <c r="S99" i="28"/>
  <c r="T99" s="1"/>
  <c r="Y99"/>
  <c r="Z99" s="1"/>
  <c r="U99"/>
  <c r="V99" s="1"/>
  <c r="W99"/>
  <c r="X99" s="1"/>
  <c r="Q99"/>
  <c r="R99" s="1"/>
  <c r="W218"/>
  <c r="X218" s="1"/>
  <c r="Y218"/>
  <c r="Z218" s="1"/>
  <c r="S218"/>
  <c r="T218" s="1"/>
  <c r="U218"/>
  <c r="V218" s="1"/>
  <c r="Q218"/>
  <c r="R218" s="1"/>
  <c r="M24" i="22"/>
  <c r="N24" s="1"/>
  <c r="E24"/>
  <c r="F24" s="1"/>
  <c r="K24"/>
  <c r="L24" s="1"/>
  <c r="G24"/>
  <c r="H24" s="1"/>
  <c r="I24"/>
  <c r="J24" s="1"/>
  <c r="W128" i="28"/>
  <c r="X128" s="1"/>
  <c r="Q128"/>
  <c r="R128" s="1"/>
  <c r="S128"/>
  <c r="T128" s="1"/>
  <c r="Y128"/>
  <c r="Z128" s="1"/>
  <c r="U128"/>
  <c r="V128" s="1"/>
  <c r="U199"/>
  <c r="V199" s="1"/>
  <c r="Q199"/>
  <c r="R199" s="1"/>
  <c r="W199"/>
  <c r="X199" s="1"/>
  <c r="Y199"/>
  <c r="Z199" s="1"/>
  <c r="S199"/>
  <c r="T199" s="1"/>
  <c r="I23" i="22"/>
  <c r="J23" s="1"/>
  <c r="M23"/>
  <c r="N23" s="1"/>
  <c r="K23"/>
  <c r="L23" s="1"/>
  <c r="G23"/>
  <c r="H23" s="1"/>
  <c r="E23"/>
  <c r="F23" s="1"/>
  <c r="S327" i="28"/>
  <c r="T327" s="1"/>
  <c r="Y327"/>
  <c r="Z327" s="1"/>
  <c r="U327"/>
  <c r="V327" s="1"/>
  <c r="W327"/>
  <c r="X327" s="1"/>
  <c r="Q327"/>
  <c r="R327" s="1"/>
  <c r="W357"/>
  <c r="X357" s="1"/>
  <c r="Y357"/>
  <c r="Z357" s="1"/>
  <c r="S357"/>
  <c r="T357" s="1"/>
  <c r="U357"/>
  <c r="V357" s="1"/>
  <c r="Q357"/>
  <c r="R357" s="1"/>
  <c r="U350"/>
  <c r="V350" s="1"/>
  <c r="Q350"/>
  <c r="R350" s="1"/>
  <c r="W350"/>
  <c r="X350" s="1"/>
  <c r="Y350"/>
  <c r="Z350" s="1"/>
  <c r="S350"/>
  <c r="T350" s="1"/>
  <c r="W379"/>
  <c r="X379" s="1"/>
  <c r="Q379"/>
  <c r="R379" s="1"/>
  <c r="S379"/>
  <c r="T379" s="1"/>
  <c r="Y379"/>
  <c r="Z379" s="1"/>
  <c r="U379"/>
  <c r="V379" s="1"/>
  <c r="Y440"/>
  <c r="Z440" s="1"/>
  <c r="S440"/>
  <c r="T440" s="1"/>
  <c r="Q440"/>
  <c r="R440" s="1"/>
  <c r="U440"/>
  <c r="V440" s="1"/>
  <c r="W440"/>
  <c r="X440" s="1"/>
  <c r="Y425"/>
  <c r="Z425" s="1"/>
  <c r="W425"/>
  <c r="X425" s="1"/>
  <c r="Q425"/>
  <c r="R425" s="1"/>
  <c r="S425"/>
  <c r="T425" s="1"/>
  <c r="U425"/>
  <c r="V425" s="1"/>
  <c r="U487"/>
  <c r="V487" s="1"/>
  <c r="W487"/>
  <c r="X487" s="1"/>
  <c r="Q487"/>
  <c r="R487" s="1"/>
  <c r="S487"/>
  <c r="T487" s="1"/>
  <c r="Y487"/>
  <c r="Z487" s="1"/>
  <c r="K33" i="25"/>
  <c r="L33" s="1"/>
  <c r="E33"/>
  <c r="F33" s="1"/>
  <c r="I33"/>
  <c r="J33" s="1"/>
  <c r="M33"/>
  <c r="N33" s="1"/>
  <c r="G33"/>
  <c r="H33" s="1"/>
  <c r="W551" i="28"/>
  <c r="X551" s="1"/>
  <c r="Q551"/>
  <c r="R551" s="1"/>
  <c r="Y551"/>
  <c r="Z551" s="1"/>
  <c r="S551"/>
  <c r="T551" s="1"/>
  <c r="U551"/>
  <c r="V551" s="1"/>
  <c r="W544"/>
  <c r="X544" s="1"/>
  <c r="Y544"/>
  <c r="Z544" s="1"/>
  <c r="S544"/>
  <c r="T544" s="1"/>
  <c r="U544"/>
  <c r="V544" s="1"/>
  <c r="Q544"/>
  <c r="R544" s="1"/>
  <c r="W576"/>
  <c r="X576" s="1"/>
  <c r="Y576"/>
  <c r="Z576" s="1"/>
  <c r="S576"/>
  <c r="T576" s="1"/>
  <c r="U576"/>
  <c r="V576" s="1"/>
  <c r="Q576"/>
  <c r="R576" s="1"/>
  <c r="Y118"/>
  <c r="Z118" s="1"/>
  <c r="S118"/>
  <c r="T118" s="1"/>
  <c r="U118"/>
  <c r="V118" s="1"/>
  <c r="Q118"/>
  <c r="R118" s="1"/>
  <c r="W118"/>
  <c r="X118" s="1"/>
  <c r="K34" i="25"/>
  <c r="L34" s="1"/>
  <c r="I34"/>
  <c r="J34" s="1"/>
  <c r="M34"/>
  <c r="N34" s="1"/>
  <c r="E34"/>
  <c r="F34" s="1"/>
  <c r="G34"/>
  <c r="H34" s="1"/>
  <c r="W607" i="28"/>
  <c r="X607" s="1"/>
  <c r="Q607"/>
  <c r="R607" s="1"/>
  <c r="S607"/>
  <c r="T607" s="1"/>
  <c r="Y607"/>
  <c r="Z607" s="1"/>
  <c r="U607"/>
  <c r="V607" s="1"/>
  <c r="Y599"/>
  <c r="Z599" s="1"/>
  <c r="U599"/>
  <c r="V599" s="1"/>
  <c r="W599"/>
  <c r="X599" s="1"/>
  <c r="Q599"/>
  <c r="R599" s="1"/>
  <c r="S599"/>
  <c r="T599" s="1"/>
  <c r="K21" i="25"/>
  <c r="L21" s="1"/>
  <c r="E21"/>
  <c r="I21"/>
  <c r="J21" s="1"/>
  <c r="M21"/>
  <c r="N21" s="1"/>
  <c r="G21"/>
  <c r="H21" s="1"/>
  <c r="I17" i="22"/>
  <c r="J17" s="1"/>
  <c r="K17"/>
  <c r="L17" s="1"/>
  <c r="E17"/>
  <c r="M17"/>
  <c r="N17" s="1"/>
  <c r="G17"/>
  <c r="H17" s="1"/>
  <c r="E22"/>
  <c r="G22"/>
  <c r="H22" s="1"/>
  <c r="I22"/>
  <c r="J22" s="1"/>
  <c r="K22"/>
  <c r="L22" s="1"/>
  <c r="M22"/>
  <c r="N22" s="1"/>
  <c r="S260" i="28"/>
  <c r="T260" s="1"/>
  <c r="Y260"/>
  <c r="Z260" s="1"/>
  <c r="U260"/>
  <c r="V260" s="1"/>
  <c r="W260"/>
  <c r="X260" s="1"/>
  <c r="Q260"/>
  <c r="R260" s="1"/>
  <c r="S324"/>
  <c r="T324" s="1"/>
  <c r="Y324"/>
  <c r="Z324" s="1"/>
  <c r="U324"/>
  <c r="V324" s="1"/>
  <c r="W324"/>
  <c r="X324" s="1"/>
  <c r="Q324"/>
  <c r="R324" s="1"/>
  <c r="Y341"/>
  <c r="Z341" s="1"/>
  <c r="S341"/>
  <c r="T341" s="1"/>
  <c r="U341"/>
  <c r="V341" s="1"/>
  <c r="Q341"/>
  <c r="R341" s="1"/>
  <c r="W341"/>
  <c r="X341" s="1"/>
  <c r="Y512"/>
  <c r="Z512" s="1"/>
  <c r="S512"/>
  <c r="T512" s="1"/>
  <c r="U512"/>
  <c r="V512" s="1"/>
  <c r="Q512"/>
  <c r="R512" s="1"/>
  <c r="W512"/>
  <c r="X512" s="1"/>
  <c r="Y493"/>
  <c r="Z493" s="1"/>
  <c r="S493"/>
  <c r="T493" s="1"/>
  <c r="U493"/>
  <c r="V493" s="1"/>
  <c r="Q493"/>
  <c r="R493" s="1"/>
  <c r="W493"/>
  <c r="X493" s="1"/>
  <c r="W530"/>
  <c r="X530" s="1"/>
  <c r="Q530"/>
  <c r="R530" s="1"/>
  <c r="S530"/>
  <c r="T530" s="1"/>
  <c r="Y530"/>
  <c r="Z530" s="1"/>
  <c r="U530"/>
  <c r="V530" s="1"/>
  <c r="W589"/>
  <c r="X589" s="1"/>
  <c r="Y589"/>
  <c r="Z589" s="1"/>
  <c r="S589"/>
  <c r="T589" s="1"/>
  <c r="U589"/>
  <c r="V589" s="1"/>
  <c r="Q589"/>
  <c r="R589" s="1"/>
  <c r="U621"/>
  <c r="V621" s="1"/>
  <c r="W621"/>
  <c r="X621" s="1"/>
  <c r="Y621"/>
  <c r="Z621" s="1"/>
  <c r="Q621"/>
  <c r="R621" s="1"/>
  <c r="S621"/>
  <c r="T621" s="1"/>
  <c r="Q681"/>
  <c r="R681" s="1"/>
  <c r="W681"/>
  <c r="X681" s="1"/>
  <c r="Y681"/>
  <c r="Z681" s="1"/>
  <c r="S681"/>
  <c r="T681" s="1"/>
  <c r="U681"/>
  <c r="V681" s="1"/>
  <c r="Y661"/>
  <c r="Z661" s="1"/>
  <c r="S661"/>
  <c r="T661" s="1"/>
  <c r="U661"/>
  <c r="V661" s="1"/>
  <c r="Q661"/>
  <c r="R661" s="1"/>
  <c r="W661"/>
  <c r="X661" s="1"/>
  <c r="Y697"/>
  <c r="Z697" s="1"/>
  <c r="S697"/>
  <c r="T697" s="1"/>
  <c r="Q697"/>
  <c r="R697" s="1"/>
  <c r="U697"/>
  <c r="V697" s="1"/>
  <c r="W697"/>
  <c r="X697" s="1"/>
  <c r="W83"/>
  <c r="X83" s="1"/>
  <c r="Q83"/>
  <c r="R83" s="1"/>
  <c r="S83"/>
  <c r="T83" s="1"/>
  <c r="Y83"/>
  <c r="Z83" s="1"/>
  <c r="U83"/>
  <c r="V83" s="1"/>
  <c r="S159"/>
  <c r="T159" s="1"/>
  <c r="Y159"/>
  <c r="Z159" s="1"/>
  <c r="U159"/>
  <c r="V159" s="1"/>
  <c r="W159"/>
  <c r="X159" s="1"/>
  <c r="Q159"/>
  <c r="R159" s="1"/>
  <c r="Y131"/>
  <c r="Z131" s="1"/>
  <c r="U131"/>
  <c r="V131" s="1"/>
  <c r="W131"/>
  <c r="X131" s="1"/>
  <c r="Q131"/>
  <c r="R131" s="1"/>
  <c r="S131"/>
  <c r="T131" s="1"/>
  <c r="Q42"/>
  <c r="R42" s="1"/>
  <c r="Y42"/>
  <c r="Z42" s="1"/>
  <c r="S42"/>
  <c r="T42" s="1"/>
  <c r="U42"/>
  <c r="V42" s="1"/>
  <c r="W42"/>
  <c r="X42" s="1"/>
  <c r="Y66"/>
  <c r="Z66" s="1"/>
  <c r="S66"/>
  <c r="T66" s="1"/>
  <c r="U66"/>
  <c r="V66" s="1"/>
  <c r="Q66"/>
  <c r="R66" s="1"/>
  <c r="W66"/>
  <c r="X66" s="1"/>
  <c r="Y120"/>
  <c r="Z120" s="1"/>
  <c r="W120"/>
  <c r="X120" s="1"/>
  <c r="Q120"/>
  <c r="R120" s="1"/>
  <c r="U120"/>
  <c r="V120" s="1"/>
  <c r="S120"/>
  <c r="T120" s="1"/>
  <c r="I20" i="22"/>
  <c r="J20" s="1"/>
  <c r="G20"/>
  <c r="H20" s="1"/>
  <c r="M20"/>
  <c r="N20" s="1"/>
  <c r="K20"/>
  <c r="L20" s="1"/>
  <c r="E20"/>
  <c r="Y235" i="28"/>
  <c r="Z235" s="1"/>
  <c r="S235"/>
  <c r="T235" s="1"/>
  <c r="Q235"/>
  <c r="R235" s="1"/>
  <c r="W235"/>
  <c r="X235" s="1"/>
  <c r="U235"/>
  <c r="V235" s="1"/>
  <c r="Y296"/>
  <c r="Z296" s="1"/>
  <c r="U296"/>
  <c r="V296" s="1"/>
  <c r="W296"/>
  <c r="X296" s="1"/>
  <c r="Q296"/>
  <c r="R296" s="1"/>
  <c r="S296"/>
  <c r="T296" s="1"/>
  <c r="U284"/>
  <c r="V284" s="1"/>
  <c r="W284"/>
  <c r="X284" s="1"/>
  <c r="Q284"/>
  <c r="R284" s="1"/>
  <c r="S284"/>
  <c r="T284" s="1"/>
  <c r="Y284"/>
  <c r="Z284" s="1"/>
  <c r="S112"/>
  <c r="T112" s="1"/>
  <c r="Y112"/>
  <c r="Z112" s="1"/>
  <c r="U112"/>
  <c r="V112" s="1"/>
  <c r="W112"/>
  <c r="X112" s="1"/>
  <c r="Q112"/>
  <c r="R112" s="1"/>
  <c r="W206"/>
  <c r="X206" s="1"/>
  <c r="Y206"/>
  <c r="Z206" s="1"/>
  <c r="S206"/>
  <c r="T206" s="1"/>
  <c r="U206"/>
  <c r="V206" s="1"/>
  <c r="Q206"/>
  <c r="R206" s="1"/>
  <c r="U195"/>
  <c r="V195" s="1"/>
  <c r="Q195"/>
  <c r="R195" s="1"/>
  <c r="W195"/>
  <c r="X195" s="1"/>
  <c r="Y195"/>
  <c r="Z195" s="1"/>
  <c r="S195"/>
  <c r="T195" s="1"/>
  <c r="Y367"/>
  <c r="Z367" s="1"/>
  <c r="U367"/>
  <c r="V367" s="1"/>
  <c r="W367"/>
  <c r="X367" s="1"/>
  <c r="Q367"/>
  <c r="R367" s="1"/>
  <c r="S367"/>
  <c r="T367" s="1"/>
  <c r="Q353"/>
  <c r="R353" s="1"/>
  <c r="W353"/>
  <c r="X353" s="1"/>
  <c r="Y353"/>
  <c r="Z353" s="1"/>
  <c r="S353"/>
  <c r="T353" s="1"/>
  <c r="U353"/>
  <c r="V353" s="1"/>
  <c r="W385"/>
  <c r="X385" s="1"/>
  <c r="Y385"/>
  <c r="Z385" s="1"/>
  <c r="S385"/>
  <c r="T385" s="1"/>
  <c r="U385"/>
  <c r="V385" s="1"/>
  <c r="Q385"/>
  <c r="R385" s="1"/>
  <c r="Y419"/>
  <c r="Z419" s="1"/>
  <c r="S419"/>
  <c r="T419" s="1"/>
  <c r="Q419"/>
  <c r="R419" s="1"/>
  <c r="U419"/>
  <c r="V419" s="1"/>
  <c r="W419"/>
  <c r="X419" s="1"/>
  <c r="W414"/>
  <c r="X414" s="1"/>
  <c r="Q414"/>
  <c r="R414" s="1"/>
  <c r="S414"/>
  <c r="T414" s="1"/>
  <c r="Y414"/>
  <c r="Z414" s="1"/>
  <c r="U414"/>
  <c r="V414" s="1"/>
  <c r="W399"/>
  <c r="X399" s="1"/>
  <c r="Q399"/>
  <c r="R399" s="1"/>
  <c r="S399"/>
  <c r="T399" s="1"/>
  <c r="Y399"/>
  <c r="Z399" s="1"/>
  <c r="U399"/>
  <c r="V399" s="1"/>
  <c r="Q436"/>
  <c r="R436" s="1"/>
  <c r="W436"/>
  <c r="X436" s="1"/>
  <c r="Y436"/>
  <c r="Z436" s="1"/>
  <c r="S436"/>
  <c r="T436" s="1"/>
  <c r="U436"/>
  <c r="V436" s="1"/>
  <c r="U428"/>
  <c r="V428" s="1"/>
  <c r="Q428"/>
  <c r="R428" s="1"/>
  <c r="W428"/>
  <c r="X428" s="1"/>
  <c r="Y428"/>
  <c r="Z428" s="1"/>
  <c r="S428"/>
  <c r="T428" s="1"/>
  <c r="U468"/>
  <c r="V468" s="1"/>
  <c r="W468"/>
  <c r="X468" s="1"/>
  <c r="Y468"/>
  <c r="Z468" s="1"/>
  <c r="Q468"/>
  <c r="R468" s="1"/>
  <c r="S468"/>
  <c r="T468" s="1"/>
  <c r="U448"/>
  <c r="V448" s="1"/>
  <c r="Q448"/>
  <c r="R448" s="1"/>
  <c r="W448"/>
  <c r="X448" s="1"/>
  <c r="Y448"/>
  <c r="Z448" s="1"/>
  <c r="S448"/>
  <c r="T448" s="1"/>
  <c r="Q560"/>
  <c r="R560" s="1"/>
  <c r="W560"/>
  <c r="X560" s="1"/>
  <c r="Y560"/>
  <c r="Z560" s="1"/>
  <c r="S560"/>
  <c r="T560" s="1"/>
  <c r="U560"/>
  <c r="V560" s="1"/>
  <c r="Q549"/>
  <c r="R549" s="1"/>
  <c r="W549"/>
  <c r="X549" s="1"/>
  <c r="Y549"/>
  <c r="Z549" s="1"/>
  <c r="S549"/>
  <c r="T549" s="1"/>
  <c r="U549"/>
  <c r="V549" s="1"/>
  <c r="Y586"/>
  <c r="Z586" s="1"/>
  <c r="U586"/>
  <c r="V586" s="1"/>
  <c r="W586"/>
  <c r="X586" s="1"/>
  <c r="Q586"/>
  <c r="R586" s="1"/>
  <c r="S586"/>
  <c r="T586" s="1"/>
  <c r="Y67"/>
  <c r="Z67" s="1"/>
  <c r="W67"/>
  <c r="X67" s="1"/>
  <c r="U67"/>
  <c r="V67" s="1"/>
  <c r="S67"/>
  <c r="T67" s="1"/>
  <c r="Q67"/>
  <c r="R67" s="1"/>
  <c r="Y157"/>
  <c r="Z157" s="1"/>
  <c r="S157"/>
  <c r="T157" s="1"/>
  <c r="U157"/>
  <c r="V157" s="1"/>
  <c r="Q157"/>
  <c r="R157" s="1"/>
  <c r="W157"/>
  <c r="X157" s="1"/>
  <c r="W602"/>
  <c r="X602" s="1"/>
  <c r="U602"/>
  <c r="V602" s="1"/>
  <c r="Q602"/>
  <c r="R602" s="1"/>
  <c r="S602"/>
  <c r="T602" s="1"/>
  <c r="Y602"/>
  <c r="Z602" s="1"/>
  <c r="G40" i="22"/>
  <c r="H40" s="1"/>
  <c r="K40"/>
  <c r="L40" s="1"/>
  <c r="I40"/>
  <c r="J40" s="1"/>
  <c r="M40"/>
  <c r="N40" s="1"/>
  <c r="E40"/>
  <c r="F40" s="1"/>
  <c r="Q121" i="28"/>
  <c r="R121" s="1"/>
  <c r="Y121"/>
  <c r="Z121" s="1"/>
  <c r="S121"/>
  <c r="T121" s="1"/>
  <c r="U121"/>
  <c r="V121" s="1"/>
  <c r="W121"/>
  <c r="X121" s="1"/>
  <c r="S135"/>
  <c r="T135" s="1"/>
  <c r="Y135"/>
  <c r="Z135" s="1"/>
  <c r="U135"/>
  <c r="V135" s="1"/>
  <c r="W135"/>
  <c r="X135" s="1"/>
  <c r="Q135"/>
  <c r="R135" s="1"/>
  <c r="U273"/>
  <c r="V273" s="1"/>
  <c r="W273"/>
  <c r="X273" s="1"/>
  <c r="Q273"/>
  <c r="R273" s="1"/>
  <c r="S273"/>
  <c r="T273" s="1"/>
  <c r="Y273"/>
  <c r="Z273" s="1"/>
  <c r="W267"/>
  <c r="X267" s="1"/>
  <c r="Y267"/>
  <c r="Z267" s="1"/>
  <c r="S267"/>
  <c r="T267" s="1"/>
  <c r="U267"/>
  <c r="V267" s="1"/>
  <c r="Q267"/>
  <c r="R267" s="1"/>
  <c r="Q322"/>
  <c r="R322" s="1"/>
  <c r="W322"/>
  <c r="X322" s="1"/>
  <c r="Y322"/>
  <c r="Z322" s="1"/>
  <c r="S322"/>
  <c r="T322" s="1"/>
  <c r="U322"/>
  <c r="V322" s="1"/>
  <c r="U315"/>
  <c r="V315" s="1"/>
  <c r="S315"/>
  <c r="T315" s="1"/>
  <c r="Y315"/>
  <c r="Z315" s="1"/>
  <c r="Q315"/>
  <c r="R315" s="1"/>
  <c r="W315"/>
  <c r="X315" s="1"/>
  <c r="Q346"/>
  <c r="R346" s="1"/>
  <c r="W346"/>
  <c r="X346" s="1"/>
  <c r="Y346"/>
  <c r="Z346" s="1"/>
  <c r="S346"/>
  <c r="T346" s="1"/>
  <c r="U346"/>
  <c r="V346" s="1"/>
  <c r="Q516"/>
  <c r="R516" s="1"/>
  <c r="W516"/>
  <c r="X516" s="1"/>
  <c r="Y516"/>
  <c r="Z516" s="1"/>
  <c r="S516"/>
  <c r="T516" s="1"/>
  <c r="U516"/>
  <c r="V516" s="1"/>
  <c r="Q509"/>
  <c r="R509" s="1"/>
  <c r="Y509"/>
  <c r="Z509" s="1"/>
  <c r="S509"/>
  <c r="T509" s="1"/>
  <c r="U509"/>
  <c r="V509" s="1"/>
  <c r="W509"/>
  <c r="X509" s="1"/>
  <c r="W495"/>
  <c r="X495" s="1"/>
  <c r="Q495"/>
  <c r="R495" s="1"/>
  <c r="S495"/>
  <c r="T495" s="1"/>
  <c r="Y495"/>
  <c r="Z495" s="1"/>
  <c r="U495"/>
  <c r="V495" s="1"/>
  <c r="W533"/>
  <c r="X533" s="1"/>
  <c r="Y533"/>
  <c r="Z533" s="1"/>
  <c r="U533"/>
  <c r="V533" s="1"/>
  <c r="S533"/>
  <c r="T533" s="1"/>
  <c r="Q533"/>
  <c r="R533" s="1"/>
  <c r="U590"/>
  <c r="V590" s="1"/>
  <c r="W590"/>
  <c r="X590" s="1"/>
  <c r="Q590"/>
  <c r="R590" s="1"/>
  <c r="S590"/>
  <c r="T590" s="1"/>
  <c r="Y590"/>
  <c r="Z590" s="1"/>
  <c r="U624"/>
  <c r="V624" s="1"/>
  <c r="S624"/>
  <c r="T624" s="1"/>
  <c r="Q624"/>
  <c r="R624" s="1"/>
  <c r="W624"/>
  <c r="X624" s="1"/>
  <c r="Y624"/>
  <c r="Z624" s="1"/>
  <c r="Y614"/>
  <c r="Z614" s="1"/>
  <c r="S614"/>
  <c r="T614" s="1"/>
  <c r="U614"/>
  <c r="V614" s="1"/>
  <c r="Q614"/>
  <c r="R614" s="1"/>
  <c r="W614"/>
  <c r="X614" s="1"/>
  <c r="S684"/>
  <c r="T684" s="1"/>
  <c r="Y684"/>
  <c r="Z684" s="1"/>
  <c r="W684"/>
  <c r="X684" s="1"/>
  <c r="U684"/>
  <c r="V684" s="1"/>
  <c r="Q684"/>
  <c r="R684" s="1"/>
  <c r="W668"/>
  <c r="X668" s="1"/>
  <c r="Q668"/>
  <c r="R668" s="1"/>
  <c r="Y668"/>
  <c r="Z668" s="1"/>
  <c r="S668"/>
  <c r="T668" s="1"/>
  <c r="U668"/>
  <c r="V668" s="1"/>
  <c r="S691"/>
  <c r="T691" s="1"/>
  <c r="Y691"/>
  <c r="Z691" s="1"/>
  <c r="U691"/>
  <c r="V691" s="1"/>
  <c r="W691"/>
  <c r="X691" s="1"/>
  <c r="Q691"/>
  <c r="R691" s="1"/>
  <c r="Y170"/>
  <c r="Z170" s="1"/>
  <c r="S170"/>
  <c r="T170" s="1"/>
  <c r="U170"/>
  <c r="V170" s="1"/>
  <c r="Q170"/>
  <c r="R170" s="1"/>
  <c r="W170"/>
  <c r="X170" s="1"/>
  <c r="W82"/>
  <c r="X82" s="1"/>
  <c r="Y82"/>
  <c r="Z82" s="1"/>
  <c r="S82"/>
  <c r="T82" s="1"/>
  <c r="U82"/>
  <c r="V82" s="1"/>
  <c r="Q82"/>
  <c r="R82" s="1"/>
  <c r="Q117"/>
  <c r="R117" s="1"/>
  <c r="W117"/>
  <c r="X117" s="1"/>
  <c r="Y117"/>
  <c r="Z117" s="1"/>
  <c r="S117"/>
  <c r="T117" s="1"/>
  <c r="U117"/>
  <c r="V117" s="1"/>
  <c r="W173"/>
  <c r="X173" s="1"/>
  <c r="Q173"/>
  <c r="R173" s="1"/>
  <c r="S173"/>
  <c r="T173" s="1"/>
  <c r="Y173"/>
  <c r="Z173" s="1"/>
  <c r="U173"/>
  <c r="V173" s="1"/>
  <c r="S217"/>
  <c r="T217" s="1"/>
  <c r="Y217"/>
  <c r="Z217" s="1"/>
  <c r="U217"/>
  <c r="V217" s="1"/>
  <c r="W217"/>
  <c r="X217" s="1"/>
  <c r="Q217"/>
  <c r="R217" s="1"/>
  <c r="U239"/>
  <c r="V239" s="1"/>
  <c r="Q239"/>
  <c r="R239" s="1"/>
  <c r="W239"/>
  <c r="X239" s="1"/>
  <c r="Y239"/>
  <c r="Z239" s="1"/>
  <c r="S239"/>
  <c r="T239" s="1"/>
  <c r="W291"/>
  <c r="X291" s="1"/>
  <c r="Q291"/>
  <c r="R291" s="1"/>
  <c r="U291"/>
  <c r="V291" s="1"/>
  <c r="S291"/>
  <c r="T291" s="1"/>
  <c r="Y291"/>
  <c r="Z291" s="1"/>
  <c r="K31" i="22"/>
  <c r="L31" s="1"/>
  <c r="G31"/>
  <c r="H31" s="1"/>
  <c r="E31"/>
  <c r="I31"/>
  <c r="J31" s="1"/>
  <c r="M31"/>
  <c r="N31" s="1"/>
  <c r="U214" i="28"/>
  <c r="V214" s="1"/>
  <c r="Q214"/>
  <c r="R214" s="1"/>
  <c r="W214"/>
  <c r="X214" s="1"/>
  <c r="Y214"/>
  <c r="Z214" s="1"/>
  <c r="S214"/>
  <c r="T214" s="1"/>
  <c r="Y27"/>
  <c r="Z27" s="1"/>
  <c r="W27"/>
  <c r="X27" s="1"/>
  <c r="Q27"/>
  <c r="R27" s="1"/>
  <c r="S27"/>
  <c r="T27" s="1"/>
  <c r="U27"/>
  <c r="V27" s="1"/>
  <c r="Y34"/>
  <c r="Z34" s="1"/>
  <c r="S34"/>
  <c r="T34" s="1"/>
  <c r="U34"/>
  <c r="V34" s="1"/>
  <c r="Q34"/>
  <c r="R34" s="1"/>
  <c r="W34"/>
  <c r="X34" s="1"/>
  <c r="G14" i="22"/>
  <c r="H14" s="1"/>
  <c r="K14"/>
  <c r="L14" s="1"/>
  <c r="E14"/>
  <c r="M14"/>
  <c r="N14" s="1"/>
  <c r="I14"/>
  <c r="J14" s="1"/>
  <c r="U140" i="28"/>
  <c r="V140" s="1"/>
  <c r="W140"/>
  <c r="X140" s="1"/>
  <c r="Q140"/>
  <c r="R140" s="1"/>
  <c r="S140"/>
  <c r="T140" s="1"/>
  <c r="Y140"/>
  <c r="Z140" s="1"/>
  <c r="W298"/>
  <c r="X298" s="1"/>
  <c r="Y298"/>
  <c r="Z298" s="1"/>
  <c r="S298"/>
  <c r="T298" s="1"/>
  <c r="U298"/>
  <c r="V298" s="1"/>
  <c r="Q298"/>
  <c r="R298" s="1"/>
  <c r="Q333"/>
  <c r="R333" s="1"/>
  <c r="Y333"/>
  <c r="Z333" s="1"/>
  <c r="S333"/>
  <c r="T333" s="1"/>
  <c r="U333"/>
  <c r="V333" s="1"/>
  <c r="W333"/>
  <c r="X333" s="1"/>
  <c r="W395"/>
  <c r="X395" s="1"/>
  <c r="Q395"/>
  <c r="R395" s="1"/>
  <c r="Y395"/>
  <c r="Z395" s="1"/>
  <c r="S395"/>
  <c r="T395" s="1"/>
  <c r="U395"/>
  <c r="V395" s="1"/>
  <c r="Q378"/>
  <c r="R378" s="1"/>
  <c r="W378"/>
  <c r="X378" s="1"/>
  <c r="Y378"/>
  <c r="Z378" s="1"/>
  <c r="S378"/>
  <c r="T378" s="1"/>
  <c r="U378"/>
  <c r="V378" s="1"/>
  <c r="Y411"/>
  <c r="Z411" s="1"/>
  <c r="S411"/>
  <c r="T411" s="1"/>
  <c r="U411"/>
  <c r="V411" s="1"/>
  <c r="Q411"/>
  <c r="R411" s="1"/>
  <c r="W411"/>
  <c r="X411" s="1"/>
  <c r="U430"/>
  <c r="V430" s="1"/>
  <c r="W430"/>
  <c r="X430" s="1"/>
  <c r="Q430"/>
  <c r="R430" s="1"/>
  <c r="S430"/>
  <c r="T430" s="1"/>
  <c r="Y430"/>
  <c r="Z430" s="1"/>
  <c r="W464"/>
  <c r="X464" s="1"/>
  <c r="Y464"/>
  <c r="Z464" s="1"/>
  <c r="S464"/>
  <c r="T464" s="1"/>
  <c r="U464"/>
  <c r="V464" s="1"/>
  <c r="Q464"/>
  <c r="R464" s="1"/>
  <c r="Y461"/>
  <c r="Z461" s="1"/>
  <c r="U461"/>
  <c r="V461" s="1"/>
  <c r="W461"/>
  <c r="X461" s="1"/>
  <c r="Q461"/>
  <c r="R461" s="1"/>
  <c r="S461"/>
  <c r="T461" s="1"/>
  <c r="Y455"/>
  <c r="Z455" s="1"/>
  <c r="S455"/>
  <c r="T455" s="1"/>
  <c r="U455"/>
  <c r="V455" s="1"/>
  <c r="Q455"/>
  <c r="R455" s="1"/>
  <c r="W455"/>
  <c r="X455" s="1"/>
  <c r="K32" i="25"/>
  <c r="L32" s="1"/>
  <c r="E32"/>
  <c r="F32" s="1"/>
  <c r="G32"/>
  <c r="H32" s="1"/>
  <c r="I32"/>
  <c r="J32" s="1"/>
  <c r="M32"/>
  <c r="N32" s="1"/>
  <c r="Y584" i="28"/>
  <c r="Z584" s="1"/>
  <c r="S584"/>
  <c r="T584" s="1"/>
  <c r="Q584"/>
  <c r="R584" s="1"/>
  <c r="U584"/>
  <c r="V584" s="1"/>
  <c r="W584"/>
  <c r="X584" s="1"/>
  <c r="Y338"/>
  <c r="Z338" s="1"/>
  <c r="S338"/>
  <c r="T338" s="1"/>
  <c r="Q338"/>
  <c r="R338" s="1"/>
  <c r="U338"/>
  <c r="V338" s="1"/>
  <c r="W338"/>
  <c r="X338" s="1"/>
  <c r="W593"/>
  <c r="X593" s="1"/>
  <c r="Y593"/>
  <c r="Z593" s="1"/>
  <c r="S593"/>
  <c r="T593" s="1"/>
  <c r="U593"/>
  <c r="V593" s="1"/>
  <c r="Q593"/>
  <c r="R593" s="1"/>
  <c r="U98"/>
  <c r="V98" s="1"/>
  <c r="W98"/>
  <c r="X98" s="1"/>
  <c r="Y98"/>
  <c r="Z98" s="1"/>
  <c r="Q98"/>
  <c r="R98" s="1"/>
  <c r="S98"/>
  <c r="T98" s="1"/>
  <c r="T25" i="25"/>
  <c r="U25" s="1"/>
  <c r="W326" i="28"/>
  <c r="X326" s="1"/>
  <c r="Y326"/>
  <c r="Z326" s="1"/>
  <c r="S326"/>
  <c r="T326" s="1"/>
  <c r="U326"/>
  <c r="V326" s="1"/>
  <c r="Q326"/>
  <c r="R326" s="1"/>
  <c r="W368"/>
  <c r="X368" s="1"/>
  <c r="Q368"/>
  <c r="R368" s="1"/>
  <c r="S368"/>
  <c r="T368" s="1"/>
  <c r="Y368"/>
  <c r="Z368" s="1"/>
  <c r="U368"/>
  <c r="V368" s="1"/>
  <c r="W454"/>
  <c r="X454" s="1"/>
  <c r="Q454"/>
  <c r="R454" s="1"/>
  <c r="S454"/>
  <c r="T454" s="1"/>
  <c r="Y454"/>
  <c r="Z454" s="1"/>
  <c r="U454"/>
  <c r="V454" s="1"/>
  <c r="O40" i="25"/>
  <c r="U224" i="28"/>
  <c r="V224" s="1"/>
  <c r="W224"/>
  <c r="X224" s="1"/>
  <c r="Q224"/>
  <c r="R224" s="1"/>
  <c r="S224"/>
  <c r="T224" s="1"/>
  <c r="Y224"/>
  <c r="Z224" s="1"/>
  <c r="W29"/>
  <c r="X29" s="1"/>
  <c r="Y29"/>
  <c r="Z29" s="1"/>
  <c r="S29"/>
  <c r="T29" s="1"/>
  <c r="U29"/>
  <c r="V29" s="1"/>
  <c r="Q29"/>
  <c r="R29" s="1"/>
  <c r="S196"/>
  <c r="T196" s="1"/>
  <c r="Y196"/>
  <c r="Z196" s="1"/>
  <c r="U196"/>
  <c r="V196" s="1"/>
  <c r="W196"/>
  <c r="X196" s="1"/>
  <c r="Q196"/>
  <c r="R196" s="1"/>
  <c r="W188"/>
  <c r="X188" s="1"/>
  <c r="Q188"/>
  <c r="R188" s="1"/>
  <c r="S188"/>
  <c r="T188" s="1"/>
  <c r="Y188"/>
  <c r="Z188" s="1"/>
  <c r="U188"/>
  <c r="V188" s="1"/>
  <c r="U268"/>
  <c r="V268" s="1"/>
  <c r="S268"/>
  <c r="T268" s="1"/>
  <c r="W268"/>
  <c r="X268" s="1"/>
  <c r="Y268"/>
  <c r="Z268" s="1"/>
  <c r="Q268"/>
  <c r="R268" s="1"/>
  <c r="W278"/>
  <c r="X278" s="1"/>
  <c r="Y278"/>
  <c r="Z278" s="1"/>
  <c r="S278"/>
  <c r="T278" s="1"/>
  <c r="U278"/>
  <c r="V278" s="1"/>
  <c r="Q278"/>
  <c r="R278" s="1"/>
  <c r="U469"/>
  <c r="V469" s="1"/>
  <c r="W469"/>
  <c r="X469" s="1"/>
  <c r="Q469"/>
  <c r="R469" s="1"/>
  <c r="S469"/>
  <c r="T469" s="1"/>
  <c r="Y469"/>
  <c r="Z469" s="1"/>
  <c r="W500"/>
  <c r="X500" s="1"/>
  <c r="Y500"/>
  <c r="Z500" s="1"/>
  <c r="S500"/>
  <c r="T500" s="1"/>
  <c r="U500"/>
  <c r="V500" s="1"/>
  <c r="Q500"/>
  <c r="R500" s="1"/>
  <c r="Q537"/>
  <c r="R537" s="1"/>
  <c r="Y537"/>
  <c r="Z537" s="1"/>
  <c r="S537"/>
  <c r="T537" s="1"/>
  <c r="U537"/>
  <c r="V537" s="1"/>
  <c r="W537"/>
  <c r="X537" s="1"/>
  <c r="Y591"/>
  <c r="Z591" s="1"/>
  <c r="U591"/>
  <c r="V591" s="1"/>
  <c r="W591"/>
  <c r="X591" s="1"/>
  <c r="Q591"/>
  <c r="R591" s="1"/>
  <c r="S591"/>
  <c r="T591" s="1"/>
  <c r="U617"/>
  <c r="V617" s="1"/>
  <c r="Q617"/>
  <c r="R617" s="1"/>
  <c r="W617"/>
  <c r="X617" s="1"/>
  <c r="Y617"/>
  <c r="Z617" s="1"/>
  <c r="S617"/>
  <c r="T617" s="1"/>
  <c r="Y655"/>
  <c r="Z655" s="1"/>
  <c r="W655"/>
  <c r="X655" s="1"/>
  <c r="U655"/>
  <c r="V655" s="1"/>
  <c r="Q655"/>
  <c r="R655" s="1"/>
  <c r="S655"/>
  <c r="T655" s="1"/>
  <c r="S640"/>
  <c r="T640" s="1"/>
  <c r="Y640"/>
  <c r="Z640" s="1"/>
  <c r="U640"/>
  <c r="V640" s="1"/>
  <c r="W640"/>
  <c r="X640" s="1"/>
  <c r="Q640"/>
  <c r="R640" s="1"/>
  <c r="Y662"/>
  <c r="Z662" s="1"/>
  <c r="S662"/>
  <c r="T662" s="1"/>
  <c r="U662"/>
  <c r="V662" s="1"/>
  <c r="Q662"/>
  <c r="R662" s="1"/>
  <c r="W662"/>
  <c r="X662" s="1"/>
  <c r="S703"/>
  <c r="T703" s="1"/>
  <c r="Y703"/>
  <c r="Z703" s="1"/>
  <c r="U703"/>
  <c r="V703" s="1"/>
  <c r="W703"/>
  <c r="X703" s="1"/>
  <c r="Q703"/>
  <c r="R703" s="1"/>
  <c r="Y694"/>
  <c r="Z694" s="1"/>
  <c r="S694"/>
  <c r="T694" s="1"/>
  <c r="Q694"/>
  <c r="R694" s="1"/>
  <c r="W694"/>
  <c r="X694" s="1"/>
  <c r="U694"/>
  <c r="V694" s="1"/>
  <c r="W250"/>
  <c r="X250" s="1"/>
  <c r="Y250"/>
  <c r="Z250" s="1"/>
  <c r="S250"/>
  <c r="T250" s="1"/>
  <c r="U250"/>
  <c r="V250" s="1"/>
  <c r="Q250"/>
  <c r="R250" s="1"/>
  <c r="W78"/>
  <c r="X78" s="1"/>
  <c r="U78"/>
  <c r="V78" s="1"/>
  <c r="Y78"/>
  <c r="Z78" s="1"/>
  <c r="Q78"/>
  <c r="R78" s="1"/>
  <c r="S78"/>
  <c r="T78" s="1"/>
  <c r="U38"/>
  <c r="V38" s="1"/>
  <c r="Q38"/>
  <c r="R38" s="1"/>
  <c r="W38"/>
  <c r="X38" s="1"/>
  <c r="Y38"/>
  <c r="Z38" s="1"/>
  <c r="S38"/>
  <c r="T38" s="1"/>
  <c r="Q113"/>
  <c r="R113" s="1"/>
  <c r="W113"/>
  <c r="X113" s="1"/>
  <c r="Y113"/>
  <c r="Z113" s="1"/>
  <c r="S113"/>
  <c r="T113" s="1"/>
  <c r="U113"/>
  <c r="V113" s="1"/>
  <c r="Q162"/>
  <c r="R162" s="1"/>
  <c r="W162"/>
  <c r="X162" s="1"/>
  <c r="Y162"/>
  <c r="Z162" s="1"/>
  <c r="S162"/>
  <c r="T162" s="1"/>
  <c r="U162"/>
  <c r="V162" s="1"/>
  <c r="S287"/>
  <c r="T287" s="1"/>
  <c r="Y287"/>
  <c r="Z287" s="1"/>
  <c r="Q287"/>
  <c r="R287" s="1"/>
  <c r="W287"/>
  <c r="X287" s="1"/>
  <c r="U287"/>
  <c r="V287" s="1"/>
  <c r="Q51"/>
  <c r="R51" s="1"/>
  <c r="Y51"/>
  <c r="Z51" s="1"/>
  <c r="W51"/>
  <c r="X51" s="1"/>
  <c r="U51"/>
  <c r="V51" s="1"/>
  <c r="S51"/>
  <c r="T51" s="1"/>
  <c r="W86"/>
  <c r="X86" s="1"/>
  <c r="Y86"/>
  <c r="Z86" s="1"/>
  <c r="S86"/>
  <c r="T86" s="1"/>
  <c r="U86"/>
  <c r="V86" s="1"/>
  <c r="Q86"/>
  <c r="R86" s="1"/>
  <c r="W30"/>
  <c r="X30" s="1"/>
  <c r="Y30"/>
  <c r="Z30" s="1"/>
  <c r="S30"/>
  <c r="T30" s="1"/>
  <c r="U30"/>
  <c r="V30" s="1"/>
  <c r="Q30"/>
  <c r="R30" s="1"/>
  <c r="Y119"/>
  <c r="Z119" s="1"/>
  <c r="U119"/>
  <c r="V119" s="1"/>
  <c r="W119"/>
  <c r="X119" s="1"/>
  <c r="Q119"/>
  <c r="R119" s="1"/>
  <c r="S119"/>
  <c r="T119" s="1"/>
  <c r="U193"/>
  <c r="V193" s="1"/>
  <c r="S193"/>
  <c r="T193" s="1"/>
  <c r="Q193"/>
  <c r="R193" s="1"/>
  <c r="W193"/>
  <c r="X193" s="1"/>
  <c r="Y193"/>
  <c r="Z193" s="1"/>
  <c r="S335"/>
  <c r="T335" s="1"/>
  <c r="Y335"/>
  <c r="Z335" s="1"/>
  <c r="U335"/>
  <c r="V335" s="1"/>
  <c r="W335"/>
  <c r="X335" s="1"/>
  <c r="Q335"/>
  <c r="R335" s="1"/>
  <c r="Q390"/>
  <c r="R390" s="1"/>
  <c r="Y390"/>
  <c r="Z390" s="1"/>
  <c r="S390"/>
  <c r="T390" s="1"/>
  <c r="W390"/>
  <c r="X390" s="1"/>
  <c r="U390"/>
  <c r="V390" s="1"/>
  <c r="U415"/>
  <c r="V415" s="1"/>
  <c r="W415"/>
  <c r="X415" s="1"/>
  <c r="Y415"/>
  <c r="Z415" s="1"/>
  <c r="Q415"/>
  <c r="R415" s="1"/>
  <c r="S415"/>
  <c r="T415" s="1"/>
  <c r="W437"/>
  <c r="X437" s="1"/>
  <c r="Q437"/>
  <c r="R437" s="1"/>
  <c r="S437"/>
  <c r="T437" s="1"/>
  <c r="Y437"/>
  <c r="Z437" s="1"/>
  <c r="U437"/>
  <c r="V437" s="1"/>
  <c r="W467"/>
  <c r="X467" s="1"/>
  <c r="U467"/>
  <c r="V467" s="1"/>
  <c r="S467"/>
  <c r="T467" s="1"/>
  <c r="Y467"/>
  <c r="Z467" s="1"/>
  <c r="Q467"/>
  <c r="R467" s="1"/>
  <c r="Q460"/>
  <c r="R460" s="1"/>
  <c r="Y460"/>
  <c r="Z460" s="1"/>
  <c r="S460"/>
  <c r="T460" s="1"/>
  <c r="U460"/>
  <c r="V460" s="1"/>
  <c r="W460"/>
  <c r="X460" s="1"/>
  <c r="Y517"/>
  <c r="Z517" s="1"/>
  <c r="S517"/>
  <c r="T517" s="1"/>
  <c r="U517"/>
  <c r="V517" s="1"/>
  <c r="Q517"/>
  <c r="R517" s="1"/>
  <c r="W517"/>
  <c r="X517" s="1"/>
  <c r="W541"/>
  <c r="X541" s="1"/>
  <c r="U541"/>
  <c r="V541" s="1"/>
  <c r="Y541"/>
  <c r="Z541" s="1"/>
  <c r="Q541"/>
  <c r="R541" s="1"/>
  <c r="S541"/>
  <c r="T541" s="1"/>
  <c r="Q573"/>
  <c r="R573" s="1"/>
  <c r="Y573"/>
  <c r="Z573" s="1"/>
  <c r="S573"/>
  <c r="T573" s="1"/>
  <c r="W573"/>
  <c r="X573" s="1"/>
  <c r="U573"/>
  <c r="V573" s="1"/>
  <c r="W114"/>
  <c r="X114" s="1"/>
  <c r="Y114"/>
  <c r="Z114" s="1"/>
  <c r="S114"/>
  <c r="T114" s="1"/>
  <c r="U114"/>
  <c r="V114" s="1"/>
  <c r="Q114"/>
  <c r="R114" s="1"/>
  <c r="S566"/>
  <c r="T566" s="1"/>
  <c r="Y566"/>
  <c r="Z566" s="1"/>
  <c r="U566"/>
  <c r="V566" s="1"/>
  <c r="W566"/>
  <c r="X566" s="1"/>
  <c r="Q566"/>
  <c r="R566" s="1"/>
  <c r="Q606"/>
  <c r="R606" s="1"/>
  <c r="Y606"/>
  <c r="Z606" s="1"/>
  <c r="S606"/>
  <c r="T606" s="1"/>
  <c r="U606"/>
  <c r="V606" s="1"/>
  <c r="W606"/>
  <c r="X606" s="1"/>
  <c r="Y597"/>
  <c r="Z597" s="1"/>
  <c r="S597"/>
  <c r="T597" s="1"/>
  <c r="Q597"/>
  <c r="R597" s="1"/>
  <c r="U597"/>
  <c r="V597" s="1"/>
  <c r="W597"/>
  <c r="X597" s="1"/>
  <c r="S276"/>
  <c r="T276" s="1"/>
  <c r="U276"/>
  <c r="V276" s="1"/>
  <c r="Q276"/>
  <c r="R276" s="1"/>
  <c r="W276"/>
  <c r="X276" s="1"/>
  <c r="Y276"/>
  <c r="Z276" s="1"/>
  <c r="Y258"/>
  <c r="Z258" s="1"/>
  <c r="S258"/>
  <c r="T258" s="1"/>
  <c r="Q258"/>
  <c r="R258" s="1"/>
  <c r="U258"/>
  <c r="V258" s="1"/>
  <c r="W258"/>
  <c r="X258" s="1"/>
  <c r="U320"/>
  <c r="V320" s="1"/>
  <c r="W320"/>
  <c r="X320" s="1"/>
  <c r="Q320"/>
  <c r="R320" s="1"/>
  <c r="S320"/>
  <c r="T320" s="1"/>
  <c r="Y320"/>
  <c r="Z320" s="1"/>
  <c r="W307"/>
  <c r="X307" s="1"/>
  <c r="Q307"/>
  <c r="R307" s="1"/>
  <c r="S307"/>
  <c r="T307" s="1"/>
  <c r="Y307"/>
  <c r="Z307" s="1"/>
  <c r="U307"/>
  <c r="V307" s="1"/>
  <c r="U339"/>
  <c r="V339" s="1"/>
  <c r="W339"/>
  <c r="X339" s="1"/>
  <c r="Q339"/>
  <c r="R339" s="1"/>
  <c r="S339"/>
  <c r="T339" s="1"/>
  <c r="Y339"/>
  <c r="Z339" s="1"/>
  <c r="U507"/>
  <c r="V507" s="1"/>
  <c r="W507"/>
  <c r="X507" s="1"/>
  <c r="Q507"/>
  <c r="R507" s="1"/>
  <c r="S507"/>
  <c r="T507" s="1"/>
  <c r="Y507"/>
  <c r="Z507" s="1"/>
  <c r="S535"/>
  <c r="T535" s="1"/>
  <c r="Y535"/>
  <c r="Z535" s="1"/>
  <c r="U535"/>
  <c r="V535" s="1"/>
  <c r="W535"/>
  <c r="X535" s="1"/>
  <c r="Q535"/>
  <c r="R535" s="1"/>
  <c r="Y529"/>
  <c r="Z529" s="1"/>
  <c r="S529"/>
  <c r="T529" s="1"/>
  <c r="Q529"/>
  <c r="R529" s="1"/>
  <c r="U529"/>
  <c r="V529" s="1"/>
  <c r="W529"/>
  <c r="X529" s="1"/>
  <c r="U636"/>
  <c r="V636" s="1"/>
  <c r="W636"/>
  <c r="X636" s="1"/>
  <c r="Q636"/>
  <c r="R636" s="1"/>
  <c r="S636"/>
  <c r="T636" s="1"/>
  <c r="Y636"/>
  <c r="Z636" s="1"/>
  <c r="W646"/>
  <c r="X646" s="1"/>
  <c r="Y646"/>
  <c r="Z646" s="1"/>
  <c r="S646"/>
  <c r="T646" s="1"/>
  <c r="U646"/>
  <c r="V646" s="1"/>
  <c r="Q646"/>
  <c r="R646" s="1"/>
  <c r="U673"/>
  <c r="V673" s="1"/>
  <c r="Q673"/>
  <c r="R673" s="1"/>
  <c r="W673"/>
  <c r="X673" s="1"/>
  <c r="Y673"/>
  <c r="Z673" s="1"/>
  <c r="S673"/>
  <c r="T673" s="1"/>
  <c r="W702"/>
  <c r="X702" s="1"/>
  <c r="Y702"/>
  <c r="Z702" s="1"/>
  <c r="S702"/>
  <c r="T702" s="1"/>
  <c r="U702"/>
  <c r="V702" s="1"/>
  <c r="Q702"/>
  <c r="R702" s="1"/>
  <c r="W95"/>
  <c r="X95" s="1"/>
  <c r="Q95"/>
  <c r="R95" s="1"/>
  <c r="S95"/>
  <c r="T95" s="1"/>
  <c r="Y95"/>
  <c r="Z95" s="1"/>
  <c r="U95"/>
  <c r="V95" s="1"/>
  <c r="U212"/>
  <c r="V212" s="1"/>
  <c r="S212"/>
  <c r="T212" s="1"/>
  <c r="Y212"/>
  <c r="Z212" s="1"/>
  <c r="Q212"/>
  <c r="R212" s="1"/>
  <c r="W212"/>
  <c r="X212" s="1"/>
  <c r="S40"/>
  <c r="T40" s="1"/>
  <c r="Y40"/>
  <c r="Z40" s="1"/>
  <c r="U40"/>
  <c r="V40" s="1"/>
  <c r="W40"/>
  <c r="X40" s="1"/>
  <c r="Q40"/>
  <c r="R40" s="1"/>
  <c r="U115"/>
  <c r="V115" s="1"/>
  <c r="W115"/>
  <c r="X115" s="1"/>
  <c r="Q115"/>
  <c r="R115" s="1"/>
  <c r="S115"/>
  <c r="T115" s="1"/>
  <c r="Y115"/>
  <c r="Z115" s="1"/>
  <c r="U164"/>
  <c r="V164" s="1"/>
  <c r="S164"/>
  <c r="T164" s="1"/>
  <c r="W164"/>
  <c r="X164" s="1"/>
  <c r="Y164"/>
  <c r="Z164" s="1"/>
  <c r="Q164"/>
  <c r="R164" s="1"/>
  <c r="W227"/>
  <c r="X227" s="1"/>
  <c r="Y227"/>
  <c r="Z227" s="1"/>
  <c r="S227"/>
  <c r="T227" s="1"/>
  <c r="U227"/>
  <c r="V227" s="1"/>
  <c r="Q227"/>
  <c r="R227" s="1"/>
  <c r="K26" i="22"/>
  <c r="L26" s="1"/>
  <c r="M26"/>
  <c r="N26" s="1"/>
  <c r="E26"/>
  <c r="G26"/>
  <c r="H26" s="1"/>
  <c r="I26"/>
  <c r="J26" s="1"/>
  <c r="S43" i="28"/>
  <c r="T43" s="1"/>
  <c r="Y43"/>
  <c r="Z43" s="1"/>
  <c r="U43"/>
  <c r="V43" s="1"/>
  <c r="W43"/>
  <c r="X43" s="1"/>
  <c r="Q43"/>
  <c r="R43" s="1"/>
  <c r="Y242"/>
  <c r="Z242" s="1"/>
  <c r="S242"/>
  <c r="T242" s="1"/>
  <c r="U242"/>
  <c r="V242" s="1"/>
  <c r="Q242"/>
  <c r="R242" s="1"/>
  <c r="W242"/>
  <c r="X242" s="1"/>
  <c r="W191"/>
  <c r="X191" s="1"/>
  <c r="Y191"/>
  <c r="Z191" s="1"/>
  <c r="S191"/>
  <c r="T191" s="1"/>
  <c r="U191"/>
  <c r="V191" s="1"/>
  <c r="Q191"/>
  <c r="R191" s="1"/>
  <c r="W362"/>
  <c r="X362" s="1"/>
  <c r="Y362"/>
  <c r="Z362" s="1"/>
  <c r="S362"/>
  <c r="T362" s="1"/>
  <c r="U362"/>
  <c r="V362" s="1"/>
  <c r="Q362"/>
  <c r="R362" s="1"/>
  <c r="Q349"/>
  <c r="R349" s="1"/>
  <c r="W349"/>
  <c r="X349" s="1"/>
  <c r="Y349"/>
  <c r="Z349" s="1"/>
  <c r="S349"/>
  <c r="T349" s="1"/>
  <c r="U349"/>
  <c r="V349" s="1"/>
  <c r="U381"/>
  <c r="V381" s="1"/>
  <c r="Q381"/>
  <c r="R381" s="1"/>
  <c r="W381"/>
  <c r="X381" s="1"/>
  <c r="Y381"/>
  <c r="Z381" s="1"/>
  <c r="S381"/>
  <c r="T381" s="1"/>
  <c r="Q408"/>
  <c r="R408" s="1"/>
  <c r="S408"/>
  <c r="T408" s="1"/>
  <c r="Y408"/>
  <c r="Z408" s="1"/>
  <c r="W408"/>
  <c r="X408" s="1"/>
  <c r="U408"/>
  <c r="V408" s="1"/>
  <c r="W439"/>
  <c r="X439" s="1"/>
  <c r="U439"/>
  <c r="V439" s="1"/>
  <c r="Q439"/>
  <c r="R439" s="1"/>
  <c r="S439"/>
  <c r="T439" s="1"/>
  <c r="Y439"/>
  <c r="Z439" s="1"/>
  <c r="Y492"/>
  <c r="Z492" s="1"/>
  <c r="S492"/>
  <c r="T492" s="1"/>
  <c r="Q492"/>
  <c r="R492" s="1"/>
  <c r="U492"/>
  <c r="V492" s="1"/>
  <c r="W492"/>
  <c r="X492" s="1"/>
  <c r="S559"/>
  <c r="T559" s="1"/>
  <c r="Y559"/>
  <c r="Z559" s="1"/>
  <c r="U559"/>
  <c r="V559" s="1"/>
  <c r="W559"/>
  <c r="X559" s="1"/>
  <c r="Q559"/>
  <c r="R559" s="1"/>
  <c r="S543"/>
  <c r="T543" s="1"/>
  <c r="Y543"/>
  <c r="Z543" s="1"/>
  <c r="U543"/>
  <c r="V543" s="1"/>
  <c r="W543"/>
  <c r="X543" s="1"/>
  <c r="Q543"/>
  <c r="R543" s="1"/>
  <c r="U581"/>
  <c r="V581" s="1"/>
  <c r="Q581"/>
  <c r="R581" s="1"/>
  <c r="W581"/>
  <c r="X581" s="1"/>
  <c r="Y581"/>
  <c r="Z581" s="1"/>
  <c r="S581"/>
  <c r="T581" s="1"/>
  <c r="Q572"/>
  <c r="R572" s="1"/>
  <c r="W572"/>
  <c r="X572" s="1"/>
  <c r="Y572"/>
  <c r="Z572" s="1"/>
  <c r="S572"/>
  <c r="T572" s="1"/>
  <c r="U572"/>
  <c r="V572" s="1"/>
  <c r="F36" i="22"/>
  <c r="O36"/>
  <c r="K37" i="25"/>
  <c r="L37" s="1"/>
  <c r="E37"/>
  <c r="I37"/>
  <c r="J37" s="1"/>
  <c r="M37"/>
  <c r="N37" s="1"/>
  <c r="G37"/>
  <c r="H37" s="1"/>
  <c r="E32" i="22"/>
  <c r="K32"/>
  <c r="L32" s="1"/>
  <c r="G32"/>
  <c r="H32" s="1"/>
  <c r="I32"/>
  <c r="J32" s="1"/>
  <c r="M32"/>
  <c r="N32" s="1"/>
  <c r="Y598" i="28"/>
  <c r="Z598" s="1"/>
  <c r="S598"/>
  <c r="T598" s="1"/>
  <c r="Q598"/>
  <c r="R598" s="1"/>
  <c r="U598"/>
  <c r="V598" s="1"/>
  <c r="W598"/>
  <c r="X598" s="1"/>
  <c r="Y94"/>
  <c r="Z94" s="1"/>
  <c r="S94"/>
  <c r="T94" s="1"/>
  <c r="U94"/>
  <c r="V94" s="1"/>
  <c r="Q94"/>
  <c r="R94" s="1"/>
  <c r="W94"/>
  <c r="X94" s="1"/>
  <c r="Y145"/>
  <c r="Z145" s="1"/>
  <c r="S145"/>
  <c r="T145" s="1"/>
  <c r="Q145"/>
  <c r="R145" s="1"/>
  <c r="U145"/>
  <c r="V145" s="1"/>
  <c r="W145"/>
  <c r="X145" s="1"/>
  <c r="W133"/>
  <c r="X133" s="1"/>
  <c r="Y133"/>
  <c r="Z133" s="1"/>
  <c r="S133"/>
  <c r="T133" s="1"/>
  <c r="U133"/>
  <c r="V133" s="1"/>
  <c r="Q133"/>
  <c r="R133" s="1"/>
  <c r="U272"/>
  <c r="V272" s="1"/>
  <c r="W272"/>
  <c r="X272" s="1"/>
  <c r="Q272"/>
  <c r="R272" s="1"/>
  <c r="S272"/>
  <c r="T272" s="1"/>
  <c r="Y272"/>
  <c r="Z272" s="1"/>
  <c r="Q266"/>
  <c r="R266" s="1"/>
  <c r="W266"/>
  <c r="X266" s="1"/>
  <c r="Y266"/>
  <c r="Z266" s="1"/>
  <c r="S266"/>
  <c r="T266" s="1"/>
  <c r="U266"/>
  <c r="V266" s="1"/>
  <c r="Y318"/>
  <c r="Z318" s="1"/>
  <c r="S318"/>
  <c r="T318" s="1"/>
  <c r="Q318"/>
  <c r="R318" s="1"/>
  <c r="U318"/>
  <c r="V318" s="1"/>
  <c r="W318"/>
  <c r="X318" s="1"/>
  <c r="U345"/>
  <c r="V345" s="1"/>
  <c r="W345"/>
  <c r="X345" s="1"/>
  <c r="S345"/>
  <c r="T345" s="1"/>
  <c r="Y345"/>
  <c r="Z345" s="1"/>
  <c r="Q345"/>
  <c r="R345" s="1"/>
  <c r="K30" i="25"/>
  <c r="L30" s="1"/>
  <c r="I30"/>
  <c r="J30" s="1"/>
  <c r="M30"/>
  <c r="N30" s="1"/>
  <c r="E30"/>
  <c r="F30" s="1"/>
  <c r="G30"/>
  <c r="H30" s="1"/>
  <c r="U474" i="28"/>
  <c r="V474" s="1"/>
  <c r="S474"/>
  <c r="T474" s="1"/>
  <c r="W474"/>
  <c r="X474" s="1"/>
  <c r="Y474"/>
  <c r="Z474" s="1"/>
  <c r="Q474"/>
  <c r="R474" s="1"/>
  <c r="S514"/>
  <c r="T514" s="1"/>
  <c r="Y514"/>
  <c r="Z514" s="1"/>
  <c r="U514"/>
  <c r="V514" s="1"/>
  <c r="W514"/>
  <c r="X514" s="1"/>
  <c r="Q514"/>
  <c r="R514" s="1"/>
  <c r="U508"/>
  <c r="V508" s="1"/>
  <c r="Q508"/>
  <c r="R508" s="1"/>
  <c r="W508"/>
  <c r="X508" s="1"/>
  <c r="Y508"/>
  <c r="Z508" s="1"/>
  <c r="S508"/>
  <c r="T508" s="1"/>
  <c r="Q540"/>
  <c r="R540" s="1"/>
  <c r="W540"/>
  <c r="X540" s="1"/>
  <c r="Y540"/>
  <c r="Z540" s="1"/>
  <c r="S540"/>
  <c r="T540" s="1"/>
  <c r="U540"/>
  <c r="V540" s="1"/>
  <c r="Q528"/>
  <c r="R528" s="1"/>
  <c r="Y528"/>
  <c r="Z528" s="1"/>
  <c r="S528"/>
  <c r="T528" s="1"/>
  <c r="W528"/>
  <c r="X528" s="1"/>
  <c r="U528"/>
  <c r="V528" s="1"/>
  <c r="U635"/>
  <c r="V635" s="1"/>
  <c r="W635"/>
  <c r="X635" s="1"/>
  <c r="Q635"/>
  <c r="R635" s="1"/>
  <c r="S635"/>
  <c r="T635" s="1"/>
  <c r="Y635"/>
  <c r="Z635" s="1"/>
  <c r="S660"/>
  <c r="T660" s="1"/>
  <c r="Y660"/>
  <c r="Z660" s="1"/>
  <c r="U660"/>
  <c r="V660" s="1"/>
  <c r="W660"/>
  <c r="X660" s="1"/>
  <c r="Q660"/>
  <c r="R660" s="1"/>
  <c r="S664"/>
  <c r="T664" s="1"/>
  <c r="U664"/>
  <c r="V664" s="1"/>
  <c r="Q664"/>
  <c r="R664" s="1"/>
  <c r="W664"/>
  <c r="X664" s="1"/>
  <c r="Y664"/>
  <c r="Z664" s="1"/>
  <c r="Y685"/>
  <c r="Z685" s="1"/>
  <c r="W685"/>
  <c r="X685" s="1"/>
  <c r="U685"/>
  <c r="V685" s="1"/>
  <c r="Q685"/>
  <c r="R685" s="1"/>
  <c r="S685"/>
  <c r="T685" s="1"/>
  <c r="Y220"/>
  <c r="Z220" s="1"/>
  <c r="U220"/>
  <c r="V220" s="1"/>
  <c r="W220"/>
  <c r="X220" s="1"/>
  <c r="Q220"/>
  <c r="R220" s="1"/>
  <c r="S220"/>
  <c r="T220" s="1"/>
  <c r="Y62"/>
  <c r="Z62" s="1"/>
  <c r="S62"/>
  <c r="T62" s="1"/>
  <c r="U62"/>
  <c r="V62" s="1"/>
  <c r="Q62"/>
  <c r="R62" s="1"/>
  <c r="W62"/>
  <c r="X62" s="1"/>
  <c r="S111"/>
  <c r="T111" s="1"/>
  <c r="U111"/>
  <c r="V111" s="1"/>
  <c r="W111"/>
  <c r="X111" s="1"/>
  <c r="Y111"/>
  <c r="Z111" s="1"/>
  <c r="Q111"/>
  <c r="R111" s="1"/>
  <c r="U171"/>
  <c r="V171" s="1"/>
  <c r="W171"/>
  <c r="X171" s="1"/>
  <c r="S171"/>
  <c r="T171" s="1"/>
  <c r="Y171"/>
  <c r="Z171" s="1"/>
  <c r="Q171"/>
  <c r="R171" s="1"/>
  <c r="Q211"/>
  <c r="R211" s="1"/>
  <c r="W211"/>
  <c r="X211" s="1"/>
  <c r="Y211"/>
  <c r="Z211" s="1"/>
  <c r="S211"/>
  <c r="T211" s="1"/>
  <c r="U211"/>
  <c r="V211" s="1"/>
  <c r="S233"/>
  <c r="T233" s="1"/>
  <c r="Y233"/>
  <c r="Z233" s="1"/>
  <c r="U233"/>
  <c r="V233" s="1"/>
  <c r="W233"/>
  <c r="X233" s="1"/>
  <c r="Q233"/>
  <c r="R233" s="1"/>
  <c r="W286"/>
  <c r="X286" s="1"/>
  <c r="S286"/>
  <c r="T286" s="1"/>
  <c r="U286"/>
  <c r="V286" s="1"/>
  <c r="Q286"/>
  <c r="R286" s="1"/>
  <c r="Y286"/>
  <c r="Z286" s="1"/>
  <c r="Q520"/>
  <c r="R520" s="1"/>
  <c r="Y520"/>
  <c r="Z520" s="1"/>
  <c r="S520"/>
  <c r="T520" s="1"/>
  <c r="U520"/>
  <c r="V520" s="1"/>
  <c r="W520"/>
  <c r="X520" s="1"/>
  <c r="Q210"/>
  <c r="R210" s="1"/>
  <c r="W210"/>
  <c r="X210" s="1"/>
  <c r="Y210"/>
  <c r="Z210" s="1"/>
  <c r="S210"/>
  <c r="T210" s="1"/>
  <c r="U210"/>
  <c r="V210" s="1"/>
  <c r="U21"/>
  <c r="V21" s="1"/>
  <c r="Q21"/>
  <c r="R21" s="1"/>
  <c r="W21"/>
  <c r="X21" s="1"/>
  <c r="Y21"/>
  <c r="Z21" s="1"/>
  <c r="S21"/>
  <c r="T21" s="1"/>
  <c r="U32"/>
  <c r="V32" s="1"/>
  <c r="W32"/>
  <c r="X32" s="1"/>
  <c r="Q32"/>
  <c r="R32" s="1"/>
  <c r="S32"/>
  <c r="T32" s="1"/>
  <c r="Y32"/>
  <c r="Z32" s="1"/>
  <c r="Q138"/>
  <c r="R138" s="1"/>
  <c r="W138"/>
  <c r="X138" s="1"/>
  <c r="Y138"/>
  <c r="Z138" s="1"/>
  <c r="S138"/>
  <c r="T138" s="1"/>
  <c r="U138"/>
  <c r="V138" s="1"/>
  <c r="K24" i="25"/>
  <c r="L24" s="1"/>
  <c r="E24"/>
  <c r="F24" s="1"/>
  <c r="G24"/>
  <c r="H24" s="1"/>
  <c r="I24"/>
  <c r="J24" s="1"/>
  <c r="M24"/>
  <c r="N24" s="1"/>
  <c r="S332" i="28"/>
  <c r="T332" s="1"/>
  <c r="U332"/>
  <c r="V332" s="1"/>
  <c r="W332"/>
  <c r="X332" s="1"/>
  <c r="Y332"/>
  <c r="Z332" s="1"/>
  <c r="Q332"/>
  <c r="R332" s="1"/>
  <c r="Q370"/>
  <c r="R370" s="1"/>
  <c r="W370"/>
  <c r="X370" s="1"/>
  <c r="Y370"/>
  <c r="Z370" s="1"/>
  <c r="S370"/>
  <c r="T370" s="1"/>
  <c r="U370"/>
  <c r="V370" s="1"/>
  <c r="U394"/>
  <c r="V394" s="1"/>
  <c r="W394"/>
  <c r="X394" s="1"/>
  <c r="Y394"/>
  <c r="Z394" s="1"/>
  <c r="Q394"/>
  <c r="R394" s="1"/>
  <c r="S394"/>
  <c r="T394" s="1"/>
  <c r="U387"/>
  <c r="V387" s="1"/>
  <c r="W387"/>
  <c r="X387" s="1"/>
  <c r="Q387"/>
  <c r="R387" s="1"/>
  <c r="S387"/>
  <c r="T387" s="1"/>
  <c r="Y387"/>
  <c r="Z387" s="1"/>
  <c r="S375"/>
  <c r="T375" s="1"/>
  <c r="Y375"/>
  <c r="Z375" s="1"/>
  <c r="U375"/>
  <c r="V375" s="1"/>
  <c r="W375"/>
  <c r="X375" s="1"/>
  <c r="Q375"/>
  <c r="R375" s="1"/>
  <c r="Y406"/>
  <c r="Z406" s="1"/>
  <c r="Q406"/>
  <c r="R406" s="1"/>
  <c r="S406"/>
  <c r="T406" s="1"/>
  <c r="W406"/>
  <c r="X406" s="1"/>
  <c r="U406"/>
  <c r="V406" s="1"/>
  <c r="Q452"/>
  <c r="R452" s="1"/>
  <c r="Y452"/>
  <c r="Z452" s="1"/>
  <c r="S452"/>
  <c r="T452" s="1"/>
  <c r="W452"/>
  <c r="X452" s="1"/>
  <c r="U452"/>
  <c r="V452" s="1"/>
  <c r="W445"/>
  <c r="X445" s="1"/>
  <c r="Q445"/>
  <c r="R445" s="1"/>
  <c r="S445"/>
  <c r="T445" s="1"/>
  <c r="Y445"/>
  <c r="Z445" s="1"/>
  <c r="U445"/>
  <c r="V445" s="1"/>
  <c r="U561"/>
  <c r="V561" s="1"/>
  <c r="Q561"/>
  <c r="R561" s="1"/>
  <c r="W561"/>
  <c r="X561" s="1"/>
  <c r="Y561"/>
  <c r="Z561" s="1"/>
  <c r="S561"/>
  <c r="T561" s="1"/>
  <c r="W580"/>
  <c r="X580" s="1"/>
  <c r="Y580"/>
  <c r="Z580" s="1"/>
  <c r="S580"/>
  <c r="T580" s="1"/>
  <c r="U580"/>
  <c r="V580" s="1"/>
  <c r="Q580"/>
  <c r="R580" s="1"/>
  <c r="G33" i="22"/>
  <c r="H33" s="1"/>
  <c r="E33"/>
  <c r="K33"/>
  <c r="L33" s="1"/>
  <c r="I33"/>
  <c r="J33" s="1"/>
  <c r="M33"/>
  <c r="N33" s="1"/>
  <c r="M37"/>
  <c r="N37" s="1"/>
  <c r="G37"/>
  <c r="H37" s="1"/>
  <c r="I37"/>
  <c r="J37" s="1"/>
  <c r="E37"/>
  <c r="K37"/>
  <c r="L37" s="1"/>
  <c r="Y473" i="28"/>
  <c r="Z473" s="1"/>
  <c r="S473"/>
  <c r="T473" s="1"/>
  <c r="U473"/>
  <c r="V473" s="1"/>
  <c r="Q473"/>
  <c r="R473" s="1"/>
  <c r="W473"/>
  <c r="X473" s="1"/>
  <c r="Y619"/>
  <c r="Z619" s="1"/>
  <c r="U619"/>
  <c r="V619" s="1"/>
  <c r="W619"/>
  <c r="X619" s="1"/>
  <c r="Q619"/>
  <c r="R619" s="1"/>
  <c r="S619"/>
  <c r="T619" s="1"/>
  <c r="Y687"/>
  <c r="Z687" s="1"/>
  <c r="U687"/>
  <c r="V687" s="1"/>
  <c r="W687"/>
  <c r="X687" s="1"/>
  <c r="Q687"/>
  <c r="R687" s="1"/>
  <c r="S687"/>
  <c r="T687" s="1"/>
  <c r="Y72"/>
  <c r="Z72" s="1"/>
  <c r="U72"/>
  <c r="V72" s="1"/>
  <c r="W72"/>
  <c r="X72" s="1"/>
  <c r="Q72"/>
  <c r="R72" s="1"/>
  <c r="S72"/>
  <c r="T72" s="1"/>
  <c r="W126"/>
  <c r="X126" s="1"/>
  <c r="U126"/>
  <c r="V126" s="1"/>
  <c r="Y126"/>
  <c r="Z126" s="1"/>
  <c r="Q126"/>
  <c r="R126" s="1"/>
  <c r="S126"/>
  <c r="T126" s="1"/>
  <c r="Y477"/>
  <c r="Z477" s="1"/>
  <c r="S477"/>
  <c r="T477" s="1"/>
  <c r="U477"/>
  <c r="V477" s="1"/>
  <c r="Q477"/>
  <c r="R477" s="1"/>
  <c r="W477"/>
  <c r="X477" s="1"/>
  <c r="U525"/>
  <c r="V525" s="1"/>
  <c r="W525"/>
  <c r="X525" s="1"/>
  <c r="Q525"/>
  <c r="R525" s="1"/>
  <c r="S525"/>
  <c r="T525" s="1"/>
  <c r="Y525"/>
  <c r="Z525" s="1"/>
  <c r="F28" i="22"/>
  <c r="O28"/>
  <c r="K18" i="25"/>
  <c r="L18" s="1"/>
  <c r="I18"/>
  <c r="J18" s="1"/>
  <c r="M18"/>
  <c r="N18" s="1"/>
  <c r="E18"/>
  <c r="F18" s="1"/>
  <c r="G18"/>
  <c r="H18" s="1"/>
  <c r="F38"/>
  <c r="O38" s="1"/>
  <c r="F22"/>
  <c r="F25" i="22"/>
  <c r="O25"/>
  <c r="F38"/>
  <c r="O38" s="1"/>
  <c r="W208" i="28"/>
  <c r="X208" s="1"/>
  <c r="Q208"/>
  <c r="R208" s="1"/>
  <c r="S208"/>
  <c r="T208" s="1"/>
  <c r="Y208"/>
  <c r="Z208" s="1"/>
  <c r="U208"/>
  <c r="V208" s="1"/>
  <c r="E16" i="22"/>
  <c r="K16"/>
  <c r="L16" s="1"/>
  <c r="G16"/>
  <c r="H16" s="1"/>
  <c r="I16"/>
  <c r="J16" s="1"/>
  <c r="M16"/>
  <c r="N16" s="1"/>
  <c r="Y194" i="28"/>
  <c r="Z194" s="1"/>
  <c r="S194"/>
  <c r="T194" s="1"/>
  <c r="U194"/>
  <c r="V194" s="1"/>
  <c r="Q194"/>
  <c r="R194" s="1"/>
  <c r="W194"/>
  <c r="X194" s="1"/>
  <c r="W184"/>
  <c r="X184" s="1"/>
  <c r="Q184"/>
  <c r="R184" s="1"/>
  <c r="S184"/>
  <c r="T184" s="1"/>
  <c r="Y184"/>
  <c r="Z184" s="1"/>
  <c r="U184"/>
  <c r="V184" s="1"/>
  <c r="U264"/>
  <c r="V264" s="1"/>
  <c r="W264"/>
  <c r="X264" s="1"/>
  <c r="Q264"/>
  <c r="R264" s="1"/>
  <c r="S264"/>
  <c r="T264" s="1"/>
  <c r="Y264"/>
  <c r="Z264" s="1"/>
  <c r="U312"/>
  <c r="V312" s="1"/>
  <c r="W312"/>
  <c r="X312" s="1"/>
  <c r="Q312"/>
  <c r="R312" s="1"/>
  <c r="S312"/>
  <c r="T312" s="1"/>
  <c r="Y312"/>
  <c r="Z312" s="1"/>
  <c r="U305"/>
  <c r="V305" s="1"/>
  <c r="Q305"/>
  <c r="R305" s="1"/>
  <c r="W305"/>
  <c r="X305" s="1"/>
  <c r="Y305"/>
  <c r="Z305" s="1"/>
  <c r="S305"/>
  <c r="T305" s="1"/>
  <c r="Y343"/>
  <c r="Z343" s="1"/>
  <c r="U343"/>
  <c r="V343" s="1"/>
  <c r="W343"/>
  <c r="X343" s="1"/>
  <c r="Q343"/>
  <c r="R343" s="1"/>
  <c r="S343"/>
  <c r="T343" s="1"/>
  <c r="W515"/>
  <c r="X515" s="1"/>
  <c r="Q515"/>
  <c r="R515" s="1"/>
  <c r="S515"/>
  <c r="T515" s="1"/>
  <c r="Y515"/>
  <c r="Z515" s="1"/>
  <c r="U515"/>
  <c r="V515" s="1"/>
  <c r="W499"/>
  <c r="X499" s="1"/>
  <c r="Q499"/>
  <c r="R499" s="1"/>
  <c r="S499"/>
  <c r="T499" s="1"/>
  <c r="Y499"/>
  <c r="Z499" s="1"/>
  <c r="U499"/>
  <c r="V499" s="1"/>
  <c r="W536"/>
  <c r="X536" s="1"/>
  <c r="Y536"/>
  <c r="Z536" s="1"/>
  <c r="S536"/>
  <c r="T536" s="1"/>
  <c r="U536"/>
  <c r="V536" s="1"/>
  <c r="Q536"/>
  <c r="R536" s="1"/>
  <c r="W630"/>
  <c r="X630" s="1"/>
  <c r="Y630"/>
  <c r="Z630" s="1"/>
  <c r="S630"/>
  <c r="T630" s="1"/>
  <c r="U630"/>
  <c r="V630" s="1"/>
  <c r="Q630"/>
  <c r="R630" s="1"/>
  <c r="W615"/>
  <c r="X615" s="1"/>
  <c r="Q615"/>
  <c r="R615" s="1"/>
  <c r="S615"/>
  <c r="T615" s="1"/>
  <c r="Y615"/>
  <c r="Z615" s="1"/>
  <c r="U615"/>
  <c r="V615" s="1"/>
  <c r="S652"/>
  <c r="T652" s="1"/>
  <c r="Q652"/>
  <c r="R652" s="1"/>
  <c r="U652"/>
  <c r="V652" s="1"/>
  <c r="W652"/>
  <c r="X652" s="1"/>
  <c r="Y652"/>
  <c r="Z652" s="1"/>
  <c r="W682"/>
  <c r="X682" s="1"/>
  <c r="Q682"/>
  <c r="R682" s="1"/>
  <c r="S682"/>
  <c r="T682" s="1"/>
  <c r="U682"/>
  <c r="V682" s="1"/>
  <c r="Y682"/>
  <c r="Z682" s="1"/>
  <c r="Q706"/>
  <c r="R706" s="1"/>
  <c r="W706"/>
  <c r="X706" s="1"/>
  <c r="Y706"/>
  <c r="Z706" s="1"/>
  <c r="S706"/>
  <c r="T706" s="1"/>
  <c r="U706"/>
  <c r="V706" s="1"/>
  <c r="Y701"/>
  <c r="Z701" s="1"/>
  <c r="S701"/>
  <c r="T701" s="1"/>
  <c r="U701"/>
  <c r="V701" s="1"/>
  <c r="Q701"/>
  <c r="R701" s="1"/>
  <c r="W701"/>
  <c r="X701" s="1"/>
  <c r="Y690"/>
  <c r="Z690" s="1"/>
  <c r="S690"/>
  <c r="T690" s="1"/>
  <c r="U690"/>
  <c r="V690" s="1"/>
  <c r="Q690"/>
  <c r="R690" s="1"/>
  <c r="W690"/>
  <c r="X690" s="1"/>
  <c r="Y47"/>
  <c r="Z47" s="1"/>
  <c r="S47"/>
  <c r="T47" s="1"/>
  <c r="W47"/>
  <c r="X47" s="1"/>
  <c r="U47"/>
  <c r="V47" s="1"/>
  <c r="Q47"/>
  <c r="R47" s="1"/>
  <c r="S299"/>
  <c r="T299" s="1"/>
  <c r="U299"/>
  <c r="V299" s="1"/>
  <c r="Q299"/>
  <c r="R299" s="1"/>
  <c r="W299"/>
  <c r="X299" s="1"/>
  <c r="Y299"/>
  <c r="Z299" s="1"/>
  <c r="S60"/>
  <c r="T60" s="1"/>
  <c r="Y60"/>
  <c r="Z60" s="1"/>
  <c r="U60"/>
  <c r="V60" s="1"/>
  <c r="W60"/>
  <c r="X60" s="1"/>
  <c r="Q60"/>
  <c r="R60" s="1"/>
  <c r="U84"/>
  <c r="V84" s="1"/>
  <c r="W84"/>
  <c r="X84" s="1"/>
  <c r="Q84"/>
  <c r="R84" s="1"/>
  <c r="S84"/>
  <c r="T84" s="1"/>
  <c r="Y84"/>
  <c r="Z84" s="1"/>
  <c r="Q106"/>
  <c r="R106" s="1"/>
  <c r="W106"/>
  <c r="X106" s="1"/>
  <c r="Y106"/>
  <c r="Z106" s="1"/>
  <c r="S106"/>
  <c r="T106" s="1"/>
  <c r="U106"/>
  <c r="V106" s="1"/>
  <c r="U151"/>
  <c r="V151" s="1"/>
  <c r="W151"/>
  <c r="X151" s="1"/>
  <c r="Q151"/>
  <c r="R151" s="1"/>
  <c r="S151"/>
  <c r="T151" s="1"/>
  <c r="Y151"/>
  <c r="Z151" s="1"/>
  <c r="U251"/>
  <c r="V251" s="1"/>
  <c r="W251"/>
  <c r="X251" s="1"/>
  <c r="Y251"/>
  <c r="Z251" s="1"/>
  <c r="Q251"/>
  <c r="R251" s="1"/>
  <c r="S251"/>
  <c r="T251" s="1"/>
  <c r="Y283"/>
  <c r="Z283" s="1"/>
  <c r="S283"/>
  <c r="T283" s="1"/>
  <c r="Q283"/>
  <c r="R283" s="1"/>
  <c r="U283"/>
  <c r="V283" s="1"/>
  <c r="W283"/>
  <c r="X283" s="1"/>
  <c r="S49"/>
  <c r="T49" s="1"/>
  <c r="Y49"/>
  <c r="Z49" s="1"/>
  <c r="W49"/>
  <c r="X49" s="1"/>
  <c r="U49"/>
  <c r="V49" s="1"/>
  <c r="Q49"/>
  <c r="R49" s="1"/>
  <c r="I18" i="22"/>
  <c r="J18" s="1"/>
  <c r="K18"/>
  <c r="L18" s="1"/>
  <c r="M18"/>
  <c r="N18" s="1"/>
  <c r="E18"/>
  <c r="G18"/>
  <c r="H18" s="1"/>
  <c r="U252" i="28"/>
  <c r="V252" s="1"/>
  <c r="W252"/>
  <c r="X252" s="1"/>
  <c r="Q252"/>
  <c r="R252" s="1"/>
  <c r="S252"/>
  <c r="T252" s="1"/>
  <c r="Y252"/>
  <c r="Z252" s="1"/>
  <c r="W18"/>
  <c r="X18" s="1"/>
  <c r="Y18"/>
  <c r="Z18" s="1"/>
  <c r="S18"/>
  <c r="T18" s="1"/>
  <c r="U18"/>
  <c r="V18" s="1"/>
  <c r="Q18"/>
  <c r="R18" s="1"/>
  <c r="Y203"/>
  <c r="Z203" s="1"/>
  <c r="S203"/>
  <c r="T203" s="1"/>
  <c r="U203"/>
  <c r="V203" s="1"/>
  <c r="Q203"/>
  <c r="R203" s="1"/>
  <c r="W203"/>
  <c r="X203" s="1"/>
  <c r="Q187"/>
  <c r="R187" s="1"/>
  <c r="W187"/>
  <c r="X187" s="1"/>
  <c r="Y187"/>
  <c r="Z187" s="1"/>
  <c r="S187"/>
  <c r="T187" s="1"/>
  <c r="U187"/>
  <c r="V187" s="1"/>
  <c r="W331"/>
  <c r="X331" s="1"/>
  <c r="Q331"/>
  <c r="R331" s="1"/>
  <c r="S331"/>
  <c r="T331" s="1"/>
  <c r="Y331"/>
  <c r="Z331" s="1"/>
  <c r="U331"/>
  <c r="V331" s="1"/>
  <c r="Q389"/>
  <c r="R389" s="1"/>
  <c r="W389"/>
  <c r="X389" s="1"/>
  <c r="Y389"/>
  <c r="Z389" s="1"/>
  <c r="S389"/>
  <c r="T389" s="1"/>
  <c r="U389"/>
  <c r="V389" s="1"/>
  <c r="W444"/>
  <c r="X444" s="1"/>
  <c r="Y444"/>
  <c r="Z444" s="1"/>
  <c r="S444"/>
  <c r="T444" s="1"/>
  <c r="U444"/>
  <c r="V444" s="1"/>
  <c r="Q444"/>
  <c r="R444" s="1"/>
  <c r="Y435"/>
  <c r="Z435" s="1"/>
  <c r="S435"/>
  <c r="T435" s="1"/>
  <c r="Q435"/>
  <c r="R435" s="1"/>
  <c r="W435"/>
  <c r="X435" s="1"/>
  <c r="U435"/>
  <c r="V435" s="1"/>
  <c r="S466"/>
  <c r="T466" s="1"/>
  <c r="Y466"/>
  <c r="Z466" s="1"/>
  <c r="U466"/>
  <c r="V466" s="1"/>
  <c r="W466"/>
  <c r="X466" s="1"/>
  <c r="Q466"/>
  <c r="R466" s="1"/>
  <c r="U459"/>
  <c r="V459" s="1"/>
  <c r="Q459"/>
  <c r="R459" s="1"/>
  <c r="W459"/>
  <c r="X459" s="1"/>
  <c r="Y459"/>
  <c r="Z459" s="1"/>
  <c r="S459"/>
  <c r="T459" s="1"/>
  <c r="Y485"/>
  <c r="Z485" s="1"/>
  <c r="S485"/>
  <c r="T485" s="1"/>
  <c r="U485"/>
  <c r="V485" s="1"/>
  <c r="Q485"/>
  <c r="R485" s="1"/>
  <c r="W485"/>
  <c r="X485" s="1"/>
  <c r="Q564"/>
  <c r="R564" s="1"/>
  <c r="W564"/>
  <c r="X564" s="1"/>
  <c r="Y564"/>
  <c r="Z564" s="1"/>
  <c r="S564"/>
  <c r="T564" s="1"/>
  <c r="U564"/>
  <c r="V564" s="1"/>
  <c r="S546"/>
  <c r="T546" s="1"/>
  <c r="Y546"/>
  <c r="Z546" s="1"/>
  <c r="U546"/>
  <c r="V546" s="1"/>
  <c r="W546"/>
  <c r="X546" s="1"/>
  <c r="Q546"/>
  <c r="R546" s="1"/>
  <c r="U583"/>
  <c r="V583" s="1"/>
  <c r="S583"/>
  <c r="T583" s="1"/>
  <c r="Y583"/>
  <c r="Z583" s="1"/>
  <c r="Q583"/>
  <c r="R583" s="1"/>
  <c r="W583"/>
  <c r="X583" s="1"/>
  <c r="W59"/>
  <c r="X59" s="1"/>
  <c r="Q59"/>
  <c r="R59" s="1"/>
  <c r="S59"/>
  <c r="T59" s="1"/>
  <c r="Y59"/>
  <c r="Z59" s="1"/>
  <c r="U59"/>
  <c r="V59" s="1"/>
  <c r="Y172"/>
  <c r="Z172" s="1"/>
  <c r="U172"/>
  <c r="V172" s="1"/>
  <c r="W172"/>
  <c r="X172" s="1"/>
  <c r="Q172"/>
  <c r="R172" s="1"/>
  <c r="S172"/>
  <c r="T172" s="1"/>
  <c r="U611"/>
  <c r="V611" s="1"/>
  <c r="W611"/>
  <c r="X611" s="1"/>
  <c r="Q611"/>
  <c r="R611" s="1"/>
  <c r="S611"/>
  <c r="T611" s="1"/>
  <c r="Y611"/>
  <c r="Z611" s="1"/>
  <c r="W605"/>
  <c r="X605" s="1"/>
  <c r="Y605"/>
  <c r="Z605" s="1"/>
  <c r="S605"/>
  <c r="T605" s="1"/>
  <c r="U605"/>
  <c r="V605" s="1"/>
  <c r="Q605"/>
  <c r="R605" s="1"/>
  <c r="I39" i="22"/>
  <c r="J39" s="1"/>
  <c r="M39"/>
  <c r="N39" s="1"/>
  <c r="G39"/>
  <c r="H39" s="1"/>
  <c r="K39"/>
  <c r="L39" s="1"/>
  <c r="E39"/>
  <c r="F39" s="1"/>
  <c r="U23" i="28"/>
  <c r="V23" s="1"/>
  <c r="W23"/>
  <c r="X23" s="1"/>
  <c r="Q23"/>
  <c r="R23" s="1"/>
  <c r="S23"/>
  <c r="T23" s="1"/>
  <c r="Y23"/>
  <c r="Z23" s="1"/>
  <c r="Y275"/>
  <c r="Z275" s="1"/>
  <c r="S275"/>
  <c r="T275" s="1"/>
  <c r="Q275"/>
  <c r="R275" s="1"/>
  <c r="U275"/>
  <c r="V275" s="1"/>
  <c r="W275"/>
  <c r="X275" s="1"/>
  <c r="S256"/>
  <c r="T256" s="1"/>
  <c r="Y256"/>
  <c r="Z256" s="1"/>
  <c r="U256"/>
  <c r="V256" s="1"/>
  <c r="W256"/>
  <c r="X256" s="1"/>
  <c r="Q256"/>
  <c r="R256" s="1"/>
  <c r="W313"/>
  <c r="X313" s="1"/>
  <c r="U313"/>
  <c r="V313" s="1"/>
  <c r="Y313"/>
  <c r="Z313" s="1"/>
  <c r="Q313"/>
  <c r="R313" s="1"/>
  <c r="S313"/>
  <c r="T313" s="1"/>
  <c r="Q302"/>
  <c r="R302" s="1"/>
  <c r="W302"/>
  <c r="X302" s="1"/>
  <c r="Y302"/>
  <c r="Z302" s="1"/>
  <c r="S302"/>
  <c r="T302" s="1"/>
  <c r="U302"/>
  <c r="V302" s="1"/>
  <c r="K26" i="25"/>
  <c r="L26" s="1"/>
  <c r="I26"/>
  <c r="J26" s="1"/>
  <c r="M26"/>
  <c r="N26" s="1"/>
  <c r="E26"/>
  <c r="F26" s="1"/>
  <c r="G26"/>
  <c r="H26" s="1"/>
  <c r="Q501" i="28"/>
  <c r="R501" s="1"/>
  <c r="W501"/>
  <c r="X501" s="1"/>
  <c r="Y501"/>
  <c r="Z501" s="1"/>
  <c r="S501"/>
  <c r="T501" s="1"/>
  <c r="U501"/>
  <c r="V501" s="1"/>
  <c r="W532"/>
  <c r="X532" s="1"/>
  <c r="U532"/>
  <c r="V532" s="1"/>
  <c r="Q532"/>
  <c r="R532" s="1"/>
  <c r="Y532"/>
  <c r="Z532" s="1"/>
  <c r="S532"/>
  <c r="T532" s="1"/>
  <c r="S523"/>
  <c r="T523" s="1"/>
  <c r="U523"/>
  <c r="V523" s="1"/>
  <c r="W523"/>
  <c r="X523" s="1"/>
  <c r="Y523"/>
  <c r="Z523" s="1"/>
  <c r="Q523"/>
  <c r="R523" s="1"/>
  <c r="Q626"/>
  <c r="R626" s="1"/>
  <c r="W626"/>
  <c r="X626" s="1"/>
  <c r="Y626"/>
  <c r="Z626" s="1"/>
  <c r="S626"/>
  <c r="T626" s="1"/>
  <c r="U626"/>
  <c r="V626" s="1"/>
  <c r="Y645"/>
  <c r="Z645" s="1"/>
  <c r="S645"/>
  <c r="T645" s="1"/>
  <c r="U645"/>
  <c r="V645" s="1"/>
  <c r="Q645"/>
  <c r="R645" s="1"/>
  <c r="W645"/>
  <c r="X645" s="1"/>
  <c r="W671"/>
  <c r="X671" s="1"/>
  <c r="Q671"/>
  <c r="R671" s="1"/>
  <c r="S671"/>
  <c r="T671" s="1"/>
  <c r="Y671"/>
  <c r="Z671" s="1"/>
  <c r="U671"/>
  <c r="V671" s="1"/>
  <c r="S699"/>
  <c r="T699" s="1"/>
  <c r="Y699"/>
  <c r="Z699" s="1"/>
  <c r="U699"/>
  <c r="V699" s="1"/>
  <c r="W699"/>
  <c r="X699" s="1"/>
  <c r="Q699"/>
  <c r="R699" s="1"/>
  <c r="S116"/>
  <c r="T116" s="1"/>
  <c r="Y116"/>
  <c r="Z116" s="1"/>
  <c r="U116"/>
  <c r="V116" s="1"/>
  <c r="W116"/>
  <c r="X116" s="1"/>
  <c r="Q116"/>
  <c r="R116" s="1"/>
  <c r="U236"/>
  <c r="V236" s="1"/>
  <c r="W236"/>
  <c r="X236" s="1"/>
  <c r="Q236"/>
  <c r="R236" s="1"/>
  <c r="S236"/>
  <c r="T236" s="1"/>
  <c r="Y236"/>
  <c r="Z236" s="1"/>
  <c r="E14" i="25"/>
  <c r="F14" s="1"/>
  <c r="G14"/>
  <c r="H14" s="1"/>
  <c r="M14"/>
  <c r="N14" s="1"/>
  <c r="I14"/>
  <c r="J14" s="1"/>
  <c r="K14"/>
  <c r="L14" s="1"/>
  <c r="W155" i="28"/>
  <c r="X155" s="1"/>
  <c r="Q155"/>
  <c r="R155" s="1"/>
  <c r="S155"/>
  <c r="T155" s="1"/>
  <c r="Y155"/>
  <c r="Z155" s="1"/>
  <c r="U155"/>
  <c r="V155" s="1"/>
  <c r="U160"/>
  <c r="V160" s="1"/>
  <c r="W160"/>
  <c r="X160" s="1"/>
  <c r="Q160"/>
  <c r="R160" s="1"/>
  <c r="S160"/>
  <c r="T160" s="1"/>
  <c r="Y160"/>
  <c r="Z160" s="1"/>
  <c r="U225"/>
  <c r="V225" s="1"/>
  <c r="W225"/>
  <c r="X225" s="1"/>
  <c r="Q225"/>
  <c r="R225" s="1"/>
  <c r="S225"/>
  <c r="T225" s="1"/>
  <c r="Y225"/>
  <c r="Z225" s="1"/>
  <c r="W245"/>
  <c r="X245" s="1"/>
  <c r="Q245"/>
  <c r="R245" s="1"/>
  <c r="S245"/>
  <c r="T245" s="1"/>
  <c r="Y245"/>
  <c r="Z245" s="1"/>
  <c r="U245"/>
  <c r="V245" s="1"/>
  <c r="Q231"/>
  <c r="R231" s="1"/>
  <c r="W231"/>
  <c r="X231" s="1"/>
  <c r="Y231"/>
  <c r="Z231" s="1"/>
  <c r="S231"/>
  <c r="T231" s="1"/>
  <c r="U231"/>
  <c r="V231" s="1"/>
  <c r="Y295"/>
  <c r="Z295" s="1"/>
  <c r="W295"/>
  <c r="X295" s="1"/>
  <c r="U295"/>
  <c r="V295" s="1"/>
  <c r="S295"/>
  <c r="T295" s="1"/>
  <c r="Q295"/>
  <c r="R295" s="1"/>
  <c r="I30" i="22"/>
  <c r="J30" s="1"/>
  <c r="K30"/>
  <c r="L30" s="1"/>
  <c r="M30"/>
  <c r="N30" s="1"/>
  <c r="E30"/>
  <c r="G30"/>
  <c r="H30" s="1"/>
  <c r="Q65" i="28"/>
  <c r="R65" s="1"/>
  <c r="Y65"/>
  <c r="Z65" s="1"/>
  <c r="W65"/>
  <c r="X65" s="1"/>
  <c r="S65"/>
  <c r="T65" s="1"/>
  <c r="U65"/>
  <c r="V65" s="1"/>
  <c r="U154"/>
  <c r="V154" s="1"/>
  <c r="Q154"/>
  <c r="R154" s="1"/>
  <c r="W154"/>
  <c r="X154" s="1"/>
  <c r="Y154"/>
  <c r="Z154" s="1"/>
  <c r="S154"/>
  <c r="T154" s="1"/>
  <c r="Q33"/>
  <c r="R33" s="1"/>
  <c r="W33"/>
  <c r="X33" s="1"/>
  <c r="Y33"/>
  <c r="Z33" s="1"/>
  <c r="S33"/>
  <c r="T33" s="1"/>
  <c r="U33"/>
  <c r="V33" s="1"/>
  <c r="W183"/>
  <c r="X183" s="1"/>
  <c r="U183"/>
  <c r="V183" s="1"/>
  <c r="Y183"/>
  <c r="Z183" s="1"/>
  <c r="Q183"/>
  <c r="R183" s="1"/>
  <c r="S183"/>
  <c r="T183" s="1"/>
  <c r="W361"/>
  <c r="X361" s="1"/>
  <c r="Y361"/>
  <c r="Z361" s="1"/>
  <c r="S361"/>
  <c r="T361" s="1"/>
  <c r="U361"/>
  <c r="V361" s="1"/>
  <c r="Q361"/>
  <c r="R361" s="1"/>
  <c r="W393"/>
  <c r="X393" s="1"/>
  <c r="Y393"/>
  <c r="Z393" s="1"/>
  <c r="S393"/>
  <c r="T393" s="1"/>
  <c r="U393"/>
  <c r="V393" s="1"/>
  <c r="Q393"/>
  <c r="R393" s="1"/>
  <c r="Y376"/>
  <c r="Z376" s="1"/>
  <c r="U376"/>
  <c r="V376" s="1"/>
  <c r="W376"/>
  <c r="X376" s="1"/>
  <c r="Q376"/>
  <c r="R376" s="1"/>
  <c r="S376"/>
  <c r="T376" s="1"/>
  <c r="S413"/>
  <c r="T413" s="1"/>
  <c r="Y413"/>
  <c r="Z413" s="1"/>
  <c r="U413"/>
  <c r="V413" s="1"/>
  <c r="W413"/>
  <c r="X413" s="1"/>
  <c r="Q413"/>
  <c r="R413" s="1"/>
  <c r="S407"/>
  <c r="T407" s="1"/>
  <c r="U407"/>
  <c r="V407" s="1"/>
  <c r="Y407"/>
  <c r="Z407" s="1"/>
  <c r="Q407"/>
  <c r="R407" s="1"/>
  <c r="W407"/>
  <c r="X407" s="1"/>
  <c r="U438"/>
  <c r="V438" s="1"/>
  <c r="W438"/>
  <c r="X438" s="1"/>
  <c r="Q438"/>
  <c r="R438" s="1"/>
  <c r="S438"/>
  <c r="T438" s="1"/>
  <c r="Y438"/>
  <c r="Z438" s="1"/>
  <c r="W480"/>
  <c r="X480" s="1"/>
  <c r="U480"/>
  <c r="V480" s="1"/>
  <c r="S480"/>
  <c r="T480" s="1"/>
  <c r="Y480"/>
  <c r="Z480" s="1"/>
  <c r="Q480"/>
  <c r="R480" s="1"/>
  <c r="S555"/>
  <c r="T555" s="1"/>
  <c r="Y555"/>
  <c r="Z555" s="1"/>
  <c r="U555"/>
  <c r="V555" s="1"/>
  <c r="W555"/>
  <c r="X555" s="1"/>
  <c r="Q555"/>
  <c r="R555" s="1"/>
  <c r="Y542"/>
  <c r="Z542" s="1"/>
  <c r="U542"/>
  <c r="V542" s="1"/>
  <c r="W542"/>
  <c r="X542" s="1"/>
  <c r="Q542"/>
  <c r="R542" s="1"/>
  <c r="S542"/>
  <c r="T542" s="1"/>
  <c r="Y575"/>
  <c r="Z575" s="1"/>
  <c r="U575"/>
  <c r="V575" s="1"/>
  <c r="W575"/>
  <c r="X575" s="1"/>
  <c r="Q575"/>
  <c r="R575" s="1"/>
  <c r="S575"/>
  <c r="T575" s="1"/>
  <c r="S571"/>
  <c r="T571" s="1"/>
  <c r="Y571"/>
  <c r="Z571" s="1"/>
  <c r="U571"/>
  <c r="V571" s="1"/>
  <c r="W571"/>
  <c r="X571" s="1"/>
  <c r="Q571"/>
  <c r="R571" s="1"/>
  <c r="K39" i="25"/>
  <c r="L39" s="1"/>
  <c r="M39"/>
  <c r="N39" s="1"/>
  <c r="G39"/>
  <c r="H39" s="1"/>
  <c r="E39"/>
  <c r="F39" s="1"/>
  <c r="I39"/>
  <c r="J39" s="1"/>
  <c r="Q565" i="28"/>
  <c r="R565" s="1"/>
  <c r="Y565"/>
  <c r="Z565" s="1"/>
  <c r="S565"/>
  <c r="T565" s="1"/>
  <c r="U565"/>
  <c r="V565" s="1"/>
  <c r="W565"/>
  <c r="X565" s="1"/>
  <c r="U595"/>
  <c r="V595" s="1"/>
  <c r="W595"/>
  <c r="X595" s="1"/>
  <c r="Q595"/>
  <c r="R595" s="1"/>
  <c r="S595"/>
  <c r="T595" s="1"/>
  <c r="Y595"/>
  <c r="Z595" s="1"/>
  <c r="Y248"/>
  <c r="Z248" s="1"/>
  <c r="U248"/>
  <c r="V248" s="1"/>
  <c r="W248"/>
  <c r="X248" s="1"/>
  <c r="Q248"/>
  <c r="R248" s="1"/>
  <c r="S248"/>
  <c r="T248" s="1"/>
  <c r="W139"/>
  <c r="X139" s="1"/>
  <c r="Q139"/>
  <c r="R139" s="1"/>
  <c r="S139"/>
  <c r="T139" s="1"/>
  <c r="Y139"/>
  <c r="Z139" s="1"/>
  <c r="U139"/>
  <c r="V139" s="1"/>
  <c r="S204"/>
  <c r="T204" s="1"/>
  <c r="Y204"/>
  <c r="Z204" s="1"/>
  <c r="U204"/>
  <c r="V204" s="1"/>
  <c r="W204"/>
  <c r="X204" s="1"/>
  <c r="Q204"/>
  <c r="R204" s="1"/>
  <c r="Y271"/>
  <c r="Z271" s="1"/>
  <c r="S271"/>
  <c r="T271" s="1"/>
  <c r="U271"/>
  <c r="V271" s="1"/>
  <c r="Q271"/>
  <c r="R271" s="1"/>
  <c r="W271"/>
  <c r="X271" s="1"/>
  <c r="U259"/>
  <c r="V259" s="1"/>
  <c r="Q259"/>
  <c r="R259" s="1"/>
  <c r="W259"/>
  <c r="X259" s="1"/>
  <c r="Y259"/>
  <c r="Z259" s="1"/>
  <c r="S259"/>
  <c r="T259" s="1"/>
  <c r="W316"/>
  <c r="X316" s="1"/>
  <c r="Q316"/>
  <c r="R316" s="1"/>
  <c r="S316"/>
  <c r="T316" s="1"/>
  <c r="Y316"/>
  <c r="Z316" s="1"/>
  <c r="U316"/>
  <c r="V316" s="1"/>
  <c r="Y314"/>
  <c r="Z314" s="1"/>
  <c r="S314"/>
  <c r="T314" s="1"/>
  <c r="Q314"/>
  <c r="R314" s="1"/>
  <c r="U314"/>
  <c r="V314" s="1"/>
  <c r="W314"/>
  <c r="X314" s="1"/>
  <c r="Y342"/>
  <c r="Z342" s="1"/>
  <c r="S342"/>
  <c r="T342" s="1"/>
  <c r="U342"/>
  <c r="V342" s="1"/>
  <c r="Q342"/>
  <c r="R342" s="1"/>
  <c r="W342"/>
  <c r="X342" s="1"/>
  <c r="K31" i="25"/>
  <c r="L31" s="1"/>
  <c r="M31"/>
  <c r="N31" s="1"/>
  <c r="G31"/>
  <c r="H31" s="1"/>
  <c r="E31"/>
  <c r="I31"/>
  <c r="J31" s="1"/>
  <c r="Q471" i="28"/>
  <c r="R471" s="1"/>
  <c r="S471"/>
  <c r="T471" s="1"/>
  <c r="W471"/>
  <c r="X471" s="1"/>
  <c r="U471"/>
  <c r="V471" s="1"/>
  <c r="Y471"/>
  <c r="Z471" s="1"/>
  <c r="U513"/>
  <c r="V513" s="1"/>
  <c r="Q513"/>
  <c r="R513" s="1"/>
  <c r="W513"/>
  <c r="X513" s="1"/>
  <c r="Y513"/>
  <c r="Z513" s="1"/>
  <c r="S513"/>
  <c r="T513" s="1"/>
  <c r="W506"/>
  <c r="X506" s="1"/>
  <c r="Q506"/>
  <c r="R506" s="1"/>
  <c r="S506"/>
  <c r="T506" s="1"/>
  <c r="Y506"/>
  <c r="Z506" s="1"/>
  <c r="U506"/>
  <c r="V506" s="1"/>
  <c r="W539"/>
  <c r="X539" s="1"/>
  <c r="Q539"/>
  <c r="R539" s="1"/>
  <c r="S539"/>
  <c r="T539" s="1"/>
  <c r="Y539"/>
  <c r="Z539" s="1"/>
  <c r="U539"/>
  <c r="V539" s="1"/>
  <c r="U527"/>
  <c r="V527" s="1"/>
  <c r="W527"/>
  <c r="X527" s="1"/>
  <c r="Q527"/>
  <c r="R527" s="1"/>
  <c r="S527"/>
  <c r="T527" s="1"/>
  <c r="Y527"/>
  <c r="Z527" s="1"/>
  <c r="W633"/>
  <c r="X633" s="1"/>
  <c r="Y633"/>
  <c r="Z633" s="1"/>
  <c r="S633"/>
  <c r="T633" s="1"/>
  <c r="U633"/>
  <c r="V633" s="1"/>
  <c r="Q633"/>
  <c r="R633" s="1"/>
  <c r="W653"/>
  <c r="X653" s="1"/>
  <c r="U653"/>
  <c r="V653" s="1"/>
  <c r="S653"/>
  <c r="T653" s="1"/>
  <c r="Y653"/>
  <c r="Z653" s="1"/>
  <c r="Q653"/>
  <c r="R653" s="1"/>
  <c r="Y672"/>
  <c r="Z672" s="1"/>
  <c r="U672"/>
  <c r="V672" s="1"/>
  <c r="W672"/>
  <c r="X672" s="1"/>
  <c r="Q672"/>
  <c r="R672" s="1"/>
  <c r="S672"/>
  <c r="T672" s="1"/>
  <c r="U707"/>
  <c r="V707" s="1"/>
  <c r="W707"/>
  <c r="X707" s="1"/>
  <c r="Q707"/>
  <c r="R707" s="1"/>
  <c r="S707"/>
  <c r="T707" s="1"/>
  <c r="Y707"/>
  <c r="Z707" s="1"/>
  <c r="U81"/>
  <c r="V81" s="1"/>
  <c r="W81"/>
  <c r="X81" s="1"/>
  <c r="Q81"/>
  <c r="R81" s="1"/>
  <c r="S81"/>
  <c r="T81" s="1"/>
  <c r="Y81"/>
  <c r="Z81" s="1"/>
  <c r="S15"/>
  <c r="T15" s="1"/>
  <c r="Y15"/>
  <c r="Z15" s="1"/>
  <c r="U15"/>
  <c r="V15" s="1"/>
  <c r="W15"/>
  <c r="X15" s="1"/>
  <c r="Q15"/>
  <c r="R15" s="1"/>
  <c r="S87"/>
  <c r="T87" s="1"/>
  <c r="Y87"/>
  <c r="Z87" s="1"/>
  <c r="U87"/>
  <c r="V87" s="1"/>
  <c r="W87"/>
  <c r="X87" s="1"/>
  <c r="Q87"/>
  <c r="R87" s="1"/>
  <c r="Y109"/>
  <c r="Z109" s="1"/>
  <c r="S109"/>
  <c r="T109" s="1"/>
  <c r="Q109"/>
  <c r="R109" s="1"/>
  <c r="U109"/>
  <c r="V109" s="1"/>
  <c r="W109"/>
  <c r="X109" s="1"/>
  <c r="Y167"/>
  <c r="Z167" s="1"/>
  <c r="U167"/>
  <c r="V167" s="1"/>
  <c r="W167"/>
  <c r="X167" s="1"/>
  <c r="Q167"/>
  <c r="R167" s="1"/>
  <c r="S167"/>
  <c r="T167" s="1"/>
  <c r="W205"/>
  <c r="X205" s="1"/>
  <c r="Q205"/>
  <c r="R205" s="1"/>
  <c r="S205"/>
  <c r="T205" s="1"/>
  <c r="Y205"/>
  <c r="Z205" s="1"/>
  <c r="U205"/>
  <c r="V205" s="1"/>
  <c r="K23" i="25"/>
  <c r="L23" s="1"/>
  <c r="M23"/>
  <c r="N23" s="1"/>
  <c r="G23"/>
  <c r="H23" s="1"/>
  <c r="E23"/>
  <c r="F23" s="1"/>
  <c r="I23"/>
  <c r="J23" s="1"/>
  <c r="Y285" i="28"/>
  <c r="Z285" s="1"/>
  <c r="W285"/>
  <c r="X285" s="1"/>
  <c r="Q285"/>
  <c r="R285" s="1"/>
  <c r="S285"/>
  <c r="T285" s="1"/>
  <c r="U285"/>
  <c r="V285" s="1"/>
  <c r="Q55"/>
  <c r="R55" s="1"/>
  <c r="W55"/>
  <c r="X55" s="1"/>
  <c r="Y55"/>
  <c r="Z55" s="1"/>
  <c r="S55"/>
  <c r="T55" s="1"/>
  <c r="U55"/>
  <c r="V55" s="1"/>
  <c r="W240"/>
  <c r="X240" s="1"/>
  <c r="Q240"/>
  <c r="R240" s="1"/>
  <c r="S240"/>
  <c r="T240" s="1"/>
  <c r="Y240"/>
  <c r="Z240" s="1"/>
  <c r="U240"/>
  <c r="V240" s="1"/>
  <c r="S24"/>
  <c r="T24" s="1"/>
  <c r="Y24"/>
  <c r="Z24" s="1"/>
  <c r="U24"/>
  <c r="V24" s="1"/>
  <c r="W24"/>
  <c r="X24" s="1"/>
  <c r="Q24"/>
  <c r="R24" s="1"/>
  <c r="S136"/>
  <c r="T136" s="1"/>
  <c r="Y136"/>
  <c r="Z136" s="1"/>
  <c r="U136"/>
  <c r="V136" s="1"/>
  <c r="W136"/>
  <c r="X136" s="1"/>
  <c r="Q136"/>
  <c r="R136" s="1"/>
  <c r="Y336"/>
  <c r="Z336" s="1"/>
  <c r="U336"/>
  <c r="V336" s="1"/>
  <c r="W336"/>
  <c r="X336" s="1"/>
  <c r="Q336"/>
  <c r="R336" s="1"/>
  <c r="S336"/>
  <c r="T336" s="1"/>
  <c r="W330"/>
  <c r="X330" s="1"/>
  <c r="U330"/>
  <c r="V330" s="1"/>
  <c r="S330"/>
  <c r="T330" s="1"/>
  <c r="Y330"/>
  <c r="Z330" s="1"/>
  <c r="Q330"/>
  <c r="R330" s="1"/>
  <c r="W365"/>
  <c r="X365" s="1"/>
  <c r="U365"/>
  <c r="V365" s="1"/>
  <c r="Y365"/>
  <c r="Z365" s="1"/>
  <c r="Q365"/>
  <c r="R365" s="1"/>
  <c r="S365"/>
  <c r="T365" s="1"/>
  <c r="U392"/>
  <c r="V392" s="1"/>
  <c r="W392"/>
  <c r="X392" s="1"/>
  <c r="Q392"/>
  <c r="R392" s="1"/>
  <c r="S392"/>
  <c r="T392" s="1"/>
  <c r="Y392"/>
  <c r="Z392" s="1"/>
  <c r="U380"/>
  <c r="V380" s="1"/>
  <c r="W380"/>
  <c r="X380" s="1"/>
  <c r="Q380"/>
  <c r="R380" s="1"/>
  <c r="S380"/>
  <c r="T380" s="1"/>
  <c r="Y380"/>
  <c r="Z380" s="1"/>
  <c r="Q373"/>
  <c r="R373" s="1"/>
  <c r="W373"/>
  <c r="X373" s="1"/>
  <c r="Y373"/>
  <c r="Z373" s="1"/>
  <c r="S373"/>
  <c r="T373" s="1"/>
  <c r="U373"/>
  <c r="V373" s="1"/>
  <c r="Y403"/>
  <c r="Z403" s="1"/>
  <c r="U403"/>
  <c r="V403" s="1"/>
  <c r="W403"/>
  <c r="X403" s="1"/>
  <c r="Q403"/>
  <c r="R403" s="1"/>
  <c r="S403"/>
  <c r="T403" s="1"/>
  <c r="S433"/>
  <c r="T433" s="1"/>
  <c r="Y433"/>
  <c r="Z433" s="1"/>
  <c r="U433"/>
  <c r="V433" s="1"/>
  <c r="W433"/>
  <c r="X433" s="1"/>
  <c r="Q433"/>
  <c r="R433" s="1"/>
  <c r="U427"/>
  <c r="V427" s="1"/>
  <c r="W427"/>
  <c r="X427" s="1"/>
  <c r="Q427"/>
  <c r="R427" s="1"/>
  <c r="S427"/>
  <c r="T427" s="1"/>
  <c r="Y427"/>
  <c r="Z427" s="1"/>
  <c r="W462"/>
  <c r="X462" s="1"/>
  <c r="Q462"/>
  <c r="R462" s="1"/>
  <c r="Y462"/>
  <c r="Z462" s="1"/>
  <c r="S462"/>
  <c r="T462" s="1"/>
  <c r="U462"/>
  <c r="V462" s="1"/>
  <c r="U451"/>
  <c r="V451" s="1"/>
  <c r="Q451"/>
  <c r="R451" s="1"/>
  <c r="W451"/>
  <c r="X451" s="1"/>
  <c r="Y451"/>
  <c r="Z451" s="1"/>
  <c r="S451"/>
  <c r="T451" s="1"/>
  <c r="S490"/>
  <c r="T490" s="1"/>
  <c r="Y490"/>
  <c r="Z490" s="1"/>
  <c r="U490"/>
  <c r="V490" s="1"/>
  <c r="W490"/>
  <c r="X490" s="1"/>
  <c r="Q490"/>
  <c r="R490" s="1"/>
  <c r="W548"/>
  <c r="X548" s="1"/>
  <c r="U548"/>
  <c r="V548" s="1"/>
  <c r="S548"/>
  <c r="T548" s="1"/>
  <c r="Y548"/>
  <c r="Z548" s="1"/>
  <c r="Q548"/>
  <c r="R548" s="1"/>
  <c r="W577"/>
  <c r="X577" s="1"/>
  <c r="Y577"/>
  <c r="Z577" s="1"/>
  <c r="S577"/>
  <c r="T577" s="1"/>
  <c r="U577"/>
  <c r="V577" s="1"/>
  <c r="Q577"/>
  <c r="R577" s="1"/>
  <c r="U610"/>
  <c r="V610" s="1"/>
  <c r="Q610"/>
  <c r="R610" s="1"/>
  <c r="W610"/>
  <c r="X610" s="1"/>
  <c r="Y610"/>
  <c r="Z610" s="1"/>
  <c r="S610"/>
  <c r="T610" s="1"/>
  <c r="K41" i="22"/>
  <c r="L41" s="1"/>
  <c r="G41"/>
  <c r="H41" s="1"/>
  <c r="E41"/>
  <c r="F41" s="1"/>
  <c r="I41"/>
  <c r="J41" s="1"/>
  <c r="M41"/>
  <c r="N41" s="1"/>
  <c r="U14" i="31" l="1"/>
  <c r="V14" s="1"/>
  <c r="S14"/>
  <c r="T14" s="1"/>
  <c r="Y14"/>
  <c r="Z14" s="1"/>
  <c r="W14"/>
  <c r="X14" s="1"/>
  <c r="Q14"/>
  <c r="R14" s="1"/>
  <c r="Q32" i="34"/>
  <c r="R32" s="1"/>
  <c r="W32"/>
  <c r="X32" s="1"/>
  <c r="U32"/>
  <c r="V32" s="1"/>
  <c r="Y32"/>
  <c r="Z32" s="1"/>
  <c r="S32"/>
  <c r="T32" s="1"/>
  <c r="W20" i="31"/>
  <c r="X20" s="1"/>
  <c r="U20"/>
  <c r="V20" s="1"/>
  <c r="Q20"/>
  <c r="R20" s="1"/>
  <c r="S20"/>
  <c r="T20" s="1"/>
  <c r="Y20"/>
  <c r="Z20" s="1"/>
  <c r="W15" i="37"/>
  <c r="X15" s="1"/>
  <c r="S15"/>
  <c r="T15" s="1"/>
  <c r="Q15"/>
  <c r="R15" s="1"/>
  <c r="U15"/>
  <c r="V15" s="1"/>
  <c r="Y15"/>
  <c r="Z15" s="1"/>
  <c r="S36" i="34"/>
  <c r="T36" s="1"/>
  <c r="Y36"/>
  <c r="Z36" s="1"/>
  <c r="W36"/>
  <c r="X36" s="1"/>
  <c r="Q36"/>
  <c r="R36" s="1"/>
  <c r="U36"/>
  <c r="V36" s="1"/>
  <c r="W18"/>
  <c r="X18" s="1"/>
  <c r="U18"/>
  <c r="V18" s="1"/>
  <c r="Q18"/>
  <c r="R18" s="1"/>
  <c r="Y18"/>
  <c r="Z18" s="1"/>
  <c r="S18"/>
  <c r="T18" s="1"/>
  <c r="Q28" i="31"/>
  <c r="R28" s="1"/>
  <c r="S28"/>
  <c r="T28" s="1"/>
  <c r="Y28"/>
  <c r="Z28" s="1"/>
  <c r="U28"/>
  <c r="V28" s="1"/>
  <c r="W28"/>
  <c r="X28" s="1"/>
  <c r="Q17" i="34"/>
  <c r="R17" s="1"/>
  <c r="U17"/>
  <c r="V17" s="1"/>
  <c r="W17"/>
  <c r="X17" s="1"/>
  <c r="Y17"/>
  <c r="Z17" s="1"/>
  <c r="S17"/>
  <c r="T17" s="1"/>
  <c r="Y17" i="37"/>
  <c r="Z17" s="1"/>
  <c r="S17"/>
  <c r="T17" s="1"/>
  <c r="Q17"/>
  <c r="R17" s="1"/>
  <c r="U17"/>
  <c r="V17" s="1"/>
  <c r="W17"/>
  <c r="X17" s="1"/>
  <c r="S32"/>
  <c r="T32" s="1"/>
  <c r="W32"/>
  <c r="X32" s="1"/>
  <c r="Q32"/>
  <c r="R32" s="1"/>
  <c r="Y32"/>
  <c r="Z32" s="1"/>
  <c r="U32"/>
  <c r="V32" s="1"/>
  <c r="S31" i="34"/>
  <c r="T31" s="1"/>
  <c r="W31"/>
  <c r="X31" s="1"/>
  <c r="U31"/>
  <c r="V31" s="1"/>
  <c r="Y31"/>
  <c r="Z31" s="1"/>
  <c r="Q31"/>
  <c r="R31" s="1"/>
  <c r="W30" i="31"/>
  <c r="X30" s="1"/>
  <c r="Q30"/>
  <c r="R30" s="1"/>
  <c r="U30"/>
  <c r="V30" s="1"/>
  <c r="Y30"/>
  <c r="Z30" s="1"/>
  <c r="S30"/>
  <c r="T30" s="1"/>
  <c r="Q27" i="34"/>
  <c r="R27" s="1"/>
  <c r="S27"/>
  <c r="T27" s="1"/>
  <c r="W27"/>
  <c r="X27" s="1"/>
  <c r="U27"/>
  <c r="V27" s="1"/>
  <c r="Y27"/>
  <c r="Z27" s="1"/>
  <c r="Y16" i="31"/>
  <c r="Z16" s="1"/>
  <c r="S16"/>
  <c r="T16" s="1"/>
  <c r="W16"/>
  <c r="X16" s="1"/>
  <c r="Q16"/>
  <c r="R16" s="1"/>
  <c r="U16"/>
  <c r="V16" s="1"/>
  <c r="W36"/>
  <c r="X36" s="1"/>
  <c r="Q36"/>
  <c r="R36" s="1"/>
  <c r="U36"/>
  <c r="V36" s="1"/>
  <c r="Y36"/>
  <c r="Z36" s="1"/>
  <c r="S36"/>
  <c r="T36" s="1"/>
  <c r="Y24" i="37"/>
  <c r="Z24" s="1"/>
  <c r="Q24"/>
  <c r="R24" s="1"/>
  <c r="U24"/>
  <c r="V24" s="1"/>
  <c r="S24"/>
  <c r="T24" s="1"/>
  <c r="W24"/>
  <c r="X24" s="1"/>
  <c r="Q32" i="31"/>
  <c r="R32" s="1"/>
  <c r="W32"/>
  <c r="X32" s="1"/>
  <c r="S32"/>
  <c r="T32" s="1"/>
  <c r="U32"/>
  <c r="V32" s="1"/>
  <c r="Y32"/>
  <c r="Z32" s="1"/>
  <c r="U41"/>
  <c r="V41" s="1"/>
  <c r="Y41"/>
  <c r="Z41" s="1"/>
  <c r="Q41"/>
  <c r="R41" s="1"/>
  <c r="S41"/>
  <c r="T41" s="1"/>
  <c r="W41"/>
  <c r="X41" s="1"/>
  <c r="Q28" i="37"/>
  <c r="R28" s="1"/>
  <c r="U28"/>
  <c r="V28" s="1"/>
  <c r="S28"/>
  <c r="T28" s="1"/>
  <c r="W28"/>
  <c r="X28" s="1"/>
  <c r="Y28"/>
  <c r="Z28" s="1"/>
  <c r="Y15" i="34"/>
  <c r="Z15" s="1"/>
  <c r="Q15"/>
  <c r="R15" s="1"/>
  <c r="W15"/>
  <c r="X15" s="1"/>
  <c r="S15"/>
  <c r="T15" s="1"/>
  <c r="U15"/>
  <c r="V15" s="1"/>
  <c r="Y18" i="31"/>
  <c r="Z18" s="1"/>
  <c r="S18"/>
  <c r="T18" s="1"/>
  <c r="Q18"/>
  <c r="R18" s="1"/>
  <c r="W18"/>
  <c r="X18" s="1"/>
  <c r="U18"/>
  <c r="V18" s="1"/>
  <c r="U31" i="37"/>
  <c r="V31" s="1"/>
  <c r="W31"/>
  <c r="X31" s="1"/>
  <c r="Q31"/>
  <c r="R31" s="1"/>
  <c r="Y31"/>
  <c r="Z31" s="1"/>
  <c r="S31"/>
  <c r="T31" s="1"/>
  <c r="Q27" i="31"/>
  <c r="R27" s="1"/>
  <c r="U27"/>
  <c r="V27" s="1"/>
  <c r="Y27"/>
  <c r="Z27" s="1"/>
  <c r="S27"/>
  <c r="T27" s="1"/>
  <c r="W27"/>
  <c r="X27" s="1"/>
  <c r="S40" i="37"/>
  <c r="T40" s="1"/>
  <c r="Q40"/>
  <c r="R40" s="1"/>
  <c r="W40"/>
  <c r="X40" s="1"/>
  <c r="U40"/>
  <c r="V40" s="1"/>
  <c r="Y40"/>
  <c r="Z40" s="1"/>
  <c r="S36"/>
  <c r="T36" s="1"/>
  <c r="W36"/>
  <c r="X36" s="1"/>
  <c r="Q36"/>
  <c r="R36" s="1"/>
  <c r="U36"/>
  <c r="V36" s="1"/>
  <c r="Y36"/>
  <c r="Z36" s="1"/>
  <c r="Q22" i="31"/>
  <c r="R22" s="1"/>
  <c r="U22"/>
  <c r="V22" s="1"/>
  <c r="Y22"/>
  <c r="Z22" s="1"/>
  <c r="W22"/>
  <c r="X22" s="1"/>
  <c r="S22"/>
  <c r="T22" s="1"/>
  <c r="Y33"/>
  <c r="Z33" s="1"/>
  <c r="W33"/>
  <c r="X33" s="1"/>
  <c r="S33"/>
  <c r="T33" s="1"/>
  <c r="Q33"/>
  <c r="R33" s="1"/>
  <c r="U33"/>
  <c r="V33" s="1"/>
  <c r="S41" i="34"/>
  <c r="T41" s="1"/>
  <c r="W41"/>
  <c r="X41" s="1"/>
  <c r="Y41"/>
  <c r="Z41" s="1"/>
  <c r="Q41"/>
  <c r="R41" s="1"/>
  <c r="U41"/>
  <c r="V41" s="1"/>
  <c r="S35"/>
  <c r="T35" s="1"/>
  <c r="W35"/>
  <c r="X35" s="1"/>
  <c r="Y35"/>
  <c r="Z35" s="1"/>
  <c r="Q35"/>
  <c r="R35" s="1"/>
  <c r="U35"/>
  <c r="V35" s="1"/>
  <c r="U23"/>
  <c r="V23" s="1"/>
  <c r="S23"/>
  <c r="T23" s="1"/>
  <c r="Y23"/>
  <c r="Z23" s="1"/>
  <c r="W23"/>
  <c r="X23" s="1"/>
  <c r="Q23"/>
  <c r="R23" s="1"/>
  <c r="S33"/>
  <c r="T33" s="1"/>
  <c r="Y33"/>
  <c r="Z33" s="1"/>
  <c r="W33"/>
  <c r="X33" s="1"/>
  <c r="Q33"/>
  <c r="R33" s="1"/>
  <c r="U33"/>
  <c r="V33" s="1"/>
  <c r="S23" i="37"/>
  <c r="T23" s="1"/>
  <c r="Q23"/>
  <c r="R23" s="1"/>
  <c r="Y23"/>
  <c r="Z23" s="1"/>
  <c r="U23"/>
  <c r="V23" s="1"/>
  <c r="W23"/>
  <c r="X23" s="1"/>
  <c r="U26"/>
  <c r="V26" s="1"/>
  <c r="Q26"/>
  <c r="R26" s="1"/>
  <c r="S26"/>
  <c r="T26" s="1"/>
  <c r="Y26"/>
  <c r="Z26" s="1"/>
  <c r="W26"/>
  <c r="X26" s="1"/>
  <c r="U19"/>
  <c r="V19" s="1"/>
  <c r="S19"/>
  <c r="T19" s="1"/>
  <c r="W19"/>
  <c r="X19" s="1"/>
  <c r="Q19"/>
  <c r="R19" s="1"/>
  <c r="Y19"/>
  <c r="Z19" s="1"/>
  <c r="U39" i="34"/>
  <c r="V39" s="1"/>
  <c r="Q39"/>
  <c r="R39" s="1"/>
  <c r="Y39"/>
  <c r="Z39" s="1"/>
  <c r="S39"/>
  <c r="T39" s="1"/>
  <c r="W39"/>
  <c r="X39" s="1"/>
  <c r="U38" i="37"/>
  <c r="V38" s="1"/>
  <c r="Q38"/>
  <c r="R38" s="1"/>
  <c r="W38"/>
  <c r="X38" s="1"/>
  <c r="Y38"/>
  <c r="Z38" s="1"/>
  <c r="S38"/>
  <c r="T38" s="1"/>
  <c r="Q30" i="34"/>
  <c r="R30" s="1"/>
  <c r="U30"/>
  <c r="V30" s="1"/>
  <c r="Y30"/>
  <c r="Z30" s="1"/>
  <c r="S30"/>
  <c r="T30" s="1"/>
  <c r="W30"/>
  <c r="X30" s="1"/>
  <c r="O27" i="25"/>
  <c r="R27" s="1"/>
  <c r="S27" s="1"/>
  <c r="V710" i="28"/>
  <c r="AF11" s="1"/>
  <c r="V25" i="25"/>
  <c r="W25" s="1"/>
  <c r="W29" i="34"/>
  <c r="X29" s="1"/>
  <c r="S29"/>
  <c r="T29" s="1"/>
  <c r="Q29"/>
  <c r="R29" s="1"/>
  <c r="Y29"/>
  <c r="Z29" s="1"/>
  <c r="U29"/>
  <c r="V29" s="1"/>
  <c r="U35" i="31"/>
  <c r="V35" s="1"/>
  <c r="S35"/>
  <c r="T35" s="1"/>
  <c r="W35"/>
  <c r="X35" s="1"/>
  <c r="Q35"/>
  <c r="R35" s="1"/>
  <c r="Y35"/>
  <c r="Z35" s="1"/>
  <c r="U33" i="37"/>
  <c r="V33" s="1"/>
  <c r="Y33"/>
  <c r="Z33" s="1"/>
  <c r="Q33"/>
  <c r="R33" s="1"/>
  <c r="W33"/>
  <c r="X33" s="1"/>
  <c r="S33"/>
  <c r="T33" s="1"/>
  <c r="W13" i="34"/>
  <c r="X13" s="1"/>
  <c r="Q13"/>
  <c r="R13" s="1"/>
  <c r="U13"/>
  <c r="V13" s="1"/>
  <c r="Y13"/>
  <c r="Z13" s="1"/>
  <c r="S13"/>
  <c r="T13" s="1"/>
  <c r="Y25" i="37"/>
  <c r="Z25" s="1"/>
  <c r="S25"/>
  <c r="T25" s="1"/>
  <c r="U25"/>
  <c r="V25" s="1"/>
  <c r="W25"/>
  <c r="X25" s="1"/>
  <c r="Q25"/>
  <c r="R25" s="1"/>
  <c r="S37"/>
  <c r="T37" s="1"/>
  <c r="Q37"/>
  <c r="R37" s="1"/>
  <c r="U37"/>
  <c r="V37" s="1"/>
  <c r="W37"/>
  <c r="X37" s="1"/>
  <c r="Y37"/>
  <c r="Z37" s="1"/>
  <c r="U34" i="31"/>
  <c r="V34" s="1"/>
  <c r="Y34"/>
  <c r="Z34" s="1"/>
  <c r="S34"/>
  <c r="T34" s="1"/>
  <c r="W34"/>
  <c r="X34" s="1"/>
  <c r="Q34"/>
  <c r="R34" s="1"/>
  <c r="O33" i="25"/>
  <c r="X710" i="28"/>
  <c r="AH11" s="1"/>
  <c r="X25" i="25"/>
  <c r="Y25" s="1"/>
  <c r="O13" i="22"/>
  <c r="T13" s="1"/>
  <c r="U13" s="1"/>
  <c r="Y19" i="34"/>
  <c r="Z19" s="1"/>
  <c r="S19"/>
  <c r="T19" s="1"/>
  <c r="W19"/>
  <c r="X19" s="1"/>
  <c r="Q19"/>
  <c r="R19" s="1"/>
  <c r="U19"/>
  <c r="V19" s="1"/>
  <c r="U26" i="31"/>
  <c r="V26" s="1"/>
  <c r="Y26"/>
  <c r="Z26" s="1"/>
  <c r="S26"/>
  <c r="T26" s="1"/>
  <c r="Q26"/>
  <c r="R26" s="1"/>
  <c r="W26"/>
  <c r="X26" s="1"/>
  <c r="Q28" i="34"/>
  <c r="R28" s="1"/>
  <c r="U28"/>
  <c r="V28" s="1"/>
  <c r="Y28"/>
  <c r="Z28" s="1"/>
  <c r="W28"/>
  <c r="X28" s="1"/>
  <c r="S28"/>
  <c r="T28" s="1"/>
  <c r="Q20" i="37"/>
  <c r="R20" s="1"/>
  <c r="S20"/>
  <c r="T20" s="1"/>
  <c r="U20"/>
  <c r="V20" s="1"/>
  <c r="Y20"/>
  <c r="Z20" s="1"/>
  <c r="W20"/>
  <c r="X20" s="1"/>
  <c r="Y13"/>
  <c r="Z13" s="1"/>
  <c r="S13"/>
  <c r="T13" s="1"/>
  <c r="W13"/>
  <c r="X13" s="1"/>
  <c r="U13"/>
  <c r="V13" s="1"/>
  <c r="Q13"/>
  <c r="R13" s="1"/>
  <c r="Y40" i="31"/>
  <c r="Z40" s="1"/>
  <c r="S40"/>
  <c r="T40" s="1"/>
  <c r="W40"/>
  <c r="X40" s="1"/>
  <c r="Q40"/>
  <c r="R40" s="1"/>
  <c r="U40"/>
  <c r="V40" s="1"/>
  <c r="W17"/>
  <c r="X17" s="1"/>
  <c r="S17"/>
  <c r="T17" s="1"/>
  <c r="Q17"/>
  <c r="R17" s="1"/>
  <c r="Y17"/>
  <c r="Z17" s="1"/>
  <c r="U17"/>
  <c r="V17" s="1"/>
  <c r="W25"/>
  <c r="X25" s="1"/>
  <c r="Y25"/>
  <c r="Z25" s="1"/>
  <c r="Q25"/>
  <c r="R25" s="1"/>
  <c r="U25"/>
  <c r="V25" s="1"/>
  <c r="S25"/>
  <c r="T25" s="1"/>
  <c r="Q20" i="34"/>
  <c r="R20" s="1"/>
  <c r="U20"/>
  <c r="V20" s="1"/>
  <c r="S20"/>
  <c r="T20" s="1"/>
  <c r="Y20"/>
  <c r="Z20" s="1"/>
  <c r="W20"/>
  <c r="X20" s="1"/>
  <c r="S34"/>
  <c r="T34" s="1"/>
  <c r="W34"/>
  <c r="X34" s="1"/>
  <c r="Q34"/>
  <c r="R34" s="1"/>
  <c r="U34"/>
  <c r="V34" s="1"/>
  <c r="Y34"/>
  <c r="Z34" s="1"/>
  <c r="Y34" i="37"/>
  <c r="Z34" s="1"/>
  <c r="S34"/>
  <c r="T34" s="1"/>
  <c r="W34"/>
  <c r="X34" s="1"/>
  <c r="Q34"/>
  <c r="R34" s="1"/>
  <c r="U34"/>
  <c r="V34" s="1"/>
  <c r="W21" i="31"/>
  <c r="X21" s="1"/>
  <c r="Q21"/>
  <c r="R21" s="1"/>
  <c r="S21"/>
  <c r="T21" s="1"/>
  <c r="U21"/>
  <c r="V21" s="1"/>
  <c r="Y21"/>
  <c r="Z21" s="1"/>
  <c r="S21" i="37"/>
  <c r="T21" s="1"/>
  <c r="Y21"/>
  <c r="Z21" s="1"/>
  <c r="U21"/>
  <c r="V21" s="1"/>
  <c r="Q21"/>
  <c r="R21" s="1"/>
  <c r="W21"/>
  <c r="X21" s="1"/>
  <c r="S14"/>
  <c r="T14" s="1"/>
  <c r="Q14"/>
  <c r="R14" s="1"/>
  <c r="U14"/>
  <c r="V14" s="1"/>
  <c r="Y14"/>
  <c r="Z14" s="1"/>
  <c r="W14"/>
  <c r="X14" s="1"/>
  <c r="W29"/>
  <c r="X29" s="1"/>
  <c r="S29"/>
  <c r="T29" s="1"/>
  <c r="Q29"/>
  <c r="R29" s="1"/>
  <c r="U29"/>
  <c r="V29" s="1"/>
  <c r="Y29"/>
  <c r="Z29" s="1"/>
  <c r="Q18"/>
  <c r="R18" s="1"/>
  <c r="U18"/>
  <c r="V18" s="1"/>
  <c r="S18"/>
  <c r="T18" s="1"/>
  <c r="W18"/>
  <c r="X18" s="1"/>
  <c r="Y18"/>
  <c r="Z18" s="1"/>
  <c r="O26" i="25"/>
  <c r="Z26" s="1"/>
  <c r="AA26" s="1"/>
  <c r="Z710" i="28"/>
  <c r="AJ11" s="1"/>
  <c r="R710"/>
  <c r="AB11" s="1"/>
  <c r="O22" i="25"/>
  <c r="R25"/>
  <c r="S25" s="1"/>
  <c r="S30" i="37"/>
  <c r="T30" s="1"/>
  <c r="Y30"/>
  <c r="Z30" s="1"/>
  <c r="W30"/>
  <c r="X30" s="1"/>
  <c r="U30"/>
  <c r="V30" s="1"/>
  <c r="Q30"/>
  <c r="R30" s="1"/>
  <c r="Q24" i="31"/>
  <c r="R24" s="1"/>
  <c r="W24"/>
  <c r="X24" s="1"/>
  <c r="S24"/>
  <c r="T24" s="1"/>
  <c r="U24"/>
  <c r="V24" s="1"/>
  <c r="Y24"/>
  <c r="Z24" s="1"/>
  <c r="W31"/>
  <c r="X31" s="1"/>
  <c r="Q31"/>
  <c r="R31" s="1"/>
  <c r="S31"/>
  <c r="T31" s="1"/>
  <c r="U31"/>
  <c r="V31" s="1"/>
  <c r="Y31"/>
  <c r="Z31" s="1"/>
  <c r="Q15"/>
  <c r="R15" s="1"/>
  <c r="U15"/>
  <c r="V15" s="1"/>
  <c r="Y15"/>
  <c r="Z15" s="1"/>
  <c r="S15"/>
  <c r="T15" s="1"/>
  <c r="W15"/>
  <c r="X15" s="1"/>
  <c r="S22" i="34"/>
  <c r="T22" s="1"/>
  <c r="W22"/>
  <c r="X22" s="1"/>
  <c r="Q22"/>
  <c r="R22" s="1"/>
  <c r="U22"/>
  <c r="V22" s="1"/>
  <c r="Y22"/>
  <c r="Z22" s="1"/>
  <c r="W39" i="37"/>
  <c r="X39" s="1"/>
  <c r="Q39"/>
  <c r="R39" s="1"/>
  <c r="U39"/>
  <c r="V39" s="1"/>
  <c r="Y39"/>
  <c r="Z39" s="1"/>
  <c r="S39"/>
  <c r="T39" s="1"/>
  <c r="Q41"/>
  <c r="R41" s="1"/>
  <c r="U41"/>
  <c r="V41" s="1"/>
  <c r="Y41"/>
  <c r="Z41" s="1"/>
  <c r="W41"/>
  <c r="X41" s="1"/>
  <c r="S41"/>
  <c r="T41" s="1"/>
  <c r="Q14" i="34"/>
  <c r="R14" s="1"/>
  <c r="Y14"/>
  <c r="Z14" s="1"/>
  <c r="S14"/>
  <c r="T14" s="1"/>
  <c r="U14"/>
  <c r="V14" s="1"/>
  <c r="W14"/>
  <c r="X14" s="1"/>
  <c r="W13" i="31"/>
  <c r="X13" s="1"/>
  <c r="X46" s="1"/>
  <c r="AH11" s="1"/>
  <c r="Q13"/>
  <c r="R13" s="1"/>
  <c r="U13"/>
  <c r="V13" s="1"/>
  <c r="Y13"/>
  <c r="Z13" s="1"/>
  <c r="S13"/>
  <c r="T13" s="1"/>
  <c r="Y25" i="34"/>
  <c r="Z25" s="1"/>
  <c r="S25"/>
  <c r="T25" s="1"/>
  <c r="Q25"/>
  <c r="R25" s="1"/>
  <c r="W25"/>
  <c r="X25" s="1"/>
  <c r="U25"/>
  <c r="V25" s="1"/>
  <c r="Y38" i="31"/>
  <c r="Z38" s="1"/>
  <c r="S38"/>
  <c r="T38" s="1"/>
  <c r="W38"/>
  <c r="X38" s="1"/>
  <c r="U38"/>
  <c r="V38" s="1"/>
  <c r="Q38"/>
  <c r="R38" s="1"/>
  <c r="W16" i="37"/>
  <c r="X16" s="1"/>
  <c r="S16"/>
  <c r="T16" s="1"/>
  <c r="Q16"/>
  <c r="R16" s="1"/>
  <c r="U16"/>
  <c r="V16" s="1"/>
  <c r="Y16"/>
  <c r="Z16" s="1"/>
  <c r="T710" i="28"/>
  <c r="AD11" s="1"/>
  <c r="O41" i="22"/>
  <c r="X41" s="1"/>
  <c r="Y41" s="1"/>
  <c r="O23" i="25"/>
  <c r="O28"/>
  <c r="T28"/>
  <c r="U28" s="1"/>
  <c r="Z28"/>
  <c r="AA28" s="1"/>
  <c r="V28"/>
  <c r="W28" s="1"/>
  <c r="X28"/>
  <c r="Y28" s="1"/>
  <c r="R28"/>
  <c r="S28" s="1"/>
  <c r="X22"/>
  <c r="Y22" s="1"/>
  <c r="R22"/>
  <c r="S22" s="1"/>
  <c r="Z22"/>
  <c r="AA22" s="1"/>
  <c r="V22"/>
  <c r="W22" s="1"/>
  <c r="T22"/>
  <c r="U22" s="1"/>
  <c r="V19" i="22"/>
  <c r="W19" s="1"/>
  <c r="X19"/>
  <c r="Y19" s="1"/>
  <c r="Z19"/>
  <c r="AA19" s="1"/>
  <c r="T19"/>
  <c r="U19" s="1"/>
  <c r="R19"/>
  <c r="S19" s="1"/>
  <c r="Z15"/>
  <c r="AA15" s="1"/>
  <c r="T15"/>
  <c r="U15" s="1"/>
  <c r="R15"/>
  <c r="S15" s="1"/>
  <c r="X15"/>
  <c r="Y15" s="1"/>
  <c r="V15"/>
  <c r="W15" s="1"/>
  <c r="O39" i="25"/>
  <c r="F30" i="22"/>
  <c r="O30" s="1"/>
  <c r="F33"/>
  <c r="O33" s="1"/>
  <c r="O32" i="25"/>
  <c r="F20" i="22"/>
  <c r="O20" s="1"/>
  <c r="O34" i="25"/>
  <c r="O23" i="22"/>
  <c r="T16" i="25"/>
  <c r="U16" s="1"/>
  <c r="Z16"/>
  <c r="AA16" s="1"/>
  <c r="V16"/>
  <c r="W16" s="1"/>
  <c r="X16"/>
  <c r="Y16" s="1"/>
  <c r="R16"/>
  <c r="S16" s="1"/>
  <c r="F21" i="22"/>
  <c r="O21" s="1"/>
  <c r="O17" i="25"/>
  <c r="V41" i="22"/>
  <c r="W41" s="1"/>
  <c r="R41"/>
  <c r="S41" s="1"/>
  <c r="T38"/>
  <c r="U38" s="1"/>
  <c r="R38"/>
  <c r="S38" s="1"/>
  <c r="X38"/>
  <c r="Y38" s="1"/>
  <c r="Z38"/>
  <c r="AA38" s="1"/>
  <c r="V38"/>
  <c r="W38" s="1"/>
  <c r="F37"/>
  <c r="O37" s="1"/>
  <c r="R36"/>
  <c r="S36" s="1"/>
  <c r="T36"/>
  <c r="U36" s="1"/>
  <c r="Z36"/>
  <c r="AA36" s="1"/>
  <c r="V36"/>
  <c r="W36" s="1"/>
  <c r="X36"/>
  <c r="Y36" s="1"/>
  <c r="O40"/>
  <c r="F17"/>
  <c r="O17" s="1"/>
  <c r="O35" i="25"/>
  <c r="O20"/>
  <c r="F35" i="22"/>
  <c r="O35" s="1"/>
  <c r="F29"/>
  <c r="O29" s="1"/>
  <c r="Z23" i="25"/>
  <c r="AA23" s="1"/>
  <c r="X23"/>
  <c r="Y23" s="1"/>
  <c r="R23"/>
  <c r="S23" s="1"/>
  <c r="T23"/>
  <c r="U23" s="1"/>
  <c r="V23"/>
  <c r="W23" s="1"/>
  <c r="F31"/>
  <c r="O31" s="1"/>
  <c r="V26"/>
  <c r="W26" s="1"/>
  <c r="X26"/>
  <c r="Y26" s="1"/>
  <c r="R26"/>
  <c r="S26" s="1"/>
  <c r="O14"/>
  <c r="O39" i="22"/>
  <c r="F18"/>
  <c r="O18" s="1"/>
  <c r="O18" i="25"/>
  <c r="F26" i="22"/>
  <c r="O26" s="1"/>
  <c r="F14"/>
  <c r="O14" s="1"/>
  <c r="F31"/>
  <c r="O31"/>
  <c r="F22"/>
  <c r="O22" s="1"/>
  <c r="O24"/>
  <c r="F34"/>
  <c r="O34" s="1"/>
  <c r="F13" i="25"/>
  <c r="O13" s="1"/>
  <c r="O29"/>
  <c r="O19"/>
  <c r="O41"/>
  <c r="F16" i="22"/>
  <c r="O16" s="1"/>
  <c r="T25"/>
  <c r="U25" s="1"/>
  <c r="X25"/>
  <c r="Y25" s="1"/>
  <c r="Z25"/>
  <c r="AA25" s="1"/>
  <c r="R25"/>
  <c r="S25" s="1"/>
  <c r="V25"/>
  <c r="W25" s="1"/>
  <c r="Z38" i="25"/>
  <c r="AA38" s="1"/>
  <c r="V38"/>
  <c r="W38" s="1"/>
  <c r="X38"/>
  <c r="Y38" s="1"/>
  <c r="R38"/>
  <c r="S38" s="1"/>
  <c r="T38"/>
  <c r="U38" s="1"/>
  <c r="Z28" i="22"/>
  <c r="AA28" s="1"/>
  <c r="V28"/>
  <c r="W28" s="1"/>
  <c r="X28"/>
  <c r="Y28" s="1"/>
  <c r="T28"/>
  <c r="U28" s="1"/>
  <c r="R28"/>
  <c r="S28" s="1"/>
  <c r="O24" i="25"/>
  <c r="O30"/>
  <c r="F32" i="22"/>
  <c r="O32" s="1"/>
  <c r="F37" i="25"/>
  <c r="O37" s="1"/>
  <c r="V40"/>
  <c r="W40" s="1"/>
  <c r="X40"/>
  <c r="Y40" s="1"/>
  <c r="R40"/>
  <c r="S40" s="1"/>
  <c r="T40"/>
  <c r="U40" s="1"/>
  <c r="Z40"/>
  <c r="AA40" s="1"/>
  <c r="O21"/>
  <c r="F21"/>
  <c r="Z33"/>
  <c r="AA33" s="1"/>
  <c r="V33"/>
  <c r="W33" s="1"/>
  <c r="X33"/>
  <c r="Y33" s="1"/>
  <c r="R33"/>
  <c r="S33" s="1"/>
  <c r="T33"/>
  <c r="U33" s="1"/>
  <c r="F27" i="22"/>
  <c r="O27" s="1"/>
  <c r="X36" i="25"/>
  <c r="Y36" s="1"/>
  <c r="R36"/>
  <c r="S36" s="1"/>
  <c r="T36"/>
  <c r="U36" s="1"/>
  <c r="Z36"/>
  <c r="AA36" s="1"/>
  <c r="V36"/>
  <c r="W36" s="1"/>
  <c r="T27"/>
  <c r="U27" s="1"/>
  <c r="Z27"/>
  <c r="AA27" s="1"/>
  <c r="F15"/>
  <c r="O15" s="1"/>
  <c r="V46" i="37" l="1"/>
  <c r="AF11" s="1"/>
  <c r="Z46" i="31"/>
  <c r="AJ11" s="1"/>
  <c r="Z13" i="22"/>
  <c r="AA13" s="1"/>
  <c r="T26" i="25"/>
  <c r="U26" s="1"/>
  <c r="Z41" i="22"/>
  <c r="AA41" s="1"/>
  <c r="T46" i="31"/>
  <c r="AD11" s="1"/>
  <c r="R46" i="34"/>
  <c r="AB11" s="1"/>
  <c r="T46" i="37"/>
  <c r="AD11" s="1"/>
  <c r="R46" i="31"/>
  <c r="AB11" s="1"/>
  <c r="X46" i="37"/>
  <c r="AH11" s="1"/>
  <c r="V46" i="31"/>
  <c r="AF11" s="1"/>
  <c r="R46" i="37"/>
  <c r="AB11" s="1"/>
  <c r="V46" i="34"/>
  <c r="AF11" s="1"/>
  <c r="X27" i="25"/>
  <c r="Y27" s="1"/>
  <c r="V13" i="22"/>
  <c r="W13" s="1"/>
  <c r="T41"/>
  <c r="U41" s="1"/>
  <c r="Z46" i="34"/>
  <c r="AJ11" s="1"/>
  <c r="R13" i="22"/>
  <c r="S13" s="1"/>
  <c r="X46" i="34"/>
  <c r="AH11" s="1"/>
  <c r="V27" i="25"/>
  <c r="W27" s="1"/>
  <c r="X13" i="22"/>
  <c r="Y13" s="1"/>
  <c r="Z46" i="37"/>
  <c r="AJ11" s="1"/>
  <c r="T46" i="34"/>
  <c r="AD11" s="1"/>
  <c r="T13" i="25"/>
  <c r="U13" s="1"/>
  <c r="Z13"/>
  <c r="AA13" s="1"/>
  <c r="X13"/>
  <c r="Y13" s="1"/>
  <c r="R13"/>
  <c r="S13" s="1"/>
  <c r="V13"/>
  <c r="W13" s="1"/>
  <c r="T31"/>
  <c r="U31" s="1"/>
  <c r="V31"/>
  <c r="W31" s="1"/>
  <c r="R31"/>
  <c r="S31" s="1"/>
  <c r="X31"/>
  <c r="Y31" s="1"/>
  <c r="Z31"/>
  <c r="AA31" s="1"/>
  <c r="R33" i="22"/>
  <c r="S33" s="1"/>
  <c r="Z33"/>
  <c r="AA33" s="1"/>
  <c r="X33"/>
  <c r="Y33" s="1"/>
  <c r="V33"/>
  <c r="W33" s="1"/>
  <c r="T33"/>
  <c r="U33" s="1"/>
  <c r="T37" i="25"/>
  <c r="U37" s="1"/>
  <c r="Z37"/>
  <c r="AA37" s="1"/>
  <c r="V37"/>
  <c r="W37" s="1"/>
  <c r="X37"/>
  <c r="Y37" s="1"/>
  <c r="R37"/>
  <c r="S37" s="1"/>
  <c r="T37" i="22"/>
  <c r="U37" s="1"/>
  <c r="Z37"/>
  <c r="AA37" s="1"/>
  <c r="R37"/>
  <c r="S37" s="1"/>
  <c r="V37"/>
  <c r="W37" s="1"/>
  <c r="X37"/>
  <c r="Y37" s="1"/>
  <c r="Z21"/>
  <c r="AA21" s="1"/>
  <c r="T21"/>
  <c r="U21" s="1"/>
  <c r="R21"/>
  <c r="S21" s="1"/>
  <c r="X21"/>
  <c r="Y21" s="1"/>
  <c r="V21"/>
  <c r="W21" s="1"/>
  <c r="V15" i="25"/>
  <c r="W15" s="1"/>
  <c r="T15"/>
  <c r="U15" s="1"/>
  <c r="X15"/>
  <c r="Y15" s="1"/>
  <c r="Z15"/>
  <c r="AA15" s="1"/>
  <c r="R15"/>
  <c r="S15" s="1"/>
  <c r="X14" i="22"/>
  <c r="Y14" s="1"/>
  <c r="V14"/>
  <c r="W14" s="1"/>
  <c r="R14"/>
  <c r="S14" s="1"/>
  <c r="Z14"/>
  <c r="AA14" s="1"/>
  <c r="T14"/>
  <c r="U14" s="1"/>
  <c r="R17"/>
  <c r="S17" s="1"/>
  <c r="V17"/>
  <c r="W17" s="1"/>
  <c r="T17"/>
  <c r="U17" s="1"/>
  <c r="Z17"/>
  <c r="AA17" s="1"/>
  <c r="X17"/>
  <c r="Y17" s="1"/>
  <c r="T16"/>
  <c r="U16" s="1"/>
  <c r="X16"/>
  <c r="Y16" s="1"/>
  <c r="R16"/>
  <c r="S16" s="1"/>
  <c r="Z16"/>
  <c r="AA16" s="1"/>
  <c r="V16"/>
  <c r="W16" s="1"/>
  <c r="Z22"/>
  <c r="AA22" s="1"/>
  <c r="V22"/>
  <c r="W22" s="1"/>
  <c r="R22"/>
  <c r="S22" s="1"/>
  <c r="X22"/>
  <c r="Y22" s="1"/>
  <c r="T22"/>
  <c r="U22" s="1"/>
  <c r="T35"/>
  <c r="U35" s="1"/>
  <c r="X35"/>
  <c r="Y35" s="1"/>
  <c r="R35"/>
  <c r="S35" s="1"/>
  <c r="Z35"/>
  <c r="AA35" s="1"/>
  <c r="V35"/>
  <c r="W35" s="1"/>
  <c r="Z30" i="25"/>
  <c r="AA30" s="1"/>
  <c r="V30"/>
  <c r="W30" s="1"/>
  <c r="X30"/>
  <c r="Y30" s="1"/>
  <c r="R30"/>
  <c r="S30" s="1"/>
  <c r="T30"/>
  <c r="U30" s="1"/>
  <c r="T34" i="22"/>
  <c r="U34" s="1"/>
  <c r="V34"/>
  <c r="W34" s="1"/>
  <c r="Z34"/>
  <c r="AA34" s="1"/>
  <c r="X34"/>
  <c r="Y34" s="1"/>
  <c r="R34"/>
  <c r="S34" s="1"/>
  <c r="Z20" i="25"/>
  <c r="AA20" s="1"/>
  <c r="V20"/>
  <c r="W20" s="1"/>
  <c r="X20"/>
  <c r="Y20" s="1"/>
  <c r="R20"/>
  <c r="S20" s="1"/>
  <c r="T20"/>
  <c r="U20" s="1"/>
  <c r="Z29" i="22"/>
  <c r="AA29" s="1"/>
  <c r="X29"/>
  <c r="Y29" s="1"/>
  <c r="T29"/>
  <c r="U29" s="1"/>
  <c r="V29"/>
  <c r="W29" s="1"/>
  <c r="R29"/>
  <c r="S29" s="1"/>
  <c r="V20"/>
  <c r="W20" s="1"/>
  <c r="T20"/>
  <c r="U20" s="1"/>
  <c r="X20"/>
  <c r="Y20" s="1"/>
  <c r="R20"/>
  <c r="S20" s="1"/>
  <c r="Z20"/>
  <c r="AA20" s="1"/>
  <c r="Z24" i="25"/>
  <c r="AA24" s="1"/>
  <c r="V24"/>
  <c r="W24" s="1"/>
  <c r="X24"/>
  <c r="Y24" s="1"/>
  <c r="R24"/>
  <c r="S24" s="1"/>
  <c r="T24"/>
  <c r="U24" s="1"/>
  <c r="Z29"/>
  <c r="AA29" s="1"/>
  <c r="V29"/>
  <c r="W29" s="1"/>
  <c r="X29"/>
  <c r="Y29" s="1"/>
  <c r="R29"/>
  <c r="S29" s="1"/>
  <c r="T29"/>
  <c r="U29" s="1"/>
  <c r="V31" i="22"/>
  <c r="W31" s="1"/>
  <c r="Z31"/>
  <c r="AA31" s="1"/>
  <c r="X31"/>
  <c r="Y31" s="1"/>
  <c r="R31"/>
  <c r="S31" s="1"/>
  <c r="T31"/>
  <c r="U31" s="1"/>
  <c r="X26"/>
  <c r="Y26" s="1"/>
  <c r="T26"/>
  <c r="U26" s="1"/>
  <c r="R26"/>
  <c r="S26" s="1"/>
  <c r="Z26"/>
  <c r="AA26" s="1"/>
  <c r="V26"/>
  <c r="W26" s="1"/>
  <c r="X35" i="25"/>
  <c r="Y35" s="1"/>
  <c r="R35"/>
  <c r="S35" s="1"/>
  <c r="T35"/>
  <c r="U35" s="1"/>
  <c r="Z35"/>
  <c r="AA35" s="1"/>
  <c r="V35"/>
  <c r="W35" s="1"/>
  <c r="V30" i="22"/>
  <c r="W30" s="1"/>
  <c r="R30"/>
  <c r="S30" s="1"/>
  <c r="Z30"/>
  <c r="AA30" s="1"/>
  <c r="X30"/>
  <c r="Y30" s="1"/>
  <c r="T30"/>
  <c r="U30" s="1"/>
  <c r="V19" i="25"/>
  <c r="W19" s="1"/>
  <c r="X19"/>
  <c r="Y19" s="1"/>
  <c r="R19"/>
  <c r="S19" s="1"/>
  <c r="T19"/>
  <c r="U19" s="1"/>
  <c r="Z19"/>
  <c r="AA19" s="1"/>
  <c r="T40" i="22"/>
  <c r="U40" s="1"/>
  <c r="R40"/>
  <c r="S40" s="1"/>
  <c r="Z40"/>
  <c r="AA40" s="1"/>
  <c r="X40"/>
  <c r="Y40" s="1"/>
  <c r="V40"/>
  <c r="W40" s="1"/>
  <c r="T21" i="25"/>
  <c r="U21" s="1"/>
  <c r="V21"/>
  <c r="W21" s="1"/>
  <c r="Z21"/>
  <c r="AA21" s="1"/>
  <c r="R21"/>
  <c r="S21" s="1"/>
  <c r="X21"/>
  <c r="Y21" s="1"/>
  <c r="V24" i="22"/>
  <c r="W24" s="1"/>
  <c r="R24"/>
  <c r="S24" s="1"/>
  <c r="Z24"/>
  <c r="AA24" s="1"/>
  <c r="T24"/>
  <c r="U24" s="1"/>
  <c r="X24"/>
  <c r="Y24" s="1"/>
  <c r="Z39"/>
  <c r="AA39" s="1"/>
  <c r="T39"/>
  <c r="U39" s="1"/>
  <c r="V39"/>
  <c r="W39" s="1"/>
  <c r="X39"/>
  <c r="Y39" s="1"/>
  <c r="R39"/>
  <c r="S39" s="1"/>
  <c r="X17" i="25"/>
  <c r="Y17" s="1"/>
  <c r="R17"/>
  <c r="S17" s="1"/>
  <c r="T17"/>
  <c r="U17" s="1"/>
  <c r="Z17"/>
  <c r="AA17" s="1"/>
  <c r="V17"/>
  <c r="W17" s="1"/>
  <c r="T23" i="22"/>
  <c r="U23" s="1"/>
  <c r="X23"/>
  <c r="Y23" s="1"/>
  <c r="Y44" s="1"/>
  <c r="AI11" s="1"/>
  <c r="Z23"/>
  <c r="AA23" s="1"/>
  <c r="R23"/>
  <c r="S23" s="1"/>
  <c r="V23"/>
  <c r="W23" s="1"/>
  <c r="X32" i="25"/>
  <c r="Y32" s="1"/>
  <c r="R32"/>
  <c r="S32" s="1"/>
  <c r="T32"/>
  <c r="U32" s="1"/>
  <c r="Z32"/>
  <c r="AA32" s="1"/>
  <c r="V32"/>
  <c r="W32" s="1"/>
  <c r="R18" i="22"/>
  <c r="S18" s="1"/>
  <c r="T18"/>
  <c r="U18" s="1"/>
  <c r="Z18"/>
  <c r="AA18" s="1"/>
  <c r="V18"/>
  <c r="W18" s="1"/>
  <c r="X18"/>
  <c r="Y18" s="1"/>
  <c r="T27"/>
  <c r="U27" s="1"/>
  <c r="Z27"/>
  <c r="AA27" s="1"/>
  <c r="R27"/>
  <c r="S27" s="1"/>
  <c r="V27"/>
  <c r="W27" s="1"/>
  <c r="X27"/>
  <c r="Y27" s="1"/>
  <c r="X32"/>
  <c r="Y32" s="1"/>
  <c r="V32"/>
  <c r="W32" s="1"/>
  <c r="R32"/>
  <c r="S32" s="1"/>
  <c r="T32"/>
  <c r="U32" s="1"/>
  <c r="Z32"/>
  <c r="AA32" s="1"/>
  <c r="V41" i="25"/>
  <c r="W41" s="1"/>
  <c r="X41"/>
  <c r="Y41" s="1"/>
  <c r="R41"/>
  <c r="S41" s="1"/>
  <c r="T41"/>
  <c r="U41" s="1"/>
  <c r="Z41"/>
  <c r="AA41" s="1"/>
  <c r="Z18"/>
  <c r="AA18" s="1"/>
  <c r="X18"/>
  <c r="Y18" s="1"/>
  <c r="R18"/>
  <c r="S18" s="1"/>
  <c r="V18"/>
  <c r="W18" s="1"/>
  <c r="T18"/>
  <c r="U18" s="1"/>
  <c r="Z14"/>
  <c r="AA14" s="1"/>
  <c r="V14"/>
  <c r="W14" s="1"/>
  <c r="X14"/>
  <c r="Y14" s="1"/>
  <c r="R14"/>
  <c r="S14" s="1"/>
  <c r="T14"/>
  <c r="U14" s="1"/>
  <c r="X34"/>
  <c r="Y34" s="1"/>
  <c r="R34"/>
  <c r="S34" s="1"/>
  <c r="T34"/>
  <c r="U34" s="1"/>
  <c r="Z34"/>
  <c r="AA34" s="1"/>
  <c r="V34"/>
  <c r="W34" s="1"/>
  <c r="X39"/>
  <c r="Y39" s="1"/>
  <c r="R39"/>
  <c r="S39" s="1"/>
  <c r="Z39"/>
  <c r="AA39" s="1"/>
  <c r="T39"/>
  <c r="U39" s="1"/>
  <c r="V39"/>
  <c r="W39" s="1"/>
  <c r="U44" i="22" l="1"/>
  <c r="AE11" s="1"/>
  <c r="AA44"/>
  <c r="AK11" s="1"/>
  <c r="S44"/>
  <c r="AC11" s="1"/>
  <c r="W44"/>
  <c r="AG11" s="1"/>
  <c r="S46" i="25"/>
  <c r="AC11" s="1"/>
  <c r="Y46"/>
  <c r="AI11" s="1"/>
  <c r="U46"/>
  <c r="AE11" s="1"/>
  <c r="AA46"/>
  <c r="AK11" s="1"/>
  <c r="W46"/>
  <c r="AG11" s="1"/>
  <c r="I935" i="1" l="1"/>
  <c r="C935"/>
  <c r="K935"/>
  <c r="E935"/>
  <c r="H935"/>
  <c r="M935"/>
  <c r="O935"/>
  <c r="J935"/>
  <c r="L935"/>
  <c r="F935"/>
  <c r="Q935"/>
  <c r="G935"/>
  <c r="P935"/>
  <c r="R935"/>
  <c r="D935"/>
  <c r="N935"/>
  <c r="S932"/>
</calcChain>
</file>

<file path=xl/comments1.xml><?xml version="1.0" encoding="utf-8"?>
<comments xmlns="http://schemas.openxmlformats.org/spreadsheetml/2006/main">
  <authors>
    <author>Ana Carolina Dutra</author>
  </authors>
  <commentList>
    <comment ref="E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Background (ajuste de zero) automático.</t>
        </r>
      </text>
    </comment>
    <comment ref="C3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3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3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3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3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3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3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3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3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3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3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3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3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3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3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3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3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3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3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3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3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3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3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3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3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3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3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3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3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3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3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3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4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4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4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4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4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4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4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4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4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4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4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4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4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4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4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4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4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4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4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4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4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4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4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4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4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4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4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4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4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4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4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4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4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4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4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4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4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4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4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4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4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4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4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4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4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4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4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4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4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4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4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4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4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4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4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4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4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4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4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4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4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4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4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4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4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4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4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4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4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4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4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4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4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4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4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4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4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4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4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4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4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4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4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4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4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4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4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4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4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4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4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4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4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4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4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4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4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4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4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4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4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4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4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4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4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4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4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4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4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4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4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4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4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4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4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4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4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4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4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4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4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4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4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4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4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4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4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4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4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4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4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4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4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4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4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4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4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4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4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4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4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4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4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4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4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4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4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4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4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4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4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4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4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4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4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4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4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4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4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4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5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5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5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5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5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5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5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5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5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5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5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5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5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5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5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5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5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5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5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5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5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5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5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5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5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5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5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5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5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5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5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5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5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5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5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5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5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5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5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5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5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5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5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5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5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5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5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5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5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5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5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5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5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5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5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5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5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5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5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5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5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5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5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5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5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5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5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5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5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5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5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5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5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5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5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5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5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5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5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5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5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5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5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5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5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5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5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5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5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5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5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5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5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5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5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5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5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5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5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5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5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5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5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5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5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5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5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5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5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5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5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5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5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5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5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5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5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5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5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5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5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5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5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5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5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5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5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5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5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5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5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5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5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5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5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5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5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5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5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5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5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5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5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5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5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5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5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5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5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5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5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5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5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5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5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5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5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5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5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5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6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6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6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6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6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6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6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6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6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6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6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6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6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6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6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6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6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6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6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6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6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6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6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6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6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6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6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6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6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6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6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6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7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7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7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7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7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7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7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7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7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7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7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7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7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7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7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7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7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7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7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7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7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7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7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7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7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7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7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7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7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7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7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7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7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7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7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7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7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7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7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7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7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7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7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7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7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7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7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7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7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7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7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7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7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7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7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7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7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7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7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7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7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7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7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7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7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7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7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7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7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7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7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7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7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7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7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7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7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7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7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7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7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7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7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7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7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7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7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7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7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7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7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7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7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7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7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7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7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7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7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7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7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7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7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7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7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7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7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7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7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7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7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7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7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7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7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7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7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7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7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7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7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7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7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7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7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7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7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7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7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7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7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7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7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7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7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7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7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7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7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7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7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7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7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7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7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D7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E7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F7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G7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H7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7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7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K7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7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7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7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7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7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7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7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I8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Verificação zero/span</t>
        </r>
      </text>
    </comment>
    <comment ref="I8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Verificação zero/span</t>
        </r>
      </text>
    </comment>
    <comment ref="I8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Verificação zero/span</t>
        </r>
      </text>
    </comment>
    <comment ref="I8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Verificação zero/span</t>
        </r>
      </text>
    </comment>
    <comment ref="I8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Verificação zero/span</t>
        </r>
      </text>
    </comment>
    <comment ref="I8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Verificação zero/span</t>
        </r>
      </text>
    </comment>
    <comment ref="C8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8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8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8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8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8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8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8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9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9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9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9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9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9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9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9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9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9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9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9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9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9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9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9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9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9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9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9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9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9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9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9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9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9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9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9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9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9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9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9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10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10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10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10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10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10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10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10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10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10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10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10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10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10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10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10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10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10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10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10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10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10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10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10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10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10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10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10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10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10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10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10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10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10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10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10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10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10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10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10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10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10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10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10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10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10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10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10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10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10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10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10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10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10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10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10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10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10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10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10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10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10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10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10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C11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L11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M11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N11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O11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P11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11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R11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11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Falha de energia.</t>
        </r>
      </text>
    </comment>
    <comment ref="K11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Falha de energia.</t>
        </r>
      </text>
    </comment>
    <comment ref="R11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Teste no sensor.</t>
        </r>
      </text>
    </comment>
    <comment ref="E14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Verificação zero/span</t>
        </r>
      </text>
    </comment>
    <comment ref="D14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Verificação zero/span</t>
        </r>
      </text>
    </comment>
    <comment ref="D14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Verificação zero/span</t>
        </r>
      </text>
    </comment>
    <comment ref="D14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Verificação zero/span</t>
        </r>
      </text>
    </comment>
    <comment ref="D14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Verificação zero/span</t>
        </r>
      </text>
    </comment>
    <comment ref="F14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Verificação zero/span</t>
        </r>
      </text>
    </comment>
    <comment ref="G14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Verificação zero/span</t>
        </r>
      </text>
    </comment>
    <comment ref="H14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Verificação zero/span</t>
        </r>
      </text>
    </comment>
    <comment ref="F15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Verificação zero/span</t>
        </r>
      </text>
    </comment>
    <comment ref="G15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Verificação zero/span</t>
        </r>
      </text>
    </comment>
    <comment ref="H15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Verificação zero/span</t>
        </r>
      </text>
    </comment>
    <comment ref="K17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Limpeza e verificação de fluxo.</t>
        </r>
      </text>
    </comment>
    <comment ref="J17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Limpeza e verificação de fluxo.</t>
        </r>
      </text>
    </comment>
    <comment ref="K17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Limpeza e verificação de fluxo.</t>
        </r>
      </text>
    </comment>
    <comment ref="P17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Q17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Dado inserido manualmente.</t>
        </r>
      </text>
    </comment>
    <comment ref="J17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Limpeza e verificação de fluxo.</t>
        </r>
      </text>
    </comment>
    <comment ref="I17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Verificação zero/span</t>
        </r>
      </text>
    </comment>
    <comment ref="F17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Verificação zero/span</t>
        </r>
      </text>
    </comment>
    <comment ref="G17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Verificação zero/span</t>
        </r>
      </text>
    </comment>
    <comment ref="H17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Verificação zero/span</t>
        </r>
      </text>
    </comment>
    <comment ref="I17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Verificação zero/span</t>
        </r>
      </text>
    </comment>
    <comment ref="I180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Verificação zero/span</t>
        </r>
      </text>
    </comment>
    <comment ref="I181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Verificação zero/span</t>
        </r>
      </text>
    </comment>
    <comment ref="I18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Verificação zero/span</t>
        </r>
      </text>
    </comment>
    <comment ref="O18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Desvio de leitura para valor fora do range.</t>
        </r>
      </text>
    </comment>
    <comment ref="O18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Desvio de leitura para valor fora do range.</t>
        </r>
      </text>
    </comment>
    <comment ref="J20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Travamento do datalogger.</t>
        </r>
      </text>
    </comment>
    <comment ref="K206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Travamento do datalogger.</t>
        </r>
      </text>
    </comment>
    <comment ref="C20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Travamento do datalogger.</t>
        </r>
      </text>
    </comment>
    <comment ref="D20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Travamento do datalogger.</t>
        </r>
      </text>
    </comment>
    <comment ref="E20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Travamento do datalogger.</t>
        </r>
      </text>
    </comment>
    <comment ref="F20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Travamento do datalogger.</t>
        </r>
      </text>
    </comment>
    <comment ref="G20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Travamento do datalogger.</t>
        </r>
      </text>
    </comment>
    <comment ref="H20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Travamento do datalogger.</t>
        </r>
      </text>
    </comment>
    <comment ref="I20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Travamento do datalogger.</t>
        </r>
      </text>
    </comment>
    <comment ref="L20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Travamento do datalogger.</t>
        </r>
      </text>
    </comment>
    <comment ref="M20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Travamento do datalogger.</t>
        </r>
      </text>
    </comment>
    <comment ref="N20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Travamento do datalogger.</t>
        </r>
      </text>
    </comment>
    <comment ref="O20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Travamento do datalogger.</t>
        </r>
      </text>
    </comment>
    <comment ref="P20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Travamento do datalogger.</t>
        </r>
      </text>
    </comment>
    <comment ref="Q20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Travamento do datalogger.</t>
        </r>
      </text>
    </comment>
    <comment ref="R207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Travamento do datalogger.</t>
        </r>
      </text>
    </comment>
    <comment ref="O253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Desvio de leitura paa valor fora do range de medição.</t>
        </r>
      </text>
    </comment>
    <comment ref="J27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Desvio de leitura para valor de PM2,5 &gt; PM10, ultrapassando 6 µg/m³.</t>
        </r>
      </text>
    </comment>
    <comment ref="K27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Desvio de leitura para valor de PM2,5 &gt; PM10, ultrapassando 6 µg/m³.</t>
        </r>
      </text>
    </comment>
    <comment ref="J27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Desvio de leitura para valor de PM2,5 &gt; PM10, ultrapassando 6 µg/m³.</t>
        </r>
      </text>
    </comment>
    <comment ref="K27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Desvio de leitura para valor de PM2,5 &gt; PM10, ultrapassando 6 µg/m³.</t>
        </r>
      </text>
    </comment>
    <comment ref="O32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Desvio de leitura para valor fora do range de medição.</t>
        </r>
      </text>
    </comment>
    <comment ref="O362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Desvio de leitura para valor fora do range de medição.</t>
        </r>
      </text>
    </comment>
    <comment ref="E36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Intervenção técnica, devido a visita dos fiscais da SEUMA à estação.</t>
        </r>
      </text>
    </comment>
    <comment ref="F36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Intervenção técnica, devido a visita dos fiscais da SEUMA à estação.</t>
        </r>
      </text>
    </comment>
    <comment ref="G36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Intervenção técnica, devido a visita dos fiscais da SEUMA à estação.</t>
        </r>
      </text>
    </comment>
    <comment ref="H36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Intervenção técnica, devido a visita dos fiscais da SEUMA à estação.</t>
        </r>
      </text>
    </comment>
    <comment ref="I378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Desvio de leitura para valor fora do range de medição.</t>
        </r>
      </text>
    </comment>
    <comment ref="I379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Desvio de leitura para valor fora do range de medição.</t>
        </r>
      </text>
    </comment>
    <comment ref="I434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Ajuste do zero do analisador</t>
        </r>
      </text>
    </comment>
    <comment ref="I435" authorId="0">
      <text>
        <r>
          <rPr>
            <b/>
            <sz val="9"/>
            <color indexed="81"/>
            <rFont val="Segoe UI"/>
            <family val="2"/>
          </rPr>
          <t>Ana Carolina Dutra:</t>
        </r>
        <r>
          <rPr>
            <sz val="9"/>
            <color indexed="81"/>
            <rFont val="Segoe UI"/>
            <family val="2"/>
          </rPr>
          <t xml:space="preserve">
Ajuste do zero do analisador</t>
        </r>
      </text>
    </comment>
    <comment ref="J624" authorId="0">
      <text>
        <r>
          <rPr>
            <b/>
            <sz val="9"/>
            <color indexed="81"/>
            <rFont val="Segoe UI"/>
            <charset val="1"/>
          </rPr>
          <t>Ana Carolina Dutra:</t>
        </r>
        <r>
          <rPr>
            <sz val="9"/>
            <color indexed="81"/>
            <rFont val="Segoe UI"/>
            <charset val="1"/>
          </rPr>
          <t xml:space="preserve">
Falha de energia</t>
        </r>
      </text>
    </comment>
    <comment ref="K624" authorId="0">
      <text>
        <r>
          <rPr>
            <b/>
            <sz val="9"/>
            <color indexed="81"/>
            <rFont val="Segoe UI"/>
            <charset val="1"/>
          </rPr>
          <t>Ana Carolina Dutra:</t>
        </r>
        <r>
          <rPr>
            <sz val="9"/>
            <color indexed="81"/>
            <rFont val="Segoe UI"/>
            <charset val="1"/>
          </rPr>
          <t xml:space="preserve">
Falha de energia</t>
        </r>
      </text>
    </comment>
    <comment ref="F680" authorId="0">
      <text>
        <r>
          <rPr>
            <b/>
            <sz val="9"/>
            <color indexed="81"/>
            <rFont val="Segoe UI"/>
            <charset val="1"/>
          </rPr>
          <t>Ana Carolina Dutra:</t>
        </r>
        <r>
          <rPr>
            <sz val="9"/>
            <color indexed="81"/>
            <rFont val="Segoe UI"/>
            <charset val="1"/>
          </rPr>
          <t xml:space="preserve">
Desvio de leitura para valor fora do range de medição.</t>
        </r>
      </text>
    </comment>
    <comment ref="G680" authorId="0">
      <text>
        <r>
          <rPr>
            <b/>
            <sz val="9"/>
            <color indexed="81"/>
            <rFont val="Segoe UI"/>
            <charset val="1"/>
          </rPr>
          <t>Ana Carolina Dutra:</t>
        </r>
        <r>
          <rPr>
            <sz val="9"/>
            <color indexed="81"/>
            <rFont val="Segoe UI"/>
            <charset val="1"/>
          </rPr>
          <t xml:space="preserve">
Desvio de leitura para valor fora do range de medição.</t>
        </r>
      </text>
    </comment>
    <comment ref="H680" authorId="0">
      <text>
        <r>
          <rPr>
            <b/>
            <sz val="9"/>
            <color indexed="81"/>
            <rFont val="Segoe UI"/>
            <charset val="1"/>
          </rPr>
          <t>Ana Carolina Dutra:</t>
        </r>
        <r>
          <rPr>
            <sz val="9"/>
            <color indexed="81"/>
            <rFont val="Segoe UI"/>
            <charset val="1"/>
          </rPr>
          <t xml:space="preserve">
Desvio de leitura para valor fora do range de medição.</t>
        </r>
      </text>
    </comment>
    <comment ref="F682" authorId="0">
      <text>
        <r>
          <rPr>
            <b/>
            <sz val="9"/>
            <color indexed="81"/>
            <rFont val="Segoe UI"/>
            <charset val="1"/>
          </rPr>
          <t>Ana Carolina Dutra:</t>
        </r>
        <r>
          <rPr>
            <sz val="9"/>
            <color indexed="81"/>
            <rFont val="Segoe UI"/>
            <charset val="1"/>
          </rPr>
          <t xml:space="preserve">
Desvio de leitura para valor fora do range de medição.</t>
        </r>
      </text>
    </comment>
    <comment ref="G682" authorId="0">
      <text>
        <r>
          <rPr>
            <b/>
            <sz val="9"/>
            <color indexed="81"/>
            <rFont val="Segoe UI"/>
            <charset val="1"/>
          </rPr>
          <t>Ana Carolina Dutra:</t>
        </r>
        <r>
          <rPr>
            <sz val="9"/>
            <color indexed="81"/>
            <rFont val="Segoe UI"/>
            <charset val="1"/>
          </rPr>
          <t xml:space="preserve">
Desvio de leitura para valor fora do range de medição.</t>
        </r>
      </text>
    </comment>
    <comment ref="H682" authorId="0">
      <text>
        <r>
          <rPr>
            <b/>
            <sz val="9"/>
            <color indexed="81"/>
            <rFont val="Segoe UI"/>
            <charset val="1"/>
          </rPr>
          <t>Ana Carolina Dutra:</t>
        </r>
        <r>
          <rPr>
            <sz val="9"/>
            <color indexed="81"/>
            <rFont val="Segoe UI"/>
            <charset val="1"/>
          </rPr>
          <t xml:space="preserve">
Desvio de leitura para valor fora do range de medição.</t>
        </r>
      </text>
    </comment>
    <comment ref="F744" authorId="0">
      <text>
        <r>
          <rPr>
            <b/>
            <sz val="9"/>
            <color indexed="81"/>
            <rFont val="Segoe UI"/>
            <charset val="1"/>
          </rPr>
          <t>Ana Carolina Dutra:</t>
        </r>
        <r>
          <rPr>
            <sz val="9"/>
            <color indexed="81"/>
            <rFont val="Segoe UI"/>
            <charset val="1"/>
          </rPr>
          <t xml:space="preserve">
Desvio de leitura para valor fora do range de medição.</t>
        </r>
      </text>
    </comment>
    <comment ref="G744" authorId="0">
      <text>
        <r>
          <rPr>
            <b/>
            <sz val="9"/>
            <color indexed="81"/>
            <rFont val="Segoe UI"/>
            <charset val="1"/>
          </rPr>
          <t>Ana Carolina Dutra:</t>
        </r>
        <r>
          <rPr>
            <sz val="9"/>
            <color indexed="81"/>
            <rFont val="Segoe UI"/>
            <charset val="1"/>
          </rPr>
          <t xml:space="preserve">
Desvio de leitura para valor fora do range de medição.</t>
        </r>
      </text>
    </comment>
    <comment ref="H744" authorId="0">
      <text>
        <r>
          <rPr>
            <b/>
            <sz val="9"/>
            <color indexed="81"/>
            <rFont val="Segoe UI"/>
            <charset val="1"/>
          </rPr>
          <t>Ana Carolina Dutra:</t>
        </r>
        <r>
          <rPr>
            <sz val="9"/>
            <color indexed="81"/>
            <rFont val="Segoe UI"/>
            <charset val="1"/>
          </rPr>
          <t xml:space="preserve">
Desvio de leitura para valor fora do range de medição.</t>
        </r>
      </text>
    </comment>
    <comment ref="F777" authorId="0">
      <text>
        <r>
          <rPr>
            <b/>
            <sz val="9"/>
            <color indexed="81"/>
            <rFont val="Segoe UI"/>
            <charset val="1"/>
          </rPr>
          <t>Ana Carolina Dutra:</t>
        </r>
        <r>
          <rPr>
            <sz val="9"/>
            <color indexed="81"/>
            <rFont val="Segoe UI"/>
            <charset val="1"/>
          </rPr>
          <t xml:space="preserve">
Desvio de leitura para valor fora do range de medição.</t>
        </r>
      </text>
    </comment>
    <comment ref="G777" authorId="0">
      <text>
        <r>
          <rPr>
            <b/>
            <sz val="9"/>
            <color indexed="81"/>
            <rFont val="Segoe UI"/>
            <charset val="1"/>
          </rPr>
          <t>Ana Carolina Dutra:</t>
        </r>
        <r>
          <rPr>
            <sz val="9"/>
            <color indexed="81"/>
            <rFont val="Segoe UI"/>
            <charset val="1"/>
          </rPr>
          <t xml:space="preserve">
Desvio de leitura para valor fora do range de medição.</t>
        </r>
      </text>
    </comment>
    <comment ref="H777" authorId="0">
      <text>
        <r>
          <rPr>
            <b/>
            <sz val="9"/>
            <color indexed="81"/>
            <rFont val="Segoe UI"/>
            <charset val="1"/>
          </rPr>
          <t>Ana Carolina Dutra:</t>
        </r>
        <r>
          <rPr>
            <sz val="9"/>
            <color indexed="81"/>
            <rFont val="Segoe UI"/>
            <charset val="1"/>
          </rPr>
          <t xml:space="preserve">
Desvio de leitura para valor fora do range de medição.</t>
        </r>
      </text>
    </comment>
    <comment ref="J782" authorId="0">
      <text>
        <r>
          <rPr>
            <b/>
            <sz val="9"/>
            <color indexed="81"/>
            <rFont val="Segoe UI"/>
            <charset val="1"/>
          </rPr>
          <t>Ana Carolina Dutra:</t>
        </r>
        <r>
          <rPr>
            <sz val="9"/>
            <color indexed="81"/>
            <rFont val="Segoe UI"/>
            <charset val="1"/>
          </rPr>
          <t xml:space="preserve">
Desvio de leitura para valor de PM2,5 &gt; PM10, ultrapassando 6 µg/m³.</t>
        </r>
      </text>
    </comment>
    <comment ref="K782" authorId="0">
      <text>
        <r>
          <rPr>
            <b/>
            <sz val="9"/>
            <color indexed="81"/>
            <rFont val="Segoe UI"/>
            <charset val="1"/>
          </rPr>
          <t>Ana Carolina Dutra:</t>
        </r>
        <r>
          <rPr>
            <sz val="9"/>
            <color indexed="81"/>
            <rFont val="Segoe UI"/>
            <charset val="1"/>
          </rPr>
          <t xml:space="preserve">
Desvio de leitura para valor de PM2,5 &gt; PM10, ultrapassando 6 µg/m³.</t>
        </r>
      </text>
    </comment>
    <comment ref="J813" authorId="0">
      <text>
        <r>
          <rPr>
            <b/>
            <sz val="9"/>
            <color indexed="81"/>
            <rFont val="Segoe UI"/>
            <charset val="1"/>
          </rPr>
          <t>Ana Carolina Dutra:</t>
        </r>
        <r>
          <rPr>
            <sz val="9"/>
            <color indexed="81"/>
            <rFont val="Segoe UI"/>
            <charset val="1"/>
          </rPr>
          <t xml:space="preserve">
Desvio de leitura para valor de PM2,5 &gt; PM10, ultrapassando 6 µg/m³.</t>
        </r>
      </text>
    </comment>
    <comment ref="K813" authorId="0">
      <text>
        <r>
          <rPr>
            <b/>
            <sz val="9"/>
            <color indexed="81"/>
            <rFont val="Segoe UI"/>
            <charset val="1"/>
          </rPr>
          <t>Ana Carolina Dutra:</t>
        </r>
        <r>
          <rPr>
            <sz val="9"/>
            <color indexed="81"/>
            <rFont val="Segoe UI"/>
            <charset val="1"/>
          </rPr>
          <t xml:space="preserve">
Desvio de leitura para valor de PM2,5 &gt; PM10, ultrapassando 6 µg/m³.</t>
        </r>
      </text>
    </comment>
  </commentList>
</comments>
</file>

<file path=xl/comments2.xml><?xml version="1.0" encoding="utf-8"?>
<comments xmlns="http://schemas.openxmlformats.org/spreadsheetml/2006/main">
  <authors>
    <author>Eduardo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Inserir neste campo, a concentração em µg/m³ a cada hora.
Nota: Dados inválidos devem ficar vazio, ou seja, sem o valor zero (0).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Vitor Alves:</t>
        </r>
        <r>
          <rPr>
            <sz val="9"/>
            <color indexed="81"/>
            <rFont val="Tahoma"/>
            <family val="2"/>
          </rPr>
          <t xml:space="preserve">
Neste campo, temos o valor médio móvel para cada 8 horas de dados do mesmo dia.
Nota: Campo calculado automaticamente.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Vitor Alves:</t>
        </r>
        <r>
          <rPr>
            <sz val="9"/>
            <color indexed="81"/>
            <rFont val="Tahoma"/>
            <family val="2"/>
          </rPr>
          <t xml:space="preserve">
Neste campo, temos a máxima média móvel obtida no dia
Nota: Campo calculado automaticamente.</t>
        </r>
      </text>
    </comment>
  </commentList>
</comments>
</file>

<file path=xl/comments3.xml><?xml version="1.0" encoding="utf-8"?>
<comments xmlns="http://schemas.openxmlformats.org/spreadsheetml/2006/main">
  <authors>
    <author>Eduardo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Vitor Alves:</t>
        </r>
        <r>
          <rPr>
            <sz val="9"/>
            <color indexed="81"/>
            <rFont val="Tahoma"/>
            <family val="2"/>
          </rPr>
          <t xml:space="preserve">
Inserir neste campo, a concentração em ppm a cada hora.
Nota: Dados inválidos devem ficar vazio, ou seja, sem o valor zero (0).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Vitor Alves:</t>
        </r>
        <r>
          <rPr>
            <sz val="9"/>
            <color indexed="81"/>
            <rFont val="Tahoma"/>
            <family val="2"/>
          </rPr>
          <t xml:space="preserve">
Neste campo, temos o valor médio móvel para cada 8 horas de dados do mesmo dia.
Nota: Campo calculado automaticamente.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Vitor Alves:</t>
        </r>
        <r>
          <rPr>
            <sz val="9"/>
            <color indexed="81"/>
            <rFont val="Tahoma"/>
            <family val="2"/>
          </rPr>
          <t xml:space="preserve">
Neste campo, temos a máxima média móvel obtida no dia
Nota: Campo calculado automaticamente.</t>
        </r>
      </text>
    </comment>
  </commentList>
</comments>
</file>

<file path=xl/comments4.xml><?xml version="1.0" encoding="utf-8"?>
<comments xmlns="http://schemas.openxmlformats.org/spreadsheetml/2006/main">
  <authors>
    <author>Eduardo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Inserir neste campo, a concentração em µg/m³ a cada hora.
Nota: Dados inválidos devem ficar vazio, ou seja, sem o valor zero (0).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Neste campo, temos o valor médio para cada 24 horas de dados.
Nota: Campo calculado automaticamente.</t>
        </r>
      </text>
    </comment>
  </commentList>
</comments>
</file>

<file path=xl/comments5.xml><?xml version="1.0" encoding="utf-8"?>
<comments xmlns="http://schemas.openxmlformats.org/spreadsheetml/2006/main">
  <authors>
    <author>Eduardo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Inserir neste campo, a concentração em µg/m³ a cada hora.
Nota: Dados inválidos devem ficar vazio, ou seja, sem o valor zero (0).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Neste campo, temos o valor médio para cada 24 horas de dados.
Nota: Campo calculado automaticamente.</t>
        </r>
      </text>
    </comment>
  </commentList>
</comments>
</file>

<file path=xl/comments6.xml><?xml version="1.0" encoding="utf-8"?>
<comments xmlns="http://schemas.openxmlformats.org/spreadsheetml/2006/main">
  <authors>
    <author>Eduardo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Inserir neste campo, a concentração em µg/m³ a cada hora.
Nota: Dados inválidos devem ficar vazio, ou seja, sem o valor zero (0).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Neste campo, temos o valor médio para cada 24 horas de dados.
Nota: Campo calculado automaticamente.</t>
        </r>
      </text>
    </comment>
  </commentList>
</comments>
</file>

<file path=xl/comments7.xml><?xml version="1.0" encoding="utf-8"?>
<comments xmlns="http://schemas.openxmlformats.org/spreadsheetml/2006/main">
  <authors>
    <author>Eduardo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Inserir neste campo, a concentração em µg/m³ a cada hora.
Nota: Dados inválidos devem ficar vazio, ou seja, sem o valor zero (0).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Neste campo, temos o valor médio para cada 24 horas de dados.
Nota: Campo calculado automaticamente.</t>
        </r>
      </text>
    </comment>
  </commentList>
</comments>
</file>

<file path=xl/sharedStrings.xml><?xml version="1.0" encoding="utf-8"?>
<sst xmlns="http://schemas.openxmlformats.org/spreadsheetml/2006/main" count="548" uniqueCount="154">
  <si>
    <t>FALHA DE OPERAÇÃO</t>
  </si>
  <si>
    <t>DIA</t>
  </si>
  <si>
    <t>FORÇA MAIOR</t>
  </si>
  <si>
    <t>MANUTENÇÃO</t>
  </si>
  <si>
    <t>CALIBRAÇÃO</t>
  </si>
  <si>
    <t>HORA</t>
  </si>
  <si>
    <t>TEMP</t>
  </si>
  <si>
    <t>CO</t>
  </si>
  <si>
    <t>NO</t>
  </si>
  <si>
    <t>NOx</t>
  </si>
  <si>
    <t>TOTAL DOS DADOS CONSIDERADOS</t>
  </si>
  <si>
    <t>PM10</t>
  </si>
  <si>
    <t>PM2,5</t>
  </si>
  <si>
    <t>SR</t>
  </si>
  <si>
    <t>DADOS</t>
  </si>
  <si>
    <t>UNIDADES</t>
  </si>
  <si>
    <t>°C</t>
  </si>
  <si>
    <r>
      <t>O</t>
    </r>
    <r>
      <rPr>
        <b/>
        <sz val="11"/>
        <color theme="1"/>
        <rFont val="Calibri"/>
        <family val="2"/>
      </rPr>
      <t>₃</t>
    </r>
  </si>
  <si>
    <r>
      <t>NO</t>
    </r>
    <r>
      <rPr>
        <b/>
        <sz val="11"/>
        <color theme="1"/>
        <rFont val="Calibri"/>
        <family val="2"/>
      </rPr>
      <t>₂</t>
    </r>
  </si>
  <si>
    <r>
      <t>SO</t>
    </r>
    <r>
      <rPr>
        <b/>
        <sz val="11"/>
        <color theme="1"/>
        <rFont val="Calibri"/>
        <family val="2"/>
      </rPr>
      <t>₂</t>
    </r>
  </si>
  <si>
    <t>ppm</t>
  </si>
  <si>
    <t>%</t>
  </si>
  <si>
    <t>mbar</t>
  </si>
  <si>
    <t>mm</t>
  </si>
  <si>
    <t>m/s</t>
  </si>
  <si>
    <t>°</t>
  </si>
  <si>
    <t>µg/m³</t>
  </si>
  <si>
    <t>DADOS VÁLIDOS</t>
  </si>
  <si>
    <t>EFICIÊNCIA DO DIA</t>
  </si>
  <si>
    <t>O₃</t>
  </si>
  <si>
    <t>NO₂</t>
  </si>
  <si>
    <t>SO₂</t>
  </si>
  <si>
    <t>TEMP RACK</t>
  </si>
  <si>
    <t>LIMITE</t>
  </si>
  <si>
    <t>EFICIÊNCIA DO MÊS:</t>
  </si>
  <si>
    <t>Dados para o mês:</t>
  </si>
  <si>
    <t>Eficiência:</t>
  </si>
  <si>
    <t>OBSERVAÇÕES:</t>
  </si>
  <si>
    <t>TOTAL DOS DADOS CONSIDERADOS:</t>
  </si>
  <si>
    <t>FALHA OPERAÇÃO</t>
  </si>
  <si>
    <t>W/m²</t>
  </si>
  <si>
    <t>ppb</t>
  </si>
  <si>
    <t>TA</t>
  </si>
  <si>
    <t>UR</t>
  </si>
  <si>
    <t>PA</t>
  </si>
  <si>
    <t>VV</t>
  </si>
  <si>
    <t>DV</t>
  </si>
  <si>
    <t>PP</t>
  </si>
  <si>
    <t>MÊS: FEVEREIRO DE 2020</t>
  </si>
  <si>
    <t>-9999.=</t>
  </si>
  <si>
    <t>1.85&lt;</t>
  </si>
  <si>
    <t>0.32&lt;</t>
  </si>
  <si>
    <t>22.65&lt;</t>
  </si>
  <si>
    <t>1.77&lt;</t>
  </si>
  <si>
    <t>7.94&lt;</t>
  </si>
  <si>
    <t>9.71&lt;</t>
  </si>
  <si>
    <t>2.26f</t>
  </si>
  <si>
    <t>10.37f</t>
  </si>
  <si>
    <t>12.63f</t>
  </si>
  <si>
    <t>2.53&lt;</t>
  </si>
  <si>
    <t>-9999,=</t>
  </si>
  <si>
    <t>26,4&lt;</t>
  </si>
  <si>
    <t>9,22&lt;</t>
  </si>
  <si>
    <t>0,38&lt;</t>
  </si>
  <si>
    <t>5,23&lt;</t>
  </si>
  <si>
    <t>13,24&lt;</t>
  </si>
  <si>
    <t>18,47&lt;</t>
  </si>
  <si>
    <t>2,02&lt;</t>
  </si>
  <si>
    <t>28,2&lt;</t>
  </si>
  <si>
    <t>77,3&lt;</t>
  </si>
  <si>
    <t>1010,6&lt;</t>
  </si>
  <si>
    <t>386,&lt;</t>
  </si>
  <si>
    <t>1,52&lt;</t>
  </si>
  <si>
    <t>93,89&lt;</t>
  </si>
  <si>
    <t>0,00&lt;</t>
  </si>
  <si>
    <t>2.95x</t>
  </si>
  <si>
    <t>1.42f</t>
  </si>
  <si>
    <t>6.24f</t>
  </si>
  <si>
    <t>7.66f</t>
  </si>
  <si>
    <t>0.85&lt;</t>
  </si>
  <si>
    <t>3.46&lt;</t>
  </si>
  <si>
    <r>
      <rPr>
        <b/>
        <sz val="11"/>
        <color theme="1"/>
        <rFont val="Calibri"/>
        <family val="2"/>
        <scheme val="minor"/>
      </rPr>
      <t>01/02</t>
    </r>
    <r>
      <rPr>
        <sz val="11"/>
        <color theme="1"/>
        <rFont val="Calibri"/>
        <family val="2"/>
        <scheme val="minor"/>
      </rPr>
      <t xml:space="preserve"> - Background (ajuste de zero) automático do analisador de CO.</t>
    </r>
  </si>
  <si>
    <r>
      <rPr>
        <b/>
        <sz val="11"/>
        <color theme="1"/>
        <rFont val="Calibri"/>
        <family val="2"/>
        <scheme val="minor"/>
      </rPr>
      <t>03/02</t>
    </r>
    <r>
      <rPr>
        <sz val="11"/>
        <color theme="1"/>
        <rFont val="Calibri"/>
        <family val="2"/>
        <scheme val="minor"/>
      </rPr>
      <t xml:space="preserve"> - Verificação zero/span do analisador de SO2.</t>
    </r>
  </si>
  <si>
    <r>
      <rPr>
        <b/>
        <sz val="11"/>
        <color theme="1"/>
        <rFont val="Calibri"/>
        <family val="2"/>
        <scheme val="minor"/>
      </rPr>
      <t>04/02</t>
    </r>
    <r>
      <rPr>
        <sz val="11"/>
        <color theme="1"/>
        <rFont val="Calibri"/>
        <family val="2"/>
        <scheme val="minor"/>
      </rPr>
      <t xml:space="preserve"> - Falha de energia.</t>
    </r>
  </si>
  <si>
    <r>
      <rPr>
        <b/>
        <sz val="11"/>
        <color theme="1"/>
        <rFont val="Calibri"/>
        <family val="2"/>
        <scheme val="minor"/>
      </rPr>
      <t>04/02</t>
    </r>
    <r>
      <rPr>
        <sz val="11"/>
        <color theme="1"/>
        <rFont val="Calibri"/>
        <family val="2"/>
        <scheme val="minor"/>
      </rPr>
      <t xml:space="preserve"> - Teste no sensor pluviométrico.</t>
    </r>
  </si>
  <si>
    <r>
      <rPr>
        <b/>
        <sz val="11"/>
        <color theme="1"/>
        <rFont val="Calibri"/>
        <family val="2"/>
        <scheme val="minor"/>
      </rPr>
      <t>06/02 -</t>
    </r>
    <r>
      <rPr>
        <sz val="11"/>
        <color theme="1"/>
        <rFont val="Calibri"/>
        <family val="2"/>
        <scheme val="minor"/>
      </rPr>
      <t xml:space="preserve"> Verificação zero/span do analisador de SO2.</t>
    </r>
  </si>
  <si>
    <r>
      <rPr>
        <b/>
        <sz val="11"/>
        <color theme="1"/>
        <rFont val="Calibri"/>
        <family val="2"/>
        <scheme val="minor"/>
      </rPr>
      <t xml:space="preserve">05/02 </t>
    </r>
    <r>
      <rPr>
        <sz val="11"/>
        <color theme="1"/>
        <rFont val="Calibri"/>
        <family val="2"/>
        <scheme val="minor"/>
      </rPr>
      <t>- Verificação dos analisadores de O3, Nox e CO.</t>
    </r>
  </si>
  <si>
    <r>
      <rPr>
        <b/>
        <sz val="11"/>
        <color theme="1"/>
        <rFont val="Calibri"/>
        <family val="2"/>
        <scheme val="minor"/>
      </rPr>
      <t>07/02</t>
    </r>
    <r>
      <rPr>
        <sz val="11"/>
        <color theme="1"/>
        <rFont val="Calibri"/>
        <family val="2"/>
        <scheme val="minor"/>
      </rPr>
      <t xml:space="preserve"> - Travamento do datalogger.</t>
    </r>
  </si>
  <si>
    <r>
      <rPr>
        <b/>
        <sz val="11"/>
        <color theme="1"/>
        <rFont val="Calibri"/>
        <family val="2"/>
        <scheme val="minor"/>
      </rPr>
      <t>12/02 -</t>
    </r>
    <r>
      <rPr>
        <sz val="11"/>
        <color theme="1"/>
        <rFont val="Calibri"/>
        <family val="2"/>
        <scheme val="minor"/>
      </rPr>
      <t xml:space="preserve"> Intervenção técnica no analisador de NOx, devido a visita dos fiscais da SEUMA à estação.</t>
    </r>
  </si>
  <si>
    <r>
      <rPr>
        <b/>
        <sz val="11"/>
        <color theme="1"/>
        <rFont val="Calibri"/>
        <family val="2"/>
        <scheme val="minor"/>
      </rPr>
      <t>14/02</t>
    </r>
    <r>
      <rPr>
        <sz val="11"/>
        <color theme="1"/>
        <rFont val="Calibri"/>
        <family val="2"/>
        <scheme val="minor"/>
      </rPr>
      <t xml:space="preserve"> - Ajuste do zero do analisador de SO2.</t>
    </r>
  </si>
  <si>
    <r>
      <rPr>
        <b/>
        <sz val="11"/>
        <color theme="1"/>
        <rFont val="Calibri"/>
        <family val="2"/>
        <scheme val="minor"/>
      </rPr>
      <t xml:space="preserve">20/02 </t>
    </r>
    <r>
      <rPr>
        <sz val="11"/>
        <color theme="1"/>
        <rFont val="Calibri"/>
        <family val="2"/>
        <scheme val="minor"/>
      </rPr>
      <t>- Falha de energia na estação.</t>
    </r>
  </si>
  <si>
    <t>CÁLCULO DAS MÉDIAS DIÁRIAS E IQA PARA OZÔNIO (O3) - CONAMA 491/18</t>
  </si>
  <si>
    <t>Ozônio (O3)</t>
  </si>
  <si>
    <t>QUANTIDADE DE DADOS PARA O MÊS (720 ou 744)</t>
  </si>
  <si>
    <t>BOM</t>
  </si>
  <si>
    <t>REGULAR</t>
  </si>
  <si>
    <t>INADEQUADO</t>
  </si>
  <si>
    <t>MÁ</t>
  </si>
  <si>
    <t>PÉSSIMA</t>
  </si>
  <si>
    <t>C low</t>
  </si>
  <si>
    <t>C high</t>
  </si>
  <si>
    <t>I low</t>
  </si>
  <si>
    <t>I high</t>
  </si>
  <si>
    <t>(MÉDIA 1 HORA)</t>
  </si>
  <si>
    <t xml:space="preserve">QUANTIDADE DE DADOS DE ACORDO COM A CLASSIFICAÇÃO DO IQA. </t>
  </si>
  <si>
    <t>Data</t>
  </si>
  <si>
    <t>Concentração      (1 hora)</t>
  </si>
  <si>
    <t>Conc. 8 horas Média Móvel</t>
  </si>
  <si>
    <t>Máxima Média Móvel do Dia</t>
  </si>
  <si>
    <t>IQA</t>
  </si>
  <si>
    <t>Padrão Intermediário I (CONAMA 491/18) - 140 µg/m³</t>
  </si>
  <si>
    <t>MODERADO</t>
  </si>
  <si>
    <t>RUIM</t>
  </si>
  <si>
    <t>MUITO RUIM</t>
  </si>
  <si>
    <t>(µg/m³)</t>
  </si>
  <si>
    <t>24 horas</t>
  </si>
  <si>
    <t>BOM - IND.</t>
  </si>
  <si>
    <t>MOD. - IND.</t>
  </si>
  <si>
    <t>RUIM - IND.</t>
  </si>
  <si>
    <t>MUITO RUIM- IND.</t>
  </si>
  <si>
    <t>PESS.- IND.</t>
  </si>
  <si>
    <t>PÉSSIMO</t>
  </si>
  <si>
    <t>Nota: O cálculo percentual para cada classificação da qualidade do ar, por exemplo, para IQA BOM, compreende a quantidade de dados válidos ou não para o mês. Ou seja, se num dado mês 24 dados foram invalidados, o IQA não irá computar os mesmos se no campo não houver dado. Estes campos devem ser subtraídos da quantidade total de dados para o mês que em condições normais seria 30 dias ou 31 dias.</t>
  </si>
  <si>
    <t>Nota: Os drifts de zero deverão ser considerado zero. A planilha faz isso automaticamente.</t>
  </si>
  <si>
    <t>CÁLCULO DAS MÉDIAS DIÁRIAS E IQA PARA MONÓXIDO DE CARBONO (CO) - CONAMA 491/18</t>
  </si>
  <si>
    <t>MONÓXIDO DE CARBONO (CO)</t>
  </si>
  <si>
    <t>QUANTIDADE DE DADOS PARA O MÊS (90 OU 93)</t>
  </si>
  <si>
    <t>(MÉDIA 8 HORAS)</t>
  </si>
  <si>
    <t>Padrão Final (CONAMA 491/18) - 9 ppm</t>
  </si>
  <si>
    <t>8 horas</t>
  </si>
  <si>
    <t>Nota: O cálculo percentual para cada classificação da qualidade do ar, por exemplo, para IQA BOM, compreende a quantidade de dados válidos ou não para o mês. Ou seja, se num dado mês 8 dados (1 média) foram invalidados, o IQA não irá computar os mesmos se no campo não houver dado. Estes campos devem ser subtraídos da quantidade total de dados para o mês que em condições normais seria 30 dias ou 31 dias.</t>
  </si>
  <si>
    <t>CÁLCULO DAS MÉDIAS HORÁRIAS E IQA PARA DIÓXIDO DE NITROGÊNIO (NO2) - CONAMA 491/18</t>
  </si>
  <si>
    <t>Dióxido de Nitrogênio (NO2)</t>
  </si>
  <si>
    <t>Conc. Média                 (1 hora)</t>
  </si>
  <si>
    <t>Padrão Intermediário I (CONAMA 491/18) - 260 µg/m³</t>
  </si>
  <si>
    <t>1 hora</t>
  </si>
  <si>
    <t>Nota: O cálculo percentual para cada classificação da qualidade do ar, por exemplo, para IQA BOM, compreende a quantidade de dados válidos ou não para o mês. Ou seja, se num dado mês 24 dados foram invalidados, o IQA não irá computar os mesmos se no campo não houver dado. Estes campos devem ser subtraídos da quantidade total de dados para o mês que em condições normais seria 720 (30 dias) ou 744 (31 dias).</t>
  </si>
  <si>
    <t>CÁLCULO DAS MÉDIAS DIÁRIAS E IQA PARA DIÓXIDO DE ENXOFRE (SO2) - CONAMA 491/18</t>
  </si>
  <si>
    <t>DIÓXIDO DE ENXOFRE (SO2)</t>
  </si>
  <si>
    <t>QUANTIDADE DE DADOS PARA O MÊS (31 OU 30)</t>
  </si>
  <si>
    <t>(MÉDIA 24 HORAS)</t>
  </si>
  <si>
    <t>Conc. Média                 (24 horas)</t>
  </si>
  <si>
    <t>Padrão Intermediário I (CONAMA 491/18) - 125 µg/m³</t>
  </si>
  <si>
    <t>Nota: O cálculo percentual para cada classificação da qualidade do ar, por exemplo, para IQA BOM, compreende a quantidade de dados válidos ou não para o mês. Ou seja, se num dado mês 24 dados (1 dia) foram invalidados, o IQA não irá computar os mesmos se no campo não houver dado. Estes campos devem ser subtraídos da quantidade total de dados para o mês que em condições normais seria 30 (30 dias) ou 31 (31 dias).</t>
  </si>
  <si>
    <t>&lt;&lt;&lt;&lt;&lt; 30 DIAS</t>
  </si>
  <si>
    <t>&lt;&lt;&lt;&lt;&lt; 31 DIAS</t>
  </si>
  <si>
    <t>CÁLCULO DAS MÉDIAS DIÁRIAS E IQA PARA PARTÍCULAS INALÁVEIS &lt; 10 µm (PM10) - CONAMA 491/18</t>
  </si>
  <si>
    <t>PARTÍCULAS INALÁVEIS (PM10)</t>
  </si>
  <si>
    <t>Padrão Intermediário I (CONAMA 491/18) - 120 µg/m³</t>
  </si>
  <si>
    <r>
      <rPr>
        <b/>
        <sz val="11"/>
        <color theme="1"/>
        <rFont val="Calibri"/>
        <family val="2"/>
        <scheme val="minor"/>
      </rPr>
      <t>06/02</t>
    </r>
    <r>
      <rPr>
        <sz val="11"/>
        <color theme="1"/>
        <rFont val="Calibri"/>
        <family val="2"/>
        <scheme val="minor"/>
      </rPr>
      <t xml:space="preserve"> - Verificação do analisador de Nox.</t>
    </r>
  </si>
  <si>
    <t>CÁLCULO DAS MÉDIAS DIÁRIAS E IQA PARA PARTÍCULAS INALÁVEIS &lt; 2,5 µm (PM2,5) - CONAMA 491/18</t>
  </si>
  <si>
    <t>PARTÍCULAS INALÁVEIS (PM2,5)</t>
  </si>
  <si>
    <t>Padrão Intermediário I (CONAMA 491/18) - 60 µg/m³</t>
  </si>
  <si>
    <t xml:space="preserve">   P00 - SEUMA - Secretaria Municipal de Urbanismo e Meio Ambiente - Av. Dep. Paulino Rocha, 1343 - Cajazeiras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</si>
</sst>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/mm/yy;@"/>
    <numFmt numFmtId="166" formatCode="0.000"/>
    <numFmt numFmtId="167" formatCode="0.00;[Red]0.0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theme="3" tint="-0.249977111117893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3"/>
      <name val="Cambria"/>
      <family val="2"/>
      <scheme val="major"/>
    </font>
    <font>
      <b/>
      <sz val="16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02">
    <xf numFmtId="0" fontId="0" fillId="0" borderId="0" xfId="0"/>
    <xf numFmtId="0" fontId="5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5" fillId="0" borderId="0" xfId="0" applyFont="1"/>
    <xf numFmtId="0" fontId="0" fillId="6" borderId="0" xfId="0" applyFill="1"/>
    <xf numFmtId="0" fontId="7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8" fillId="0" borderId="0" xfId="0" applyFont="1"/>
    <xf numFmtId="0" fontId="2" fillId="5" borderId="0" xfId="0" applyFont="1" applyFill="1"/>
    <xf numFmtId="10" fontId="2" fillId="5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6" fillId="0" borderId="0" xfId="0" applyFont="1" applyAlignment="1" applyProtection="1">
      <alignment horizontal="center"/>
      <protection hidden="1"/>
    </xf>
    <xf numFmtId="10" fontId="6" fillId="0" borderId="0" xfId="0" applyNumberFormat="1" applyFont="1" applyAlignment="1" applyProtection="1">
      <alignment horizontal="center"/>
      <protection hidden="1"/>
    </xf>
    <xf numFmtId="22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/>
    <xf numFmtId="10" fontId="9" fillId="5" borderId="0" xfId="0" applyNumberFormat="1" applyFont="1" applyFill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0" borderId="0" xfId="0" applyFill="1" applyBorder="1" applyAlignment="1"/>
    <xf numFmtId="0" fontId="0" fillId="0" borderId="1" xfId="0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164" fontId="12" fillId="0" borderId="0" xfId="0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1" fontId="6" fillId="7" borderId="0" xfId="0" applyNumberFormat="1" applyFont="1" applyFill="1" applyAlignment="1">
      <alignment horizontal="center"/>
    </xf>
    <xf numFmtId="164" fontId="6" fillId="7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0" xfId="0" applyFont="1" applyProtection="1">
      <protection hidden="1"/>
    </xf>
    <xf numFmtId="0" fontId="0" fillId="0" borderId="0" xfId="0" applyProtection="1">
      <protection hidden="1"/>
    </xf>
    <xf numFmtId="0" fontId="1" fillId="0" borderId="5" xfId="0" applyFont="1" applyBorder="1" applyProtection="1"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0" fontId="0" fillId="0" borderId="1" xfId="0" applyNumberFormat="1" applyBorder="1" applyAlignment="1" applyProtection="1">
      <alignment horizontal="center"/>
      <protection hidden="1"/>
    </xf>
    <xf numFmtId="0" fontId="1" fillId="10" borderId="6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6" xfId="0" applyBorder="1" applyAlignment="1" applyProtection="1">
      <alignment horizontal="center"/>
      <protection hidden="1"/>
    </xf>
    <xf numFmtId="165" fontId="0" fillId="0" borderId="6" xfId="0" applyNumberFormat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hidden="1"/>
    </xf>
    <xf numFmtId="0" fontId="6" fillId="0" borderId="6" xfId="0" applyFont="1" applyBorder="1" applyAlignment="1" applyProtection="1">
      <alignment horizontal="center"/>
      <protection hidden="1"/>
    </xf>
    <xf numFmtId="2" fontId="0" fillId="0" borderId="9" xfId="0" applyNumberFormat="1" applyBorder="1" applyAlignment="1" applyProtection="1">
      <alignment horizontal="center"/>
      <protection hidden="1"/>
    </xf>
    <xf numFmtId="166" fontId="0" fillId="0" borderId="0" xfId="0" applyNumberFormat="1" applyAlignment="1" applyProtection="1">
      <alignment horizontal="center"/>
      <protection hidden="1"/>
    </xf>
    <xf numFmtId="1" fontId="0" fillId="0" borderId="6" xfId="0" applyNumberFormat="1" applyBorder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165" fontId="0" fillId="0" borderId="7" xfId="0" applyNumberForma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hidden="1"/>
    </xf>
    <xf numFmtId="0" fontId="6" fillId="0" borderId="7" xfId="0" applyFont="1" applyBorder="1" applyAlignment="1" applyProtection="1">
      <alignment horizontal="center"/>
      <protection hidden="1"/>
    </xf>
    <xf numFmtId="2" fontId="0" fillId="0" borderId="10" xfId="0" applyNumberFormat="1" applyBorder="1" applyAlignment="1" applyProtection="1">
      <alignment horizontal="center"/>
      <protection hidden="1"/>
    </xf>
    <xf numFmtId="1" fontId="0" fillId="0" borderId="7" xfId="0" applyNumberForma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0" fillId="0" borderId="0" xfId="0" applyAlignment="1" applyProtection="1">
      <alignment vertical="center" wrapText="1"/>
      <protection hidden="1"/>
    </xf>
    <xf numFmtId="165" fontId="0" fillId="0" borderId="8" xfId="0" applyNumberFormat="1" applyBorder="1" applyAlignment="1" applyProtection="1">
      <alignment horizontal="center"/>
      <protection locked="0"/>
    </xf>
    <xf numFmtId="2" fontId="0" fillId="0" borderId="16" xfId="0" applyNumberFormat="1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22" fontId="0" fillId="0" borderId="7" xfId="0" applyNumberFormat="1" applyBorder="1" applyAlignment="1">
      <alignment horizontal="center"/>
    </xf>
    <xf numFmtId="0" fontId="0" fillId="0" borderId="12" xfId="0" applyBorder="1" applyProtection="1">
      <protection hidden="1"/>
    </xf>
    <xf numFmtId="0" fontId="6" fillId="0" borderId="8" xfId="0" applyFont="1" applyBorder="1" applyAlignment="1" applyProtection="1">
      <alignment horizontal="center"/>
      <protection hidden="1"/>
    </xf>
    <xf numFmtId="22" fontId="0" fillId="0" borderId="8" xfId="0" applyNumberFormat="1" applyBorder="1" applyAlignment="1">
      <alignment horizontal="center"/>
    </xf>
    <xf numFmtId="0" fontId="0" fillId="0" borderId="16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0" fillId="0" borderId="12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hidden="1"/>
    </xf>
    <xf numFmtId="0" fontId="1" fillId="10" borderId="9" xfId="0" applyFont="1" applyFill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" fontId="0" fillId="0" borderId="8" xfId="0" applyNumberFormat="1" applyBorder="1" applyAlignment="1" applyProtection="1">
      <alignment horizontal="center"/>
      <protection hidden="1"/>
    </xf>
    <xf numFmtId="2" fontId="0" fillId="0" borderId="0" xfId="0" applyNumberFormat="1" applyAlignment="1" applyProtection="1">
      <alignment horizontal="center"/>
      <protection hidden="1"/>
    </xf>
    <xf numFmtId="0" fontId="0" fillId="0" borderId="1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22" fontId="0" fillId="0" borderId="12" xfId="0" applyNumberFormat="1" applyBorder="1" applyAlignment="1">
      <alignment horizontal="center"/>
    </xf>
    <xf numFmtId="166" fontId="0" fillId="0" borderId="13" xfId="0" applyNumberFormat="1" applyBorder="1" applyAlignment="1" applyProtection="1">
      <alignment horizontal="center"/>
      <protection hidden="1"/>
    </xf>
    <xf numFmtId="22" fontId="0" fillId="0" borderId="0" xfId="0" applyNumberFormat="1" applyAlignment="1">
      <alignment horizontal="center"/>
    </xf>
    <xf numFmtId="2" fontId="0" fillId="0" borderId="15" xfId="0" applyNumberFormat="1" applyBorder="1" applyAlignment="1" applyProtection="1">
      <alignment horizontal="center"/>
      <protection hidden="1"/>
    </xf>
    <xf numFmtId="166" fontId="0" fillId="0" borderId="14" xfId="0" applyNumberFormat="1" applyBorder="1" applyAlignment="1" applyProtection="1">
      <alignment horizontal="center"/>
      <protection hidden="1"/>
    </xf>
    <xf numFmtId="166" fontId="0" fillId="0" borderId="15" xfId="0" applyNumberFormat="1" applyBorder="1" applyAlignment="1" applyProtection="1">
      <alignment horizontal="center"/>
      <protection hidden="1"/>
    </xf>
    <xf numFmtId="2" fontId="0" fillId="0" borderId="12" xfId="0" applyNumberFormat="1" applyBorder="1" applyAlignment="1" applyProtection="1">
      <alignment horizontal="center"/>
      <protection hidden="1"/>
    </xf>
    <xf numFmtId="166" fontId="0" fillId="0" borderId="11" xfId="0" applyNumberFormat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166" fontId="0" fillId="0" borderId="12" xfId="0" applyNumberFormat="1" applyBorder="1" applyAlignment="1" applyProtection="1">
      <alignment horizontal="center"/>
      <protection hidden="1"/>
    </xf>
    <xf numFmtId="0" fontId="1" fillId="2" borderId="2" xfId="0" applyFont="1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1" fillId="10" borderId="2" xfId="0" applyFont="1" applyFill="1" applyBorder="1" applyProtection="1">
      <protection hidden="1"/>
    </xf>
    <xf numFmtId="0" fontId="0" fillId="10" borderId="4" xfId="0" applyFill="1" applyBorder="1" applyProtection="1">
      <protection hidden="1"/>
    </xf>
    <xf numFmtId="22" fontId="0" fillId="0" borderId="13" xfId="0" applyNumberFormat="1" applyBorder="1" applyAlignment="1" applyProtection="1">
      <alignment horizontal="center"/>
      <protection locked="0"/>
    </xf>
    <xf numFmtId="0" fontId="7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67" fontId="0" fillId="0" borderId="0" xfId="0" applyNumberFormat="1" applyAlignment="1" applyProtection="1">
      <alignment horizontal="center"/>
      <protection hidden="1"/>
    </xf>
    <xf numFmtId="22" fontId="0" fillId="0" borderId="14" xfId="0" applyNumberFormat="1" applyBorder="1" applyAlignment="1" applyProtection="1">
      <alignment horizontal="center"/>
      <protection locked="0"/>
    </xf>
    <xf numFmtId="0" fontId="6" fillId="4" borderId="7" xfId="0" applyFont="1" applyFill="1" applyBorder="1" applyAlignment="1" applyProtection="1">
      <alignment horizontal="center"/>
      <protection hidden="1"/>
    </xf>
    <xf numFmtId="2" fontId="0" fillId="7" borderId="0" xfId="0" applyNumberFormat="1" applyFill="1" applyAlignment="1" applyProtection="1">
      <alignment horizontal="center"/>
      <protection hidden="1"/>
    </xf>
    <xf numFmtId="166" fontId="0" fillId="7" borderId="13" xfId="0" applyNumberFormat="1" applyFill="1" applyBorder="1" applyAlignment="1" applyProtection="1">
      <alignment horizontal="center"/>
      <protection hidden="1"/>
    </xf>
    <xf numFmtId="0" fontId="0" fillId="7" borderId="0" xfId="0" applyFill="1" applyAlignment="1" applyProtection="1">
      <alignment horizontal="center"/>
      <protection hidden="1"/>
    </xf>
    <xf numFmtId="166" fontId="0" fillId="7" borderId="0" xfId="0" applyNumberFormat="1" applyFill="1" applyAlignment="1" applyProtection="1">
      <alignment horizontal="center"/>
      <protection hidden="1"/>
    </xf>
    <xf numFmtId="0" fontId="0" fillId="7" borderId="10" xfId="0" applyFill="1" applyBorder="1" applyAlignment="1" applyProtection="1">
      <alignment horizontal="center"/>
      <protection hidden="1"/>
    </xf>
    <xf numFmtId="1" fontId="0" fillId="7" borderId="7" xfId="0" applyNumberFormat="1" applyFill="1" applyBorder="1" applyAlignment="1" applyProtection="1">
      <alignment horizontal="center"/>
      <protection hidden="1"/>
    </xf>
    <xf numFmtId="0" fontId="0" fillId="7" borderId="6" xfId="0" applyFill="1" applyBorder="1" applyAlignment="1" applyProtection="1">
      <alignment horizontal="center"/>
      <protection hidden="1"/>
    </xf>
    <xf numFmtId="0" fontId="0" fillId="4" borderId="6" xfId="0" applyFill="1" applyBorder="1" applyAlignment="1" applyProtection="1">
      <alignment horizontal="center"/>
      <protection hidden="1"/>
    </xf>
    <xf numFmtId="2" fontId="0" fillId="4" borderId="0" xfId="0" applyNumberFormat="1" applyFill="1" applyAlignment="1" applyProtection="1">
      <alignment horizontal="center"/>
      <protection hidden="1"/>
    </xf>
    <xf numFmtId="166" fontId="0" fillId="4" borderId="13" xfId="0" applyNumberFormat="1" applyFill="1" applyBorder="1" applyAlignment="1" applyProtection="1">
      <alignment horizontal="center"/>
      <protection hidden="1"/>
    </xf>
    <xf numFmtId="0" fontId="0" fillId="4" borderId="0" xfId="0" applyFill="1" applyAlignment="1" applyProtection="1">
      <alignment horizontal="center"/>
      <protection hidden="1"/>
    </xf>
    <xf numFmtId="166" fontId="0" fillId="4" borderId="0" xfId="0" applyNumberFormat="1" applyFill="1" applyAlignment="1" applyProtection="1">
      <alignment horizontal="center"/>
      <protection hidden="1"/>
    </xf>
    <xf numFmtId="0" fontId="0" fillId="4" borderId="10" xfId="0" applyFill="1" applyBorder="1" applyAlignment="1" applyProtection="1">
      <alignment horizontal="center"/>
      <protection hidden="1"/>
    </xf>
    <xf numFmtId="1" fontId="0" fillId="4" borderId="7" xfId="0" applyNumberFormat="1" applyFill="1" applyBorder="1" applyAlignment="1" applyProtection="1">
      <alignment horizontal="center"/>
      <protection hidden="1"/>
    </xf>
    <xf numFmtId="0" fontId="0" fillId="3" borderId="6" xfId="0" applyFill="1" applyBorder="1" applyAlignment="1" applyProtection="1">
      <alignment horizontal="center"/>
      <protection hidden="1"/>
    </xf>
    <xf numFmtId="2" fontId="0" fillId="3" borderId="0" xfId="0" applyNumberFormat="1" applyFill="1" applyAlignment="1" applyProtection="1">
      <alignment horizontal="center"/>
      <protection hidden="1"/>
    </xf>
    <xf numFmtId="166" fontId="0" fillId="3" borderId="13" xfId="0" applyNumberForma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166" fontId="0" fillId="3" borderId="0" xfId="0" applyNumberFormat="1" applyFill="1" applyAlignment="1" applyProtection="1">
      <alignment horizontal="center"/>
      <protection hidden="1"/>
    </xf>
    <xf numFmtId="0" fontId="0" fillId="3" borderId="10" xfId="0" applyFill="1" applyBorder="1" applyAlignment="1" applyProtection="1">
      <alignment horizontal="center"/>
      <protection hidden="1"/>
    </xf>
    <xf numFmtId="1" fontId="0" fillId="3" borderId="7" xfId="0" applyNumberFormat="1" applyFill="1" applyBorder="1" applyAlignment="1" applyProtection="1">
      <alignment horizontal="center"/>
      <protection hidden="1"/>
    </xf>
    <xf numFmtId="0" fontId="19" fillId="11" borderId="17" xfId="1" applyFont="1" applyFill="1" applyBorder="1" applyAlignment="1">
      <alignment horizontal="left"/>
    </xf>
    <xf numFmtId="14" fontId="4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4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4" fontId="4" fillId="7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4" fontId="4" fillId="8" borderId="0" xfId="0" applyNumberFormat="1" applyFont="1" applyFill="1" applyAlignment="1" applyProtection="1">
      <alignment horizontal="center"/>
      <protection hidden="1"/>
    </xf>
    <xf numFmtId="0" fontId="1" fillId="8" borderId="0" xfId="0" applyFont="1" applyFill="1" applyAlignment="1" applyProtection="1">
      <alignment horizontal="center"/>
      <protection hidden="1"/>
    </xf>
    <xf numFmtId="14" fontId="4" fillId="6" borderId="0" xfId="0" applyNumberFormat="1" applyFont="1" applyFill="1" applyAlignment="1" applyProtection="1">
      <alignment horizontal="center"/>
      <protection hidden="1"/>
    </xf>
    <xf numFmtId="0" fontId="1" fillId="6" borderId="0" xfId="0" applyFont="1" applyFill="1" applyAlignment="1" applyProtection="1">
      <alignment horizontal="center"/>
      <protection hidden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0" borderId="11" xfId="0" applyBorder="1" applyAlignment="1" applyProtection="1">
      <alignment vertical="center" wrapText="1"/>
      <protection hidden="1"/>
    </xf>
    <xf numFmtId="0" fontId="0" fillId="0" borderId="12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  <protection hidden="1"/>
    </xf>
    <xf numFmtId="0" fontId="0" fillId="0" borderId="3" xfId="0" applyBorder="1" applyAlignment="1" applyProtection="1">
      <alignment vertical="center" wrapText="1"/>
      <protection hidden="1"/>
    </xf>
    <xf numFmtId="0" fontId="0" fillId="0" borderId="4" xfId="0" applyBorder="1" applyAlignment="1" applyProtection="1">
      <alignment vertical="center" wrapText="1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0" fillId="2" borderId="2" xfId="0" applyFill="1" applyBorder="1" applyAlignment="1" applyProtection="1">
      <alignment horizontal="center" vertical="center"/>
      <protection hidden="1"/>
    </xf>
    <xf numFmtId="0" fontId="0" fillId="2" borderId="3" xfId="0" applyFill="1" applyBorder="1" applyAlignment="1" applyProtection="1">
      <alignment horizontal="center" vertical="center"/>
      <protection hidden="1"/>
    </xf>
    <xf numFmtId="0" fontId="0" fillId="2" borderId="4" xfId="0" applyFill="1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wrapText="1"/>
    </xf>
    <xf numFmtId="0" fontId="0" fillId="9" borderId="6" xfId="0" applyFill="1" applyBorder="1" applyAlignment="1">
      <alignment horizontal="center" wrapText="1"/>
    </xf>
    <xf numFmtId="0" fontId="0" fillId="9" borderId="8" xfId="0" applyFill="1" applyBorder="1" applyAlignment="1">
      <alignment horizontal="center" wrapText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8" xfId="0" applyBorder="1" applyAlignment="1">
      <alignment vertical="center" wrapText="1"/>
    </xf>
    <xf numFmtId="0" fontId="0" fillId="0" borderId="7" xfId="0" applyBorder="1" applyAlignment="1" applyProtection="1">
      <alignment horizontal="center" vertical="center" wrapText="1"/>
      <protection hidden="1"/>
    </xf>
    <xf numFmtId="0" fontId="0" fillId="0" borderId="8" xfId="0" applyBorder="1" applyAlignment="1" applyProtection="1">
      <alignment horizontal="center" vertical="center" wrapText="1"/>
      <protection hidden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0" borderId="6" xfId="0" applyBorder="1" applyAlignment="1" applyProtection="1">
      <alignment horizontal="center" wrapText="1"/>
      <protection hidden="1"/>
    </xf>
    <xf numFmtId="0" fontId="0" fillId="0" borderId="7" xfId="0" applyBorder="1" applyAlignment="1" applyProtection="1">
      <alignment horizontal="center" wrapText="1"/>
      <protection hidden="1"/>
    </xf>
    <xf numFmtId="0" fontId="0" fillId="0" borderId="8" xfId="0" applyBorder="1" applyAlignment="1" applyProtection="1">
      <alignment horizontal="center" wrapText="1"/>
      <protection hidden="1"/>
    </xf>
  </cellXfs>
  <cellStyles count="2">
    <cellStyle name="Normal" xfId="0" builtinId="0"/>
    <cellStyle name="Título" xfId="1" builtinId="15"/>
  </cellStyles>
  <dxfs count="1446"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color auto="1"/>
        <name val="Cambria"/>
        <scheme val="none"/>
      </font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CC"/>
      <color rgb="FF666699"/>
      <color rgb="FF99FF33"/>
      <color rgb="FFF5A10B"/>
      <color rgb="FFF60A0A"/>
      <color rgb="FFFFFF66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0</xdr:col>
      <xdr:colOff>1143000</xdr:colOff>
      <xdr:row>0</xdr:row>
      <xdr:rowOff>544115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E6FC24FC-A836-4CAD-9E5D-E5D14CDF8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104900" cy="4964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47625</xdr:rowOff>
    </xdr:from>
    <xdr:to>
      <xdr:col>0</xdr:col>
      <xdr:colOff>1171575</xdr:colOff>
      <xdr:row>0</xdr:row>
      <xdr:rowOff>544115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E43EA8A-2463-4F75-AE4C-B5080BEC1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47625"/>
          <a:ext cx="1104900" cy="4964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0</xdr:col>
      <xdr:colOff>1152525</xdr:colOff>
      <xdr:row>0</xdr:row>
      <xdr:rowOff>544115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79FB03D-4835-4FC2-A5B6-0D3F30D9A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47625"/>
          <a:ext cx="1104900" cy="4964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0</xdr:col>
      <xdr:colOff>1152525</xdr:colOff>
      <xdr:row>0</xdr:row>
      <xdr:rowOff>544115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DF019291-DC49-4036-A3F2-0BB8D548A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47625"/>
          <a:ext cx="1104900" cy="4964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38100</xdr:rowOff>
    </xdr:from>
    <xdr:to>
      <xdr:col>0</xdr:col>
      <xdr:colOff>1133475</xdr:colOff>
      <xdr:row>0</xdr:row>
      <xdr:rowOff>534590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6A707A74-5390-40CC-8FD9-4E489D722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8100"/>
          <a:ext cx="1104900" cy="4964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57150</xdr:rowOff>
    </xdr:from>
    <xdr:to>
      <xdr:col>0</xdr:col>
      <xdr:colOff>1143000</xdr:colOff>
      <xdr:row>0</xdr:row>
      <xdr:rowOff>553640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D62D11E9-8842-45F1-B789-6D544A650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7150"/>
          <a:ext cx="1104900" cy="4964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dutra\JCTM%20COMERCIO%20E%20TECNOLOGIA%20LTDA\JCTM%20-%20Monitoramento%20de%20Dados%20-%20General\04%20-%20PLANILHAS%20DE%20MONITORAMENTO\02-%20PLANILHAS%20MODELO\Novos%20Padr&#245;es%20CONAMA%20e%20IQ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âmetros"/>
      <sheetName val="CALC. O3"/>
      <sheetName val="O3 - CONAMA"/>
      <sheetName val="IQA - O3"/>
      <sheetName val="CALC. CO"/>
      <sheetName val="CO - CONAMA"/>
      <sheetName val="IQA - CO"/>
      <sheetName val="CALC. NO2"/>
      <sheetName val="NO2 - CONAMA"/>
      <sheetName val="IQA - NO2"/>
      <sheetName val="CALC. SO2"/>
      <sheetName val="SO2 - CONAMA"/>
      <sheetName val="IQA - SO2"/>
      <sheetName val="CALC. PM2,5"/>
      <sheetName val="PM2,5 - CONAMA"/>
      <sheetName val="IQA - PM2,5"/>
      <sheetName val="CALC. PM10"/>
      <sheetName val="PM10 - CONAMA"/>
      <sheetName val="IQA - PM10"/>
      <sheetName val="CALC. PTS"/>
      <sheetName val="PTS - CONAMA"/>
      <sheetName val="IQA - PTS"/>
    </sheetNames>
    <sheetDataSet>
      <sheetData sheetId="0">
        <row r="3">
          <cell r="F3">
            <v>0</v>
          </cell>
        </row>
        <row r="699">
          <cell r="C699">
            <v>0</v>
          </cell>
          <cell r="F699">
            <v>0</v>
          </cell>
          <cell r="G699">
            <v>0</v>
          </cell>
        </row>
        <row r="700">
          <cell r="C700">
            <v>0</v>
          </cell>
          <cell r="F700">
            <v>0</v>
          </cell>
          <cell r="G700">
            <v>0</v>
          </cell>
        </row>
        <row r="701">
          <cell r="C701">
            <v>0</v>
          </cell>
          <cell r="F701">
            <v>0</v>
          </cell>
          <cell r="G701">
            <v>0</v>
          </cell>
        </row>
        <row r="702">
          <cell r="C702">
            <v>0</v>
          </cell>
          <cell r="F702">
            <v>0</v>
          </cell>
          <cell r="G702">
            <v>0</v>
          </cell>
        </row>
        <row r="703">
          <cell r="C703">
            <v>0</v>
          </cell>
          <cell r="F703">
            <v>0</v>
          </cell>
          <cell r="G703">
            <v>0</v>
          </cell>
        </row>
        <row r="704">
          <cell r="C704">
            <v>0</v>
          </cell>
          <cell r="F704">
            <v>0</v>
          </cell>
          <cell r="G704">
            <v>0</v>
          </cell>
        </row>
        <row r="705">
          <cell r="C705">
            <v>0</v>
          </cell>
          <cell r="F705">
            <v>0</v>
          </cell>
          <cell r="G705">
            <v>0</v>
          </cell>
        </row>
        <row r="706">
          <cell r="C706">
            <v>0</v>
          </cell>
          <cell r="F706">
            <v>0</v>
          </cell>
          <cell r="G706">
            <v>0</v>
          </cell>
        </row>
        <row r="707">
          <cell r="C707">
            <v>0</v>
          </cell>
          <cell r="F707">
            <v>0</v>
          </cell>
          <cell r="G707">
            <v>0</v>
          </cell>
        </row>
        <row r="708">
          <cell r="C708">
            <v>0</v>
          </cell>
          <cell r="F708">
            <v>0</v>
          </cell>
          <cell r="G708">
            <v>0</v>
          </cell>
        </row>
        <row r="709">
          <cell r="C709">
            <v>0</v>
          </cell>
          <cell r="F709">
            <v>0</v>
          </cell>
          <cell r="G709">
            <v>0</v>
          </cell>
        </row>
        <row r="710">
          <cell r="C710">
            <v>0</v>
          </cell>
          <cell r="F710">
            <v>0</v>
          </cell>
          <cell r="G710">
            <v>0</v>
          </cell>
        </row>
        <row r="711">
          <cell r="C711">
            <v>0</v>
          </cell>
          <cell r="F711">
            <v>0</v>
          </cell>
          <cell r="G711">
            <v>0</v>
          </cell>
        </row>
        <row r="712">
          <cell r="C712">
            <v>0</v>
          </cell>
          <cell r="F712">
            <v>0</v>
          </cell>
          <cell r="G712">
            <v>0</v>
          </cell>
        </row>
        <row r="713">
          <cell r="C713">
            <v>0</v>
          </cell>
          <cell r="F713">
            <v>0</v>
          </cell>
          <cell r="G713">
            <v>0</v>
          </cell>
        </row>
        <row r="714">
          <cell r="C714">
            <v>0</v>
          </cell>
          <cell r="F714">
            <v>0</v>
          </cell>
          <cell r="G714">
            <v>0</v>
          </cell>
        </row>
        <row r="715">
          <cell r="C715">
            <v>0</v>
          </cell>
          <cell r="F715">
            <v>0</v>
          </cell>
          <cell r="G715">
            <v>0</v>
          </cell>
        </row>
        <row r="716">
          <cell r="C716">
            <v>0</v>
          </cell>
          <cell r="F716">
            <v>0</v>
          </cell>
          <cell r="G716">
            <v>0</v>
          </cell>
        </row>
        <row r="717">
          <cell r="C717">
            <v>0</v>
          </cell>
          <cell r="F717">
            <v>0</v>
          </cell>
          <cell r="G717">
            <v>0</v>
          </cell>
        </row>
        <row r="718">
          <cell r="C718">
            <v>0</v>
          </cell>
          <cell r="F718">
            <v>0</v>
          </cell>
          <cell r="G718">
            <v>0</v>
          </cell>
        </row>
        <row r="719">
          <cell r="C719">
            <v>0</v>
          </cell>
          <cell r="F719">
            <v>0</v>
          </cell>
          <cell r="G719">
            <v>0</v>
          </cell>
        </row>
        <row r="720">
          <cell r="C720">
            <v>0</v>
          </cell>
          <cell r="F720">
            <v>0</v>
          </cell>
          <cell r="G720">
            <v>0</v>
          </cell>
        </row>
        <row r="721">
          <cell r="C721">
            <v>0</v>
          </cell>
          <cell r="F721">
            <v>0</v>
          </cell>
          <cell r="G721">
            <v>0</v>
          </cell>
        </row>
        <row r="722">
          <cell r="C722">
            <v>0</v>
          </cell>
          <cell r="F722">
            <v>0</v>
          </cell>
          <cell r="G722">
            <v>0</v>
          </cell>
        </row>
        <row r="723">
          <cell r="C723">
            <v>0</v>
          </cell>
          <cell r="F723">
            <v>0</v>
          </cell>
          <cell r="G723">
            <v>0</v>
          </cell>
        </row>
        <row r="724">
          <cell r="C724">
            <v>0</v>
          </cell>
          <cell r="F724">
            <v>0</v>
          </cell>
          <cell r="G724">
            <v>0</v>
          </cell>
        </row>
        <row r="725">
          <cell r="C725">
            <v>0</v>
          </cell>
          <cell r="F725">
            <v>0</v>
          </cell>
          <cell r="G725">
            <v>0</v>
          </cell>
        </row>
        <row r="726">
          <cell r="C726">
            <v>0</v>
          </cell>
          <cell r="F726">
            <v>0</v>
          </cell>
          <cell r="G726">
            <v>0</v>
          </cell>
        </row>
        <row r="727">
          <cell r="C727">
            <v>0</v>
          </cell>
          <cell r="F727">
            <v>0</v>
          </cell>
          <cell r="G727">
            <v>0</v>
          </cell>
        </row>
        <row r="728">
          <cell r="C728">
            <v>0</v>
          </cell>
          <cell r="F728">
            <v>0</v>
          </cell>
          <cell r="G728">
            <v>0</v>
          </cell>
        </row>
        <row r="729">
          <cell r="C729">
            <v>0</v>
          </cell>
          <cell r="F729">
            <v>0</v>
          </cell>
          <cell r="G729">
            <v>0</v>
          </cell>
        </row>
        <row r="730">
          <cell r="C730">
            <v>0</v>
          </cell>
          <cell r="F730">
            <v>0</v>
          </cell>
          <cell r="G730">
            <v>0</v>
          </cell>
        </row>
        <row r="731">
          <cell r="C731">
            <v>0</v>
          </cell>
          <cell r="F731">
            <v>0</v>
          </cell>
          <cell r="G731">
            <v>0</v>
          </cell>
        </row>
        <row r="732">
          <cell r="C732">
            <v>0</v>
          </cell>
          <cell r="F732">
            <v>0</v>
          </cell>
          <cell r="G732">
            <v>0</v>
          </cell>
        </row>
        <row r="733">
          <cell r="C733">
            <v>0</v>
          </cell>
          <cell r="F733">
            <v>0</v>
          </cell>
          <cell r="G733">
            <v>0</v>
          </cell>
        </row>
        <row r="734">
          <cell r="C734">
            <v>0</v>
          </cell>
          <cell r="F734">
            <v>0</v>
          </cell>
          <cell r="G734">
            <v>0</v>
          </cell>
        </row>
        <row r="735">
          <cell r="C735">
            <v>0</v>
          </cell>
          <cell r="F735">
            <v>0</v>
          </cell>
          <cell r="G735">
            <v>0</v>
          </cell>
        </row>
        <row r="736">
          <cell r="C736">
            <v>0</v>
          </cell>
          <cell r="F736">
            <v>0</v>
          </cell>
          <cell r="G736">
            <v>0</v>
          </cell>
        </row>
        <row r="737">
          <cell r="C737">
            <v>0</v>
          </cell>
          <cell r="F737">
            <v>0</v>
          </cell>
          <cell r="G737">
            <v>0</v>
          </cell>
        </row>
        <row r="738">
          <cell r="C738">
            <v>0</v>
          </cell>
          <cell r="F738">
            <v>0</v>
          </cell>
          <cell r="G738">
            <v>0</v>
          </cell>
        </row>
        <row r="739">
          <cell r="C739">
            <v>0</v>
          </cell>
          <cell r="F739">
            <v>0</v>
          </cell>
          <cell r="G739">
            <v>0</v>
          </cell>
        </row>
        <row r="740">
          <cell r="C740">
            <v>0</v>
          </cell>
          <cell r="F740">
            <v>0</v>
          </cell>
          <cell r="G740">
            <v>0</v>
          </cell>
        </row>
        <row r="741">
          <cell r="C741">
            <v>0</v>
          </cell>
          <cell r="F741">
            <v>0</v>
          </cell>
          <cell r="G741">
            <v>0</v>
          </cell>
        </row>
        <row r="742">
          <cell r="C742">
            <v>0</v>
          </cell>
          <cell r="F742">
            <v>0</v>
          </cell>
          <cell r="G742">
            <v>0</v>
          </cell>
        </row>
        <row r="743">
          <cell r="C743">
            <v>0</v>
          </cell>
          <cell r="F743">
            <v>0</v>
          </cell>
          <cell r="G743">
            <v>0</v>
          </cell>
        </row>
        <row r="744">
          <cell r="C744">
            <v>0</v>
          </cell>
          <cell r="F744">
            <v>0</v>
          </cell>
          <cell r="G744">
            <v>0</v>
          </cell>
        </row>
        <row r="745">
          <cell r="C745">
            <v>0</v>
          </cell>
          <cell r="F745">
            <v>0</v>
          </cell>
          <cell r="G745">
            <v>0</v>
          </cell>
        </row>
        <row r="746">
          <cell r="C746">
            <v>0</v>
          </cell>
          <cell r="F746">
            <v>0</v>
          </cell>
          <cell r="G746">
            <v>0</v>
          </cell>
        </row>
      </sheetData>
      <sheetData sheetId="1">
        <row r="10">
          <cell r="P10" t="str">
            <v>Padrão Intermediário I (CONAMA 491/18) - 140 µg/m³</v>
          </cell>
        </row>
      </sheetData>
      <sheetData sheetId="2" refreshError="1"/>
      <sheetData sheetId="3" refreshError="1"/>
      <sheetData sheetId="4">
        <row r="10">
          <cell r="P10" t="str">
            <v>Padrão Final (CONAMA 491/18) - 9 ppm</v>
          </cell>
        </row>
      </sheetData>
      <sheetData sheetId="5" refreshError="1"/>
      <sheetData sheetId="6" refreshError="1"/>
      <sheetData sheetId="7">
        <row r="10">
          <cell r="O10" t="str">
            <v>Padrão Intermediário I (CONAMA 491/18) - 260 µg/m³</v>
          </cell>
        </row>
      </sheetData>
      <sheetData sheetId="8" refreshError="1"/>
      <sheetData sheetId="9" refreshError="1"/>
      <sheetData sheetId="10">
        <row r="10">
          <cell r="O10" t="str">
            <v>Padrão Intermediário I (CONAMA 491/18) - 125 µg/m³</v>
          </cell>
        </row>
      </sheetData>
      <sheetData sheetId="11" refreshError="1"/>
      <sheetData sheetId="12" refreshError="1"/>
      <sheetData sheetId="13">
        <row r="10">
          <cell r="O10" t="str">
            <v>Padrão Intermediário I (CONAMA 491/18) - 60 µg/m³</v>
          </cell>
        </row>
      </sheetData>
      <sheetData sheetId="14" refreshError="1"/>
      <sheetData sheetId="15" refreshError="1"/>
      <sheetData sheetId="16">
        <row r="10">
          <cell r="O10" t="str">
            <v>Padrão Intermediário I (CONAMA 491/18) - 120 µg/m³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56"/>
  <sheetViews>
    <sheetView tabSelected="1" zoomScale="90" zoomScaleNormal="90" workbookViewId="0">
      <pane ySplit="5" topLeftCell="A6" activePane="bottomLeft" state="frozen"/>
      <selection pane="bottomLeft" sqref="A1:XFD1"/>
    </sheetView>
  </sheetViews>
  <sheetFormatPr defaultRowHeight="15"/>
  <cols>
    <col min="2" max="2" width="10.28515625" customWidth="1"/>
  </cols>
  <sheetData>
    <row r="1" spans="1:20" s="143" customFormat="1" ht="30" customHeight="1" thickBot="1">
      <c r="A1" s="143" t="s">
        <v>153</v>
      </c>
    </row>
    <row r="2" spans="1:20" s="26" customFormat="1" ht="16.5" thickTop="1" thickBot="1">
      <c r="A2" s="151" t="s">
        <v>0</v>
      </c>
      <c r="B2" s="151"/>
      <c r="C2" s="145" t="s">
        <v>2</v>
      </c>
      <c r="D2" s="145"/>
      <c r="E2" s="147" t="s">
        <v>3</v>
      </c>
      <c r="F2" s="147"/>
      <c r="G2" s="149" t="s">
        <v>4</v>
      </c>
      <c r="H2" s="149"/>
      <c r="I2" s="160" t="s">
        <v>34</v>
      </c>
      <c r="J2" s="160"/>
      <c r="K2" s="27">
        <f>T943</f>
        <v>0.99578324062443924</v>
      </c>
      <c r="L2" s="145" t="s">
        <v>48</v>
      </c>
      <c r="M2" s="145"/>
      <c r="N2" s="145"/>
      <c r="O2" s="156" t="s">
        <v>10</v>
      </c>
      <c r="P2" s="157"/>
      <c r="Q2" s="157"/>
      <c r="R2" s="158"/>
      <c r="S2" s="33">
        <f>T945</f>
        <v>11136</v>
      </c>
      <c r="T2" s="32"/>
    </row>
    <row r="4" spans="1:20" s="28" customFormat="1">
      <c r="A4" s="24" t="s">
        <v>1</v>
      </c>
      <c r="B4" s="24" t="s">
        <v>5</v>
      </c>
      <c r="C4" s="24" t="s">
        <v>6</v>
      </c>
      <c r="D4" s="24" t="s">
        <v>17</v>
      </c>
      <c r="E4" s="24" t="s">
        <v>7</v>
      </c>
      <c r="F4" s="24" t="s">
        <v>8</v>
      </c>
      <c r="G4" s="24" t="s">
        <v>18</v>
      </c>
      <c r="H4" s="24" t="s">
        <v>9</v>
      </c>
      <c r="I4" s="24" t="s">
        <v>19</v>
      </c>
      <c r="J4" s="24" t="s">
        <v>11</v>
      </c>
      <c r="K4" s="24" t="s">
        <v>12</v>
      </c>
      <c r="L4" s="24" t="s">
        <v>42</v>
      </c>
      <c r="M4" s="24" t="s">
        <v>43</v>
      </c>
      <c r="N4" s="24" t="s">
        <v>44</v>
      </c>
      <c r="O4" s="24" t="s">
        <v>13</v>
      </c>
      <c r="P4" s="24" t="s">
        <v>45</v>
      </c>
      <c r="Q4" s="24" t="s">
        <v>46</v>
      </c>
      <c r="R4" s="24" t="s">
        <v>47</v>
      </c>
      <c r="S4" s="24" t="s">
        <v>14</v>
      </c>
    </row>
    <row r="5" spans="1:20" s="28" customFormat="1">
      <c r="A5" s="159" t="s">
        <v>15</v>
      </c>
      <c r="B5" s="159"/>
      <c r="C5" s="24" t="s">
        <v>16</v>
      </c>
      <c r="D5" s="29" t="s">
        <v>41</v>
      </c>
      <c r="E5" s="24" t="s">
        <v>20</v>
      </c>
      <c r="F5" s="29" t="s">
        <v>41</v>
      </c>
      <c r="G5" s="29" t="s">
        <v>41</v>
      </c>
      <c r="H5" s="29" t="s">
        <v>41</v>
      </c>
      <c r="I5" s="29" t="s">
        <v>41</v>
      </c>
      <c r="J5" s="29" t="s">
        <v>26</v>
      </c>
      <c r="K5" s="29" t="s">
        <v>26</v>
      </c>
      <c r="L5" s="24" t="s">
        <v>16</v>
      </c>
      <c r="M5" s="24" t="s">
        <v>21</v>
      </c>
      <c r="N5" s="24" t="s">
        <v>22</v>
      </c>
      <c r="O5" s="24" t="s">
        <v>40</v>
      </c>
      <c r="P5" s="24" t="s">
        <v>24</v>
      </c>
      <c r="Q5" s="24" t="s">
        <v>25</v>
      </c>
      <c r="R5" s="24" t="s">
        <v>23</v>
      </c>
      <c r="S5" s="24"/>
    </row>
    <row r="6" spans="1:20">
      <c r="A6" s="1">
        <v>1</v>
      </c>
      <c r="B6" s="2">
        <v>0</v>
      </c>
      <c r="C6" s="18">
        <v>24.9</v>
      </c>
      <c r="D6" s="17">
        <v>0.2</v>
      </c>
      <c r="E6" s="34">
        <v>1.26</v>
      </c>
      <c r="F6" s="17">
        <v>34.340000000000003</v>
      </c>
      <c r="G6" s="17">
        <v>20.77</v>
      </c>
      <c r="H6" s="17">
        <v>55.11</v>
      </c>
      <c r="I6" s="17">
        <v>2.1</v>
      </c>
      <c r="J6" s="17">
        <v>53</v>
      </c>
      <c r="K6" s="17">
        <v>13</v>
      </c>
      <c r="L6" s="18">
        <v>23.9</v>
      </c>
      <c r="M6" s="18">
        <v>96.5</v>
      </c>
      <c r="N6" s="20">
        <v>1012.5</v>
      </c>
      <c r="O6" s="18">
        <v>1</v>
      </c>
      <c r="P6" s="18">
        <v>0.52</v>
      </c>
      <c r="Q6" s="17">
        <v>277.62</v>
      </c>
      <c r="R6" s="19">
        <v>0</v>
      </c>
      <c r="S6" s="3">
        <v>1</v>
      </c>
    </row>
    <row r="7" spans="1:20">
      <c r="A7" s="1">
        <v>1</v>
      </c>
      <c r="B7" s="2">
        <v>4.1666666666666664E-2</v>
      </c>
      <c r="C7" s="18">
        <v>24.9</v>
      </c>
      <c r="D7" s="17">
        <v>0.24</v>
      </c>
      <c r="E7" s="17">
        <v>0.75</v>
      </c>
      <c r="F7" s="17">
        <v>15.69</v>
      </c>
      <c r="G7" s="17">
        <v>20.68</v>
      </c>
      <c r="H7" s="17">
        <v>36.369999999999997</v>
      </c>
      <c r="I7" s="17">
        <v>2.06</v>
      </c>
      <c r="J7" s="17">
        <v>31</v>
      </c>
      <c r="K7" s="17">
        <v>8</v>
      </c>
      <c r="L7" s="18">
        <v>24</v>
      </c>
      <c r="M7" s="18">
        <v>95.9</v>
      </c>
      <c r="N7" s="20">
        <v>1012.1</v>
      </c>
      <c r="O7" s="18">
        <v>1</v>
      </c>
      <c r="P7" s="18">
        <v>0.37</v>
      </c>
      <c r="Q7" s="17">
        <v>131.29</v>
      </c>
      <c r="R7" s="19">
        <v>0</v>
      </c>
      <c r="S7" s="3">
        <v>1</v>
      </c>
    </row>
    <row r="8" spans="1:20">
      <c r="A8" s="1">
        <v>1</v>
      </c>
      <c r="B8" s="2">
        <v>8.3333333333333301E-2</v>
      </c>
      <c r="C8" s="18">
        <v>25</v>
      </c>
      <c r="D8" s="17">
        <v>0.19</v>
      </c>
      <c r="E8" s="17">
        <v>0.71</v>
      </c>
      <c r="F8" s="17">
        <v>17.350000000000001</v>
      </c>
      <c r="G8" s="17">
        <v>18.670000000000002</v>
      </c>
      <c r="H8" s="17">
        <v>36.020000000000003</v>
      </c>
      <c r="I8" s="17">
        <v>2.09</v>
      </c>
      <c r="J8" s="17">
        <v>35</v>
      </c>
      <c r="K8" s="17">
        <v>10</v>
      </c>
      <c r="L8" s="18">
        <v>24</v>
      </c>
      <c r="M8" s="18">
        <v>95.9</v>
      </c>
      <c r="N8" s="20">
        <v>1012</v>
      </c>
      <c r="O8" s="18">
        <v>1</v>
      </c>
      <c r="P8" s="18">
        <v>0.08</v>
      </c>
      <c r="Q8" s="17">
        <v>171.1</v>
      </c>
      <c r="R8" s="19">
        <v>0</v>
      </c>
      <c r="S8" s="3">
        <v>1</v>
      </c>
    </row>
    <row r="9" spans="1:20">
      <c r="A9" s="1">
        <v>1</v>
      </c>
      <c r="B9" s="2">
        <v>0.125</v>
      </c>
      <c r="C9" s="18">
        <v>24.9</v>
      </c>
      <c r="D9" s="17">
        <v>0.18</v>
      </c>
      <c r="E9" s="17">
        <v>0.65</v>
      </c>
      <c r="F9" s="17">
        <v>13.18</v>
      </c>
      <c r="G9" s="17">
        <v>17.760000000000002</v>
      </c>
      <c r="H9" s="17">
        <v>30.94</v>
      </c>
      <c r="I9" s="17">
        <v>2.04</v>
      </c>
      <c r="J9" s="17">
        <v>35</v>
      </c>
      <c r="K9" s="17">
        <v>6</v>
      </c>
      <c r="L9" s="18">
        <v>24</v>
      </c>
      <c r="M9" s="18">
        <v>96.4</v>
      </c>
      <c r="N9" s="20">
        <v>1012.2</v>
      </c>
      <c r="O9" s="18">
        <v>1</v>
      </c>
      <c r="P9" s="18">
        <v>0.23</v>
      </c>
      <c r="Q9" s="17">
        <v>191.65</v>
      </c>
      <c r="R9" s="19">
        <v>0</v>
      </c>
      <c r="S9" s="3">
        <v>1</v>
      </c>
    </row>
    <row r="10" spans="1:20">
      <c r="A10" s="1">
        <v>1</v>
      </c>
      <c r="B10" s="2">
        <v>0.16666666666666699</v>
      </c>
      <c r="C10" s="18">
        <v>24.9</v>
      </c>
      <c r="D10" s="17">
        <v>0.14000000000000001</v>
      </c>
      <c r="E10" s="17">
        <v>0.56999999999999995</v>
      </c>
      <c r="F10" s="17">
        <v>13.53</v>
      </c>
      <c r="G10" s="17">
        <v>18.59</v>
      </c>
      <c r="H10" s="17">
        <v>32.119999999999997</v>
      </c>
      <c r="I10" s="17">
        <v>2.04</v>
      </c>
      <c r="J10" s="17">
        <v>50</v>
      </c>
      <c r="K10" s="17">
        <v>5</v>
      </c>
      <c r="L10" s="18">
        <v>24</v>
      </c>
      <c r="M10" s="18">
        <v>96.5</v>
      </c>
      <c r="N10" s="20">
        <v>1012.3</v>
      </c>
      <c r="O10" s="18">
        <v>1</v>
      </c>
      <c r="P10" s="18">
        <v>0.24</v>
      </c>
      <c r="Q10" s="17">
        <v>198.48</v>
      </c>
      <c r="R10" s="19">
        <v>0</v>
      </c>
      <c r="S10" s="3">
        <v>1</v>
      </c>
    </row>
    <row r="11" spans="1:20">
      <c r="A11" s="1">
        <v>1</v>
      </c>
      <c r="B11" s="2">
        <v>0.20833333333333301</v>
      </c>
      <c r="C11" s="18">
        <v>24.9</v>
      </c>
      <c r="D11" s="17">
        <v>0.31</v>
      </c>
      <c r="E11" s="17">
        <v>0.52</v>
      </c>
      <c r="F11" s="17">
        <v>7.43</v>
      </c>
      <c r="G11" s="17">
        <v>19.600000000000001</v>
      </c>
      <c r="H11" s="17">
        <v>27.02</v>
      </c>
      <c r="I11" s="17">
        <v>2.0499999999999998</v>
      </c>
      <c r="J11" s="17">
        <v>44</v>
      </c>
      <c r="K11" s="17">
        <v>20</v>
      </c>
      <c r="L11" s="18">
        <v>23.8</v>
      </c>
      <c r="M11" s="18">
        <v>96.6</v>
      </c>
      <c r="N11" s="20">
        <v>1012.5</v>
      </c>
      <c r="O11" s="18">
        <v>1</v>
      </c>
      <c r="P11" s="18">
        <v>0.55000000000000004</v>
      </c>
      <c r="Q11" s="17">
        <v>132.31</v>
      </c>
      <c r="R11" s="19">
        <v>0</v>
      </c>
      <c r="S11" s="3">
        <v>1</v>
      </c>
    </row>
    <row r="12" spans="1:20">
      <c r="A12" s="1">
        <v>1</v>
      </c>
      <c r="B12" s="2">
        <v>0.25</v>
      </c>
      <c r="C12" s="18">
        <v>24.8</v>
      </c>
      <c r="D12" s="17">
        <v>0.27</v>
      </c>
      <c r="E12" s="17">
        <v>0.5</v>
      </c>
      <c r="F12" s="17">
        <v>7.94</v>
      </c>
      <c r="G12" s="17">
        <v>17.22</v>
      </c>
      <c r="H12" s="17">
        <v>25.16</v>
      </c>
      <c r="I12" s="17">
        <v>1.98</v>
      </c>
      <c r="J12" s="17">
        <v>40</v>
      </c>
      <c r="K12" s="17">
        <v>13</v>
      </c>
      <c r="L12" s="18">
        <v>23.7</v>
      </c>
      <c r="M12" s="18">
        <v>96.6</v>
      </c>
      <c r="N12" s="20">
        <v>1012.5</v>
      </c>
      <c r="O12" s="18">
        <v>12</v>
      </c>
      <c r="P12" s="18">
        <v>0.46</v>
      </c>
      <c r="Q12" s="17">
        <v>181.32</v>
      </c>
      <c r="R12" s="19">
        <v>0</v>
      </c>
      <c r="S12" s="3">
        <v>1</v>
      </c>
    </row>
    <row r="13" spans="1:20">
      <c r="A13" s="1">
        <v>1</v>
      </c>
      <c r="B13" s="2">
        <v>0.29166666666666702</v>
      </c>
      <c r="C13" s="18">
        <v>24.3</v>
      </c>
      <c r="D13" s="17">
        <v>0.62</v>
      </c>
      <c r="E13" s="17">
        <v>0.56999999999999995</v>
      </c>
      <c r="F13" s="17">
        <v>16.52</v>
      </c>
      <c r="G13" s="17">
        <v>17.440000000000001</v>
      </c>
      <c r="H13" s="17">
        <v>33.97</v>
      </c>
      <c r="I13" s="17">
        <v>2.1800000000000002</v>
      </c>
      <c r="J13" s="17">
        <v>48</v>
      </c>
      <c r="K13" s="17">
        <v>10</v>
      </c>
      <c r="L13" s="18">
        <v>24.3</v>
      </c>
      <c r="M13" s="18">
        <v>95.1</v>
      </c>
      <c r="N13" s="20">
        <v>1013.2</v>
      </c>
      <c r="O13" s="18">
        <v>72</v>
      </c>
      <c r="P13" s="18">
        <v>0.5</v>
      </c>
      <c r="Q13" s="17">
        <v>207.11</v>
      </c>
      <c r="R13" s="19">
        <v>0</v>
      </c>
      <c r="S13" s="3">
        <v>1</v>
      </c>
    </row>
    <row r="14" spans="1:20">
      <c r="A14" s="1">
        <v>1</v>
      </c>
      <c r="B14" s="2">
        <v>0.33333333333333298</v>
      </c>
      <c r="C14" s="18">
        <v>24.3</v>
      </c>
      <c r="D14" s="17">
        <v>1.39</v>
      </c>
      <c r="E14" s="17">
        <v>0.61</v>
      </c>
      <c r="F14" s="17">
        <v>14.11</v>
      </c>
      <c r="G14" s="17">
        <v>18.579999999999998</v>
      </c>
      <c r="H14" s="17">
        <v>32.69</v>
      </c>
      <c r="I14" s="17">
        <v>2.1800000000000002</v>
      </c>
      <c r="J14" s="17">
        <v>46</v>
      </c>
      <c r="K14" s="17">
        <v>12</v>
      </c>
      <c r="L14" s="18">
        <v>25.1</v>
      </c>
      <c r="M14" s="18">
        <v>92.5</v>
      </c>
      <c r="N14" s="20">
        <v>1013.5</v>
      </c>
      <c r="O14" s="18">
        <v>87</v>
      </c>
      <c r="P14" s="17">
        <v>0.77</v>
      </c>
      <c r="Q14" s="17">
        <v>181.45</v>
      </c>
      <c r="R14" s="19">
        <v>0</v>
      </c>
      <c r="S14" s="3">
        <v>1</v>
      </c>
    </row>
    <row r="15" spans="1:20">
      <c r="A15" s="1">
        <v>1</v>
      </c>
      <c r="B15" s="2">
        <v>0.375</v>
      </c>
      <c r="C15" s="18">
        <v>24.7</v>
      </c>
      <c r="D15" s="17">
        <v>2.0499999999999998</v>
      </c>
      <c r="E15" s="17">
        <v>0.85</v>
      </c>
      <c r="F15" s="17">
        <v>25.26</v>
      </c>
      <c r="G15" s="17">
        <v>22.68</v>
      </c>
      <c r="H15" s="17">
        <v>47.93</v>
      </c>
      <c r="I15" s="17">
        <v>2.2400000000000002</v>
      </c>
      <c r="J15" s="17">
        <v>86</v>
      </c>
      <c r="K15" s="17">
        <v>31</v>
      </c>
      <c r="L15" s="18">
        <v>25.9</v>
      </c>
      <c r="M15" s="18">
        <v>89.9</v>
      </c>
      <c r="N15" s="20">
        <v>1013.8</v>
      </c>
      <c r="O15" s="18">
        <v>190</v>
      </c>
      <c r="P15" s="17">
        <v>0.81</v>
      </c>
      <c r="Q15" s="17">
        <v>153</v>
      </c>
      <c r="R15" s="19">
        <v>0</v>
      </c>
      <c r="S15" s="3">
        <v>1</v>
      </c>
    </row>
    <row r="16" spans="1:20">
      <c r="A16" s="1">
        <v>1</v>
      </c>
      <c r="B16" s="2">
        <v>0.41666666666666702</v>
      </c>
      <c r="C16" s="18">
        <v>25</v>
      </c>
      <c r="D16" s="17">
        <v>11.39</v>
      </c>
      <c r="E16" s="17">
        <v>0.31</v>
      </c>
      <c r="F16" s="17">
        <v>4.8099999999999996</v>
      </c>
      <c r="G16" s="17">
        <v>13.14</v>
      </c>
      <c r="H16" s="17">
        <v>17.940000000000001</v>
      </c>
      <c r="I16" s="17">
        <v>2.1</v>
      </c>
      <c r="J16" s="17">
        <v>28</v>
      </c>
      <c r="K16" s="17">
        <v>3</v>
      </c>
      <c r="L16" s="18">
        <v>27.9</v>
      </c>
      <c r="M16" s="18">
        <v>80.400000000000006</v>
      </c>
      <c r="N16" s="20">
        <v>1013.7</v>
      </c>
      <c r="O16" s="18">
        <v>546</v>
      </c>
      <c r="P16" s="17">
        <v>1.66</v>
      </c>
      <c r="Q16" s="17">
        <v>122.36</v>
      </c>
      <c r="R16" s="19">
        <v>0</v>
      </c>
      <c r="S16" s="3">
        <v>1</v>
      </c>
    </row>
    <row r="17" spans="1:19">
      <c r="A17" s="1">
        <v>1</v>
      </c>
      <c r="B17" s="2">
        <v>0.45833333333333298</v>
      </c>
      <c r="C17" s="18">
        <v>25.2</v>
      </c>
      <c r="D17" s="17">
        <v>17.95</v>
      </c>
      <c r="E17" s="17">
        <v>0.2</v>
      </c>
      <c r="F17" s="17">
        <v>1.44</v>
      </c>
      <c r="G17" s="17">
        <v>7.82</v>
      </c>
      <c r="H17" s="17">
        <v>9.26</v>
      </c>
      <c r="I17" s="17">
        <v>1.75</v>
      </c>
      <c r="J17" s="17">
        <v>9</v>
      </c>
      <c r="K17" s="17">
        <v>1</v>
      </c>
      <c r="L17" s="18">
        <v>29.3</v>
      </c>
      <c r="M17" s="18">
        <v>69.2</v>
      </c>
      <c r="N17" s="20">
        <v>1013.5</v>
      </c>
      <c r="O17" s="18">
        <v>772</v>
      </c>
      <c r="P17" s="17">
        <v>1.86</v>
      </c>
      <c r="Q17" s="17">
        <v>119.61</v>
      </c>
      <c r="R17" s="19">
        <v>0</v>
      </c>
      <c r="S17" s="3">
        <v>1</v>
      </c>
    </row>
    <row r="18" spans="1:19">
      <c r="A18" s="1">
        <v>1</v>
      </c>
      <c r="B18" s="2">
        <v>0.5</v>
      </c>
      <c r="C18" s="18">
        <v>25.5</v>
      </c>
      <c r="D18" s="17">
        <v>22.53</v>
      </c>
      <c r="E18" s="17">
        <v>0.23</v>
      </c>
      <c r="F18" s="17">
        <v>0.82</v>
      </c>
      <c r="G18" s="17">
        <v>6.46</v>
      </c>
      <c r="H18" s="17">
        <v>7.27</v>
      </c>
      <c r="I18" s="17">
        <v>1.56</v>
      </c>
      <c r="J18" s="17">
        <v>14</v>
      </c>
      <c r="K18" s="17">
        <v>2</v>
      </c>
      <c r="L18" s="18">
        <v>29.3</v>
      </c>
      <c r="M18" s="18">
        <v>71.3</v>
      </c>
      <c r="N18" s="20">
        <v>1012.7</v>
      </c>
      <c r="O18" s="18">
        <v>634</v>
      </c>
      <c r="P18" s="17">
        <v>2.68</v>
      </c>
      <c r="Q18" s="17">
        <v>140.65</v>
      </c>
      <c r="R18" s="19">
        <v>0</v>
      </c>
      <c r="S18" s="3">
        <v>1</v>
      </c>
    </row>
    <row r="19" spans="1:19">
      <c r="A19" s="1">
        <v>1</v>
      </c>
      <c r="B19" s="2">
        <v>0.54166666666666696</v>
      </c>
      <c r="C19" s="18">
        <v>25.1</v>
      </c>
      <c r="D19" s="17">
        <v>26.82</v>
      </c>
      <c r="E19" s="17">
        <v>0.22</v>
      </c>
      <c r="F19" s="17">
        <v>0.57999999999999996</v>
      </c>
      <c r="G19" s="17">
        <v>5.59</v>
      </c>
      <c r="H19" s="17">
        <v>6.18</v>
      </c>
      <c r="I19" s="17">
        <v>1.64</v>
      </c>
      <c r="J19" s="17">
        <v>14</v>
      </c>
      <c r="K19" s="17">
        <v>2</v>
      </c>
      <c r="L19" s="18">
        <v>30.3</v>
      </c>
      <c r="M19" s="18">
        <v>65.3</v>
      </c>
      <c r="N19" s="20">
        <v>1011.5</v>
      </c>
      <c r="O19" s="18">
        <v>775</v>
      </c>
      <c r="P19" s="17">
        <v>1.53</v>
      </c>
      <c r="Q19" s="17">
        <v>85.75</v>
      </c>
      <c r="R19" s="19">
        <v>0</v>
      </c>
      <c r="S19" s="3">
        <v>1</v>
      </c>
    </row>
    <row r="20" spans="1:19">
      <c r="A20" s="1">
        <v>1</v>
      </c>
      <c r="B20" s="2">
        <v>0.58333333333333304</v>
      </c>
      <c r="C20" s="18">
        <v>24.8</v>
      </c>
      <c r="D20" s="17">
        <v>26.01</v>
      </c>
      <c r="E20" s="17">
        <v>0.21</v>
      </c>
      <c r="F20" s="17">
        <v>0.45</v>
      </c>
      <c r="G20" s="17">
        <v>4.72</v>
      </c>
      <c r="H20" s="17">
        <v>5.17</v>
      </c>
      <c r="I20" s="17">
        <v>1.83</v>
      </c>
      <c r="J20" s="17">
        <v>10</v>
      </c>
      <c r="K20" s="17">
        <v>5</v>
      </c>
      <c r="L20" s="18">
        <v>30.6</v>
      </c>
      <c r="M20" s="18">
        <v>64.8</v>
      </c>
      <c r="N20" s="20">
        <v>1010.7</v>
      </c>
      <c r="O20" s="18">
        <v>656</v>
      </c>
      <c r="P20" s="17">
        <v>2.4</v>
      </c>
      <c r="Q20" s="17">
        <v>45.79</v>
      </c>
      <c r="R20" s="19">
        <v>0</v>
      </c>
      <c r="S20" s="3">
        <v>1</v>
      </c>
    </row>
    <row r="21" spans="1:19">
      <c r="A21" s="1">
        <v>1</v>
      </c>
      <c r="B21" s="2">
        <v>0.625</v>
      </c>
      <c r="C21" s="18">
        <v>24.8</v>
      </c>
      <c r="D21" s="17">
        <v>22.99</v>
      </c>
      <c r="E21" s="17">
        <v>0.19</v>
      </c>
      <c r="F21" s="17">
        <v>0.54</v>
      </c>
      <c r="G21" s="17">
        <v>4.2300000000000004</v>
      </c>
      <c r="H21" s="17">
        <v>4.7699999999999996</v>
      </c>
      <c r="I21" s="17">
        <v>2.0699999999999998</v>
      </c>
      <c r="J21" s="17">
        <v>15</v>
      </c>
      <c r="K21" s="17">
        <v>3</v>
      </c>
      <c r="L21" s="18">
        <v>30.7</v>
      </c>
      <c r="M21" s="18">
        <v>60</v>
      </c>
      <c r="N21" s="20">
        <v>1009.9</v>
      </c>
      <c r="O21" s="18">
        <v>672</v>
      </c>
      <c r="P21" s="17">
        <v>3.1</v>
      </c>
      <c r="Q21" s="17">
        <v>43.51</v>
      </c>
      <c r="R21" s="19">
        <v>0</v>
      </c>
      <c r="S21" s="3">
        <v>1</v>
      </c>
    </row>
    <row r="22" spans="1:19">
      <c r="A22" s="1">
        <v>1</v>
      </c>
      <c r="B22" s="2">
        <v>0.66666666666666696</v>
      </c>
      <c r="C22" s="18">
        <v>25.3</v>
      </c>
      <c r="D22" s="17">
        <v>21.35</v>
      </c>
      <c r="E22" s="17">
        <v>0.2</v>
      </c>
      <c r="F22" s="17">
        <v>0.6</v>
      </c>
      <c r="G22" s="17">
        <v>4.37</v>
      </c>
      <c r="H22" s="17">
        <v>4.97</v>
      </c>
      <c r="I22" s="17">
        <v>1.95</v>
      </c>
      <c r="J22" s="17">
        <v>15</v>
      </c>
      <c r="K22" s="17">
        <v>0</v>
      </c>
      <c r="L22" s="18">
        <v>30.5</v>
      </c>
      <c r="M22" s="18">
        <v>61.8</v>
      </c>
      <c r="N22" s="20">
        <v>1009.7</v>
      </c>
      <c r="O22" s="18">
        <v>509</v>
      </c>
      <c r="P22" s="17">
        <v>2.5299999999999998</v>
      </c>
      <c r="Q22" s="17">
        <v>35.06</v>
      </c>
      <c r="R22" s="19">
        <v>0</v>
      </c>
      <c r="S22" s="3">
        <v>1</v>
      </c>
    </row>
    <row r="23" spans="1:19">
      <c r="A23" s="1">
        <v>1</v>
      </c>
      <c r="B23" s="2">
        <v>0.70833333333333304</v>
      </c>
      <c r="C23" s="18">
        <v>25.4</v>
      </c>
      <c r="D23" s="17">
        <v>20.41</v>
      </c>
      <c r="E23" s="17">
        <v>0.23</v>
      </c>
      <c r="F23" s="17">
        <v>0.57999999999999996</v>
      </c>
      <c r="G23" s="17">
        <v>5.64</v>
      </c>
      <c r="H23" s="17">
        <v>6.22</v>
      </c>
      <c r="I23" s="17">
        <v>1.89</v>
      </c>
      <c r="J23" s="17">
        <v>10</v>
      </c>
      <c r="K23" s="17">
        <v>0</v>
      </c>
      <c r="L23" s="18">
        <v>29.8</v>
      </c>
      <c r="M23" s="18">
        <v>67.5</v>
      </c>
      <c r="N23" s="20">
        <v>1009.9</v>
      </c>
      <c r="O23" s="18">
        <v>214</v>
      </c>
      <c r="P23" s="17">
        <v>2.35</v>
      </c>
      <c r="Q23" s="17">
        <v>27.84</v>
      </c>
      <c r="R23" s="19">
        <v>0</v>
      </c>
      <c r="S23" s="3">
        <v>1</v>
      </c>
    </row>
    <row r="24" spans="1:19">
      <c r="A24" s="1">
        <v>1</v>
      </c>
      <c r="B24" s="2">
        <v>0.75</v>
      </c>
      <c r="C24" s="18">
        <v>24.9</v>
      </c>
      <c r="D24" s="17">
        <v>19.04</v>
      </c>
      <c r="E24" s="17">
        <v>0.26</v>
      </c>
      <c r="F24" s="17">
        <v>0.45</v>
      </c>
      <c r="G24" s="17">
        <v>6.77</v>
      </c>
      <c r="H24" s="17">
        <v>7.22</v>
      </c>
      <c r="I24" s="17">
        <v>1.92</v>
      </c>
      <c r="J24" s="17">
        <v>12</v>
      </c>
      <c r="K24" s="17">
        <v>0</v>
      </c>
      <c r="L24" s="18">
        <v>28.4</v>
      </c>
      <c r="M24" s="18">
        <v>74.400000000000006</v>
      </c>
      <c r="N24" s="20">
        <v>1010.1</v>
      </c>
      <c r="O24" s="18">
        <v>17</v>
      </c>
      <c r="P24" s="17">
        <v>1.92</v>
      </c>
      <c r="Q24" s="17">
        <v>25.68</v>
      </c>
      <c r="R24" s="19">
        <v>0</v>
      </c>
      <c r="S24" s="3">
        <v>1</v>
      </c>
    </row>
    <row r="25" spans="1:19">
      <c r="A25" s="1">
        <v>1</v>
      </c>
      <c r="B25" s="2">
        <v>0.79166666666666696</v>
      </c>
      <c r="C25" s="18">
        <v>24.8</v>
      </c>
      <c r="D25" s="17">
        <v>16.690000000000001</v>
      </c>
      <c r="E25" s="17">
        <v>0.28999999999999998</v>
      </c>
      <c r="F25" s="17">
        <v>0.22</v>
      </c>
      <c r="G25" s="17">
        <v>8.83</v>
      </c>
      <c r="H25" s="17">
        <v>9.0500000000000007</v>
      </c>
      <c r="I25" s="17">
        <v>1.96</v>
      </c>
      <c r="J25" s="17">
        <v>16</v>
      </c>
      <c r="K25" s="17">
        <v>0</v>
      </c>
      <c r="L25" s="18">
        <v>27.7</v>
      </c>
      <c r="M25" s="18">
        <v>79.7</v>
      </c>
      <c r="N25" s="20">
        <v>1010.7</v>
      </c>
      <c r="O25" s="18">
        <v>0</v>
      </c>
      <c r="P25" s="17">
        <v>1.91</v>
      </c>
      <c r="Q25" s="17">
        <v>27.18</v>
      </c>
      <c r="R25" s="19">
        <v>0</v>
      </c>
      <c r="S25" s="3">
        <v>1</v>
      </c>
    </row>
    <row r="26" spans="1:19">
      <c r="A26" s="1">
        <v>1</v>
      </c>
      <c r="B26" s="2">
        <v>0.83333333333333304</v>
      </c>
      <c r="C26" s="18">
        <v>24.8</v>
      </c>
      <c r="D26" s="17">
        <v>10.67</v>
      </c>
      <c r="E26" s="17">
        <v>0.31</v>
      </c>
      <c r="F26" s="17">
        <v>0.16</v>
      </c>
      <c r="G26" s="17">
        <v>10.41</v>
      </c>
      <c r="H26" s="17">
        <v>10.57</v>
      </c>
      <c r="I26" s="17">
        <v>1.82</v>
      </c>
      <c r="J26" s="17">
        <v>16</v>
      </c>
      <c r="K26" s="17">
        <v>0</v>
      </c>
      <c r="L26" s="18">
        <v>27.5</v>
      </c>
      <c r="M26" s="18">
        <v>78.400000000000006</v>
      </c>
      <c r="N26" s="20">
        <v>1011.5</v>
      </c>
      <c r="O26" s="18">
        <v>1</v>
      </c>
      <c r="P26" s="17">
        <v>1.51</v>
      </c>
      <c r="Q26" s="17">
        <v>23.69</v>
      </c>
      <c r="R26" s="19">
        <v>0</v>
      </c>
      <c r="S26" s="3">
        <v>1</v>
      </c>
    </row>
    <row r="27" spans="1:19">
      <c r="A27" s="1">
        <v>1</v>
      </c>
      <c r="B27" s="2">
        <v>0.875</v>
      </c>
      <c r="C27" s="18">
        <v>24.8</v>
      </c>
      <c r="D27" s="17">
        <v>11.81</v>
      </c>
      <c r="E27" s="17">
        <v>0.31</v>
      </c>
      <c r="F27" s="17">
        <v>0.39</v>
      </c>
      <c r="G27" s="17">
        <v>10.91</v>
      </c>
      <c r="H27" s="17">
        <v>11.3</v>
      </c>
      <c r="I27" s="17">
        <v>1.78</v>
      </c>
      <c r="J27" s="17">
        <v>13</v>
      </c>
      <c r="K27" s="17">
        <v>0</v>
      </c>
      <c r="L27" s="18">
        <v>27.6</v>
      </c>
      <c r="M27" s="18">
        <v>77.599999999999994</v>
      </c>
      <c r="N27" s="20">
        <v>1012.2</v>
      </c>
      <c r="O27" s="18">
        <v>1</v>
      </c>
      <c r="P27" s="17">
        <v>1.49</v>
      </c>
      <c r="Q27" s="17">
        <v>32.44</v>
      </c>
      <c r="R27" s="19">
        <v>0</v>
      </c>
      <c r="S27" s="3">
        <v>1</v>
      </c>
    </row>
    <row r="28" spans="1:19">
      <c r="A28" s="1">
        <v>1</v>
      </c>
      <c r="B28" s="2">
        <v>0.91666666666666696</v>
      </c>
      <c r="C28" s="18">
        <v>24.8</v>
      </c>
      <c r="D28" s="17">
        <v>13.49</v>
      </c>
      <c r="E28" s="17">
        <v>0.28999999999999998</v>
      </c>
      <c r="F28" s="17">
        <v>0.13</v>
      </c>
      <c r="G28" s="17">
        <v>8.7899999999999991</v>
      </c>
      <c r="H28" s="17">
        <v>8.92</v>
      </c>
      <c r="I28" s="17">
        <v>1.93</v>
      </c>
      <c r="J28" s="17">
        <v>14</v>
      </c>
      <c r="K28" s="17">
        <v>2</v>
      </c>
      <c r="L28" s="18">
        <v>27.5</v>
      </c>
      <c r="M28" s="18">
        <v>77.099999999999994</v>
      </c>
      <c r="N28" s="20">
        <v>1012.3</v>
      </c>
      <c r="O28" s="18">
        <v>1</v>
      </c>
      <c r="P28" s="17">
        <v>1.51</v>
      </c>
      <c r="Q28" s="17">
        <v>40.200000000000003</v>
      </c>
      <c r="R28" s="19">
        <v>0</v>
      </c>
      <c r="S28" s="3">
        <v>1</v>
      </c>
    </row>
    <row r="29" spans="1:19">
      <c r="A29" s="1">
        <v>1</v>
      </c>
      <c r="B29" s="2">
        <v>0.95833333333333304</v>
      </c>
      <c r="C29" s="18">
        <v>24.9</v>
      </c>
      <c r="D29" s="17">
        <v>14.52</v>
      </c>
      <c r="E29" s="17">
        <v>0.3</v>
      </c>
      <c r="F29" s="17">
        <v>0.02</v>
      </c>
      <c r="G29" s="17">
        <v>8.6199999999999992</v>
      </c>
      <c r="H29" s="17">
        <v>8.64</v>
      </c>
      <c r="I29" s="17">
        <v>2.0299999999999998</v>
      </c>
      <c r="J29" s="17">
        <v>16</v>
      </c>
      <c r="K29" s="17">
        <v>0</v>
      </c>
      <c r="L29" s="18">
        <v>27.3</v>
      </c>
      <c r="M29" s="18">
        <v>77.599999999999994</v>
      </c>
      <c r="N29" s="20">
        <v>1012</v>
      </c>
      <c r="O29" s="18">
        <v>1</v>
      </c>
      <c r="P29" s="17">
        <v>1.02</v>
      </c>
      <c r="Q29" s="17">
        <v>40.51</v>
      </c>
      <c r="R29" s="19">
        <v>0</v>
      </c>
      <c r="S29" s="3">
        <v>1</v>
      </c>
    </row>
    <row r="31" spans="1:19">
      <c r="A31" s="150" t="s">
        <v>39</v>
      </c>
      <c r="B31" s="151"/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</row>
    <row r="32" spans="1:19">
      <c r="A32" s="144" t="s">
        <v>2</v>
      </c>
      <c r="B32" s="145"/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</row>
    <row r="33" spans="1:19">
      <c r="A33" s="146" t="s">
        <v>3</v>
      </c>
      <c r="B33" s="147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</row>
    <row r="34" spans="1:19">
      <c r="A34" s="148" t="s">
        <v>4</v>
      </c>
      <c r="B34" s="149"/>
      <c r="C34" s="18">
        <v>0</v>
      </c>
      <c r="D34" s="18">
        <v>0</v>
      </c>
      <c r="E34" s="18">
        <v>1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</row>
    <row r="35" spans="1:19">
      <c r="A35" s="152" t="s">
        <v>27</v>
      </c>
      <c r="B35" s="153"/>
      <c r="C35" s="21">
        <f t="shared" ref="C35:R35" si="0">24-C31-C32-C33-C34</f>
        <v>24</v>
      </c>
      <c r="D35" s="21">
        <f t="shared" si="0"/>
        <v>24</v>
      </c>
      <c r="E35" s="21">
        <f t="shared" si="0"/>
        <v>23</v>
      </c>
      <c r="F35" s="21">
        <f t="shared" si="0"/>
        <v>24</v>
      </c>
      <c r="G35" s="21">
        <f t="shared" si="0"/>
        <v>24</v>
      </c>
      <c r="H35" s="21">
        <f t="shared" si="0"/>
        <v>24</v>
      </c>
      <c r="I35" s="21">
        <f t="shared" si="0"/>
        <v>24</v>
      </c>
      <c r="J35" s="21">
        <f t="shared" si="0"/>
        <v>24</v>
      </c>
      <c r="K35" s="21">
        <f t="shared" si="0"/>
        <v>24</v>
      </c>
      <c r="L35" s="21">
        <f t="shared" si="0"/>
        <v>24</v>
      </c>
      <c r="M35" s="21">
        <f t="shared" si="0"/>
        <v>24</v>
      </c>
      <c r="N35" s="21">
        <f t="shared" si="0"/>
        <v>24</v>
      </c>
      <c r="O35" s="21">
        <f t="shared" si="0"/>
        <v>24</v>
      </c>
      <c r="P35" s="21">
        <f t="shared" si="0"/>
        <v>24</v>
      </c>
      <c r="Q35" s="21">
        <f t="shared" si="0"/>
        <v>24</v>
      </c>
      <c r="R35" s="21">
        <f t="shared" si="0"/>
        <v>24</v>
      </c>
    </row>
    <row r="36" spans="1:19">
      <c r="A36" s="154" t="s">
        <v>28</v>
      </c>
      <c r="B36" s="155"/>
      <c r="C36" s="22">
        <f>C35/(SUM(S6:S29))</f>
        <v>1</v>
      </c>
      <c r="D36" s="22">
        <f>D35/(SUM(S6:S29))</f>
        <v>1</v>
      </c>
      <c r="E36" s="22">
        <f>E35/(SUM(S6:S29))</f>
        <v>0.95833333333333337</v>
      </c>
      <c r="F36" s="22">
        <f>F35/(SUM(S6:S29))</f>
        <v>1</v>
      </c>
      <c r="G36" s="22">
        <f>G35/(SUM(S6:S29))</f>
        <v>1</v>
      </c>
      <c r="H36" s="22">
        <f>H35/(SUM(S6:S29))</f>
        <v>1</v>
      </c>
      <c r="I36" s="22">
        <f>I35/(SUM(S6:S29))</f>
        <v>1</v>
      </c>
      <c r="J36" s="22">
        <f>J35/(SUM(S6:S29))</f>
        <v>1</v>
      </c>
      <c r="K36" s="22">
        <f>K35/(SUM(S6:S29))</f>
        <v>1</v>
      </c>
      <c r="L36" s="22">
        <f>L35/(SUM(S6:S29))</f>
        <v>1</v>
      </c>
      <c r="M36" s="22">
        <f>M35/(SUM(S6:S29))</f>
        <v>1</v>
      </c>
      <c r="N36" s="22">
        <f>N35/(SUM(S6:S29))</f>
        <v>1</v>
      </c>
      <c r="O36" s="22">
        <f>O35/(SUM(S6:S29))</f>
        <v>1</v>
      </c>
      <c r="P36" s="22">
        <f>P35/(SUM(S6:S29))</f>
        <v>1</v>
      </c>
      <c r="Q36" s="22">
        <f>Q35/(SUM(S6:S29))</f>
        <v>1</v>
      </c>
      <c r="R36" s="22">
        <f>R35/(SUM(S6:S29))</f>
        <v>1</v>
      </c>
    </row>
    <row r="38" spans="1:19">
      <c r="A38" s="1">
        <v>2</v>
      </c>
      <c r="B38" s="2">
        <v>0</v>
      </c>
      <c r="C38" s="39">
        <v>24.9</v>
      </c>
      <c r="D38" s="39">
        <v>11.33</v>
      </c>
      <c r="E38" s="39">
        <v>0.59</v>
      </c>
      <c r="F38" s="39">
        <v>0.25</v>
      </c>
      <c r="G38" s="39">
        <v>11.75</v>
      </c>
      <c r="H38" s="39">
        <v>12</v>
      </c>
      <c r="I38" s="39">
        <v>1.9</v>
      </c>
      <c r="J38" s="39">
        <v>21</v>
      </c>
      <c r="K38" s="39">
        <v>1</v>
      </c>
      <c r="L38" s="39">
        <v>24</v>
      </c>
      <c r="M38" s="39">
        <v>96.7</v>
      </c>
      <c r="N38" s="40">
        <v>1012.4</v>
      </c>
      <c r="O38" s="39">
        <v>2</v>
      </c>
      <c r="P38" s="39">
        <v>0.5</v>
      </c>
      <c r="Q38" s="39">
        <v>261.8</v>
      </c>
      <c r="R38" s="41">
        <v>0</v>
      </c>
      <c r="S38">
        <v>1</v>
      </c>
    </row>
    <row r="39" spans="1:19">
      <c r="A39" s="1">
        <v>2</v>
      </c>
      <c r="B39" s="2">
        <v>4.1666666666666664E-2</v>
      </c>
      <c r="C39" s="39">
        <v>25</v>
      </c>
      <c r="D39" s="39">
        <v>1.35</v>
      </c>
      <c r="E39" s="39">
        <v>0.65</v>
      </c>
      <c r="F39" s="39">
        <v>0.81</v>
      </c>
      <c r="G39" s="39">
        <v>13.43</v>
      </c>
      <c r="H39" s="39">
        <v>14.24</v>
      </c>
      <c r="I39" s="39">
        <v>2.0299999999999998</v>
      </c>
      <c r="J39" s="39">
        <v>28</v>
      </c>
      <c r="K39" s="39">
        <v>0</v>
      </c>
      <c r="L39" s="42">
        <v>24</v>
      </c>
      <c r="M39" s="42">
        <v>95.6</v>
      </c>
      <c r="N39" s="40">
        <v>1011.9</v>
      </c>
      <c r="O39" s="42">
        <v>1.3</v>
      </c>
      <c r="P39" s="42">
        <v>0.7</v>
      </c>
      <c r="Q39" s="39">
        <v>90.1</v>
      </c>
      <c r="R39" s="41">
        <v>0</v>
      </c>
      <c r="S39">
        <v>1</v>
      </c>
    </row>
    <row r="40" spans="1:19">
      <c r="A40" s="1">
        <v>2</v>
      </c>
      <c r="B40" s="2">
        <v>8.3333333333333301E-2</v>
      </c>
      <c r="C40" s="39">
        <v>25</v>
      </c>
      <c r="D40" s="39">
        <v>2.38</v>
      </c>
      <c r="E40" s="39">
        <v>0.27</v>
      </c>
      <c r="F40" s="39">
        <v>1.44</v>
      </c>
      <c r="G40" s="39">
        <v>23.02</v>
      </c>
      <c r="H40" s="39">
        <v>24.46</v>
      </c>
      <c r="I40" s="39">
        <v>2.0499999999999998</v>
      </c>
      <c r="J40" s="39">
        <v>49</v>
      </c>
      <c r="K40" s="39">
        <v>8</v>
      </c>
      <c r="L40" s="42">
        <v>24</v>
      </c>
      <c r="M40" s="42">
        <v>96.3</v>
      </c>
      <c r="N40" s="40">
        <v>1012.3</v>
      </c>
      <c r="O40" s="42">
        <v>1.2</v>
      </c>
      <c r="P40" s="42">
        <v>0.4</v>
      </c>
      <c r="Q40" s="39">
        <v>150.69999999999999</v>
      </c>
      <c r="R40" s="41">
        <v>0</v>
      </c>
      <c r="S40">
        <v>1</v>
      </c>
    </row>
    <row r="41" spans="1:19">
      <c r="A41" s="1">
        <v>2</v>
      </c>
      <c r="B41" s="2">
        <v>0.125</v>
      </c>
      <c r="C41" s="39">
        <v>24.8</v>
      </c>
      <c r="D41" s="39">
        <v>11.93</v>
      </c>
      <c r="E41" s="39">
        <v>0.25</v>
      </c>
      <c r="F41" s="39">
        <v>0.77</v>
      </c>
      <c r="G41" s="39">
        <v>21.88</v>
      </c>
      <c r="H41" s="39">
        <v>22.65</v>
      </c>
      <c r="I41" s="39">
        <v>2.02</v>
      </c>
      <c r="J41" s="39">
        <v>44</v>
      </c>
      <c r="K41" s="39">
        <v>17</v>
      </c>
      <c r="L41" s="42">
        <v>23.9</v>
      </c>
      <c r="M41" s="42">
        <v>96.5</v>
      </c>
      <c r="N41" s="40">
        <v>1012.1</v>
      </c>
      <c r="O41" s="42">
        <v>1.1000000000000001</v>
      </c>
      <c r="P41" s="42">
        <v>0.5</v>
      </c>
      <c r="Q41" s="39">
        <v>202.7</v>
      </c>
      <c r="R41" s="41">
        <v>0</v>
      </c>
      <c r="S41">
        <v>1</v>
      </c>
    </row>
    <row r="42" spans="1:19">
      <c r="A42" s="1">
        <v>2</v>
      </c>
      <c r="B42" s="2">
        <v>0.16666666666666699</v>
      </c>
      <c r="C42" s="39">
        <v>25</v>
      </c>
      <c r="D42" s="39">
        <v>11.9</v>
      </c>
      <c r="E42" s="39">
        <v>0.27</v>
      </c>
      <c r="F42" s="39">
        <v>0.16</v>
      </c>
      <c r="G42" s="39">
        <v>7.78</v>
      </c>
      <c r="H42" s="39">
        <v>7.94</v>
      </c>
      <c r="I42" s="39">
        <v>2.12</v>
      </c>
      <c r="J42" s="39">
        <v>9</v>
      </c>
      <c r="K42" s="39">
        <v>0</v>
      </c>
      <c r="L42" s="42">
        <v>23.9</v>
      </c>
      <c r="M42" s="42">
        <v>96.5</v>
      </c>
      <c r="N42" s="40">
        <v>1012.6</v>
      </c>
      <c r="O42" s="42">
        <v>0.9</v>
      </c>
      <c r="P42" s="42">
        <v>0.5</v>
      </c>
      <c r="Q42" s="39">
        <v>157.69999999999999</v>
      </c>
      <c r="R42" s="41">
        <v>0</v>
      </c>
      <c r="S42">
        <v>1</v>
      </c>
    </row>
    <row r="43" spans="1:19">
      <c r="A43" s="1">
        <v>2</v>
      </c>
      <c r="B43" s="2">
        <v>0.20833333333333301</v>
      </c>
      <c r="C43" s="39">
        <v>24.9</v>
      </c>
      <c r="D43" s="39">
        <v>11.83</v>
      </c>
      <c r="E43" s="39">
        <v>0.34</v>
      </c>
      <c r="F43" s="39">
        <v>0.82</v>
      </c>
      <c r="G43" s="39">
        <v>8.11</v>
      </c>
      <c r="H43" s="39">
        <v>8.93</v>
      </c>
      <c r="I43" s="39">
        <v>1.99</v>
      </c>
      <c r="J43" s="39">
        <v>7</v>
      </c>
      <c r="K43" s="39">
        <v>0</v>
      </c>
      <c r="L43" s="42">
        <v>23.7</v>
      </c>
      <c r="M43" s="42">
        <v>96.6</v>
      </c>
      <c r="N43" s="40">
        <v>1012.3</v>
      </c>
      <c r="O43" s="42">
        <v>0.9</v>
      </c>
      <c r="P43" s="42">
        <v>0.4</v>
      </c>
      <c r="Q43" s="39">
        <v>75.3</v>
      </c>
      <c r="R43" s="41">
        <v>0</v>
      </c>
      <c r="S43">
        <v>1</v>
      </c>
    </row>
    <row r="44" spans="1:19">
      <c r="A44" s="1">
        <v>2</v>
      </c>
      <c r="B44" s="2">
        <v>0.25</v>
      </c>
      <c r="C44" s="39">
        <v>24.5</v>
      </c>
      <c r="D44" s="39">
        <v>7.83</v>
      </c>
      <c r="E44" s="39">
        <v>0.39</v>
      </c>
      <c r="F44" s="39">
        <v>0.43</v>
      </c>
      <c r="G44" s="39">
        <v>7.59</v>
      </c>
      <c r="H44" s="39">
        <v>8.02</v>
      </c>
      <c r="I44" s="39">
        <v>1.93</v>
      </c>
      <c r="J44" s="39">
        <v>11</v>
      </c>
      <c r="K44" s="39">
        <v>2</v>
      </c>
      <c r="L44" s="42">
        <v>23.8</v>
      </c>
      <c r="M44" s="42">
        <v>96.7</v>
      </c>
      <c r="N44" s="40">
        <v>1012.9</v>
      </c>
      <c r="O44" s="42">
        <v>51.5</v>
      </c>
      <c r="P44" s="42">
        <v>0.8</v>
      </c>
      <c r="Q44" s="39">
        <v>117.9</v>
      </c>
      <c r="R44" s="41">
        <v>0</v>
      </c>
      <c r="S44">
        <v>1</v>
      </c>
    </row>
    <row r="45" spans="1:19">
      <c r="A45" s="1">
        <v>2</v>
      </c>
      <c r="B45" s="2">
        <v>0.29166666666666702</v>
      </c>
      <c r="C45" s="39">
        <v>24.3</v>
      </c>
      <c r="D45" s="39">
        <v>6.18</v>
      </c>
      <c r="E45" s="39">
        <v>0.4</v>
      </c>
      <c r="F45" s="39">
        <v>3.41</v>
      </c>
      <c r="G45" s="39">
        <v>11.56</v>
      </c>
      <c r="H45" s="39">
        <v>14.97</v>
      </c>
      <c r="I45" s="39">
        <v>2.17</v>
      </c>
      <c r="J45" s="39">
        <v>9</v>
      </c>
      <c r="K45" s="39">
        <v>2</v>
      </c>
      <c r="L45" s="42">
        <v>24.8</v>
      </c>
      <c r="M45" s="42">
        <v>93.1</v>
      </c>
      <c r="N45" s="40">
        <v>1013.5</v>
      </c>
      <c r="O45" s="42">
        <v>72.8</v>
      </c>
      <c r="P45" s="42">
        <v>0.6</v>
      </c>
      <c r="Q45" s="39">
        <v>201.9</v>
      </c>
      <c r="R45" s="41">
        <v>0</v>
      </c>
      <c r="S45">
        <v>1</v>
      </c>
    </row>
    <row r="46" spans="1:19">
      <c r="A46" s="1">
        <v>2</v>
      </c>
      <c r="B46" s="2">
        <v>0.33333333333333298</v>
      </c>
      <c r="C46" s="39">
        <v>24.4</v>
      </c>
      <c r="D46" s="39">
        <v>15.83</v>
      </c>
      <c r="E46" s="39">
        <v>0.28000000000000003</v>
      </c>
      <c r="F46" s="39">
        <v>2.91</v>
      </c>
      <c r="G46" s="39">
        <v>8.93</v>
      </c>
      <c r="H46" s="39">
        <v>11.84</v>
      </c>
      <c r="I46" s="39">
        <v>2.11</v>
      </c>
      <c r="J46" s="39">
        <v>6</v>
      </c>
      <c r="K46" s="39">
        <v>0</v>
      </c>
      <c r="L46" s="42">
        <v>25.4</v>
      </c>
      <c r="M46" s="42">
        <v>91.7</v>
      </c>
      <c r="N46" s="40">
        <v>1013.8</v>
      </c>
      <c r="O46" s="42">
        <v>115.2</v>
      </c>
      <c r="P46" s="39">
        <v>1.1000000000000001</v>
      </c>
      <c r="Q46" s="39">
        <v>239.5</v>
      </c>
      <c r="R46" s="41">
        <v>0</v>
      </c>
      <c r="S46">
        <v>1</v>
      </c>
    </row>
    <row r="47" spans="1:19">
      <c r="A47" s="1">
        <v>2</v>
      </c>
      <c r="B47" s="2">
        <v>0.375</v>
      </c>
      <c r="C47" s="39">
        <v>25</v>
      </c>
      <c r="D47" s="39">
        <v>16.100000000000001</v>
      </c>
      <c r="E47" s="39">
        <v>0.28999999999999998</v>
      </c>
      <c r="F47" s="39">
        <v>0.59</v>
      </c>
      <c r="G47" s="39">
        <v>5.07</v>
      </c>
      <c r="H47" s="39">
        <v>5.66</v>
      </c>
      <c r="I47" s="39">
        <v>2.13</v>
      </c>
      <c r="J47" s="39">
        <v>5</v>
      </c>
      <c r="K47" s="39">
        <v>1</v>
      </c>
      <c r="L47" s="42">
        <v>26.9</v>
      </c>
      <c r="M47" s="42">
        <v>86.4</v>
      </c>
      <c r="N47" s="40">
        <v>1013.8</v>
      </c>
      <c r="O47" s="42">
        <v>288.2</v>
      </c>
      <c r="P47" s="39">
        <v>1.8</v>
      </c>
      <c r="Q47" s="39">
        <v>93.3</v>
      </c>
      <c r="R47" s="41">
        <v>0</v>
      </c>
      <c r="S47">
        <v>1</v>
      </c>
    </row>
    <row r="48" spans="1:19">
      <c r="A48" s="1">
        <v>2</v>
      </c>
      <c r="B48" s="2">
        <v>0.41666666666666702</v>
      </c>
      <c r="C48" s="39">
        <v>25.4</v>
      </c>
      <c r="D48" s="39">
        <v>19.34</v>
      </c>
      <c r="E48" s="39">
        <v>0.31</v>
      </c>
      <c r="F48" s="39">
        <v>0.4</v>
      </c>
      <c r="G48" s="39">
        <v>4.8899999999999997</v>
      </c>
      <c r="H48" s="39">
        <v>5.29</v>
      </c>
      <c r="I48" s="39">
        <v>2.04</v>
      </c>
      <c r="J48" s="39">
        <v>8</v>
      </c>
      <c r="K48" s="39">
        <v>0</v>
      </c>
      <c r="L48" s="42">
        <v>28.4</v>
      </c>
      <c r="M48" s="42">
        <v>77</v>
      </c>
      <c r="N48" s="40">
        <v>1013.5</v>
      </c>
      <c r="O48" s="42">
        <v>589</v>
      </c>
      <c r="P48" s="39">
        <v>1.6</v>
      </c>
      <c r="Q48" s="39">
        <v>125.1</v>
      </c>
      <c r="R48" s="41">
        <v>0</v>
      </c>
      <c r="S48">
        <v>1</v>
      </c>
    </row>
    <row r="49" spans="1:19">
      <c r="A49" s="1">
        <v>2</v>
      </c>
      <c r="B49" s="2">
        <v>0.45833333333333298</v>
      </c>
      <c r="C49" s="39">
        <v>25.6</v>
      </c>
      <c r="D49" s="39">
        <v>17.57</v>
      </c>
      <c r="E49" s="39">
        <v>0.3</v>
      </c>
      <c r="F49" s="39">
        <v>0.68</v>
      </c>
      <c r="G49" s="39">
        <v>4.68</v>
      </c>
      <c r="H49" s="39">
        <v>5.36</v>
      </c>
      <c r="I49" s="39">
        <v>2.0099999999999998</v>
      </c>
      <c r="J49" s="39">
        <v>13</v>
      </c>
      <c r="K49" s="39">
        <v>5</v>
      </c>
      <c r="L49" s="42">
        <v>30</v>
      </c>
      <c r="M49" s="42">
        <v>66.8</v>
      </c>
      <c r="N49" s="40">
        <v>1013.2</v>
      </c>
      <c r="O49" s="42">
        <v>355.7</v>
      </c>
      <c r="P49" s="39">
        <v>3.5</v>
      </c>
      <c r="Q49" s="39">
        <v>150.4</v>
      </c>
      <c r="R49" s="41">
        <v>0</v>
      </c>
      <c r="S49">
        <v>1</v>
      </c>
    </row>
    <row r="50" spans="1:19">
      <c r="A50" s="1">
        <v>2</v>
      </c>
      <c r="B50" s="2">
        <v>0.5</v>
      </c>
      <c r="C50" s="39">
        <v>25.4</v>
      </c>
      <c r="D50" s="39">
        <v>17.2</v>
      </c>
      <c r="E50" s="39">
        <v>0.31</v>
      </c>
      <c r="F50" s="39">
        <v>0.35</v>
      </c>
      <c r="G50" s="39">
        <v>4.71</v>
      </c>
      <c r="H50" s="39">
        <v>5.0599999999999996</v>
      </c>
      <c r="I50" s="39">
        <v>2.09</v>
      </c>
      <c r="J50" s="39">
        <v>123</v>
      </c>
      <c r="K50" s="39">
        <v>5</v>
      </c>
      <c r="L50" s="42">
        <v>29.3</v>
      </c>
      <c r="M50" s="42">
        <v>69.900000000000006</v>
      </c>
      <c r="N50" s="40">
        <v>1012</v>
      </c>
      <c r="O50" s="42">
        <v>1156.8</v>
      </c>
      <c r="P50" s="39">
        <v>1.6</v>
      </c>
      <c r="Q50" s="39">
        <v>148.80000000000001</v>
      </c>
      <c r="R50" s="41">
        <v>0</v>
      </c>
      <c r="S50">
        <v>1</v>
      </c>
    </row>
    <row r="51" spans="1:19">
      <c r="A51" s="1">
        <v>2</v>
      </c>
      <c r="B51" s="2">
        <v>0.54166666666666696</v>
      </c>
      <c r="C51" s="39">
        <v>25.3</v>
      </c>
      <c r="D51" s="39">
        <v>16.23</v>
      </c>
      <c r="E51" s="39">
        <v>0.27</v>
      </c>
      <c r="F51" s="39">
        <v>0.4</v>
      </c>
      <c r="G51" s="39">
        <v>4.29</v>
      </c>
      <c r="H51" s="39">
        <v>4.6900000000000004</v>
      </c>
      <c r="I51" s="39">
        <v>2.14</v>
      </c>
      <c r="J51" s="39">
        <v>12</v>
      </c>
      <c r="K51" s="39">
        <v>2</v>
      </c>
      <c r="L51" s="42">
        <v>30.8</v>
      </c>
      <c r="M51" s="42">
        <v>63</v>
      </c>
      <c r="N51" s="40">
        <v>1011.2</v>
      </c>
      <c r="O51" s="42">
        <v>619.20000000000005</v>
      </c>
      <c r="P51" s="39">
        <v>3.8</v>
      </c>
      <c r="Q51" s="39">
        <v>26.4</v>
      </c>
      <c r="R51" s="41">
        <v>0</v>
      </c>
      <c r="S51">
        <v>1</v>
      </c>
    </row>
    <row r="52" spans="1:19">
      <c r="A52" s="1">
        <v>2</v>
      </c>
      <c r="B52" s="2">
        <v>0.58333333333333304</v>
      </c>
      <c r="C52" s="39">
        <v>24.7</v>
      </c>
      <c r="D52" s="39">
        <v>15</v>
      </c>
      <c r="E52" s="39">
        <v>0.28000000000000003</v>
      </c>
      <c r="F52" s="39">
        <v>0.5</v>
      </c>
      <c r="G52" s="39">
        <v>4.2300000000000004</v>
      </c>
      <c r="H52" s="39">
        <v>4.7300000000000004</v>
      </c>
      <c r="I52" s="39">
        <v>1.98</v>
      </c>
      <c r="J52" s="39">
        <v>10</v>
      </c>
      <c r="K52" s="39">
        <v>2</v>
      </c>
      <c r="L52" s="42">
        <v>30.8</v>
      </c>
      <c r="M52" s="42">
        <v>63.4</v>
      </c>
      <c r="N52" s="40">
        <v>1010.1</v>
      </c>
      <c r="O52" s="42">
        <v>685.4</v>
      </c>
      <c r="P52" s="39">
        <v>1.1000000000000001</v>
      </c>
      <c r="Q52" s="39">
        <v>31.7</v>
      </c>
      <c r="R52" s="41">
        <v>0</v>
      </c>
      <c r="S52">
        <v>1</v>
      </c>
    </row>
    <row r="53" spans="1:19">
      <c r="A53" s="1">
        <v>2</v>
      </c>
      <c r="B53" s="2">
        <v>0.625</v>
      </c>
      <c r="C53" s="39">
        <v>25.3</v>
      </c>
      <c r="D53" s="39">
        <v>14.36</v>
      </c>
      <c r="E53" s="39">
        <v>0.32</v>
      </c>
      <c r="F53" s="39">
        <v>1.18</v>
      </c>
      <c r="G53" s="39">
        <v>5.74</v>
      </c>
      <c r="H53" s="39">
        <v>6.92</v>
      </c>
      <c r="I53" s="39">
        <v>2.23</v>
      </c>
      <c r="J53" s="39">
        <v>15</v>
      </c>
      <c r="K53" s="39">
        <v>7</v>
      </c>
      <c r="L53" s="42">
        <v>30.1</v>
      </c>
      <c r="M53" s="42">
        <v>62.3</v>
      </c>
      <c r="N53" s="40">
        <v>1009.6</v>
      </c>
      <c r="O53" s="42">
        <v>650</v>
      </c>
      <c r="P53" s="39">
        <v>2.7</v>
      </c>
      <c r="Q53" s="39">
        <v>77.5</v>
      </c>
      <c r="R53" s="41">
        <v>0</v>
      </c>
      <c r="S53">
        <v>1</v>
      </c>
    </row>
    <row r="54" spans="1:19">
      <c r="A54" s="1">
        <v>2</v>
      </c>
      <c r="B54" s="2">
        <v>0.66666666666666696</v>
      </c>
      <c r="C54" s="39">
        <v>25.8</v>
      </c>
      <c r="D54" s="39">
        <v>14.51</v>
      </c>
      <c r="E54" s="39">
        <v>0.31</v>
      </c>
      <c r="F54" s="39">
        <v>0.34</v>
      </c>
      <c r="G54" s="39">
        <v>3.86</v>
      </c>
      <c r="H54" s="39">
        <v>4.2</v>
      </c>
      <c r="I54" s="39">
        <v>2.0699999999999998</v>
      </c>
      <c r="J54" s="39">
        <v>16</v>
      </c>
      <c r="K54" s="39">
        <v>6</v>
      </c>
      <c r="L54" s="42">
        <v>30.2</v>
      </c>
      <c r="M54" s="42">
        <v>64.400000000000006</v>
      </c>
      <c r="N54" s="40">
        <v>1009.7</v>
      </c>
      <c r="O54" s="42">
        <v>386.3</v>
      </c>
      <c r="P54" s="39">
        <v>1.3</v>
      </c>
      <c r="Q54" s="39">
        <v>38.9</v>
      </c>
      <c r="R54" s="41">
        <v>0</v>
      </c>
      <c r="S54">
        <v>1</v>
      </c>
    </row>
    <row r="55" spans="1:19">
      <c r="A55" s="1">
        <v>2</v>
      </c>
      <c r="B55" s="2">
        <v>0.70833333333333304</v>
      </c>
      <c r="C55" s="39">
        <v>25.4</v>
      </c>
      <c r="D55" s="39">
        <v>12.36</v>
      </c>
      <c r="E55" s="39">
        <v>0.35</v>
      </c>
      <c r="F55" s="39">
        <v>0.44</v>
      </c>
      <c r="G55" s="39">
        <v>4.97</v>
      </c>
      <c r="H55" s="39">
        <v>5.41</v>
      </c>
      <c r="I55" s="39">
        <v>2.0499999999999998</v>
      </c>
      <c r="J55" s="39">
        <v>13</v>
      </c>
      <c r="K55" s="39">
        <v>7</v>
      </c>
      <c r="L55" s="42">
        <v>29.3</v>
      </c>
      <c r="M55" s="42">
        <v>68.8</v>
      </c>
      <c r="N55" s="40">
        <v>1010.1</v>
      </c>
      <c r="O55" s="42">
        <v>34.5</v>
      </c>
      <c r="P55" s="39">
        <v>3.7</v>
      </c>
      <c r="Q55" s="39">
        <v>31.1</v>
      </c>
      <c r="R55" s="41">
        <v>0</v>
      </c>
      <c r="S55">
        <v>1</v>
      </c>
    </row>
    <row r="56" spans="1:19">
      <c r="A56" s="1">
        <v>2</v>
      </c>
      <c r="B56" s="2">
        <v>0.75</v>
      </c>
      <c r="C56" s="39">
        <v>24.8</v>
      </c>
      <c r="D56" s="39">
        <v>10.53</v>
      </c>
      <c r="E56" s="39">
        <v>0.38</v>
      </c>
      <c r="F56" s="39">
        <v>0.18</v>
      </c>
      <c r="G56" s="39">
        <v>7.54</v>
      </c>
      <c r="H56" s="39">
        <v>7.72</v>
      </c>
      <c r="I56" s="39">
        <v>2.06</v>
      </c>
      <c r="J56" s="39">
        <v>18</v>
      </c>
      <c r="K56" s="39">
        <v>6</v>
      </c>
      <c r="L56" s="42">
        <v>28</v>
      </c>
      <c r="M56" s="42">
        <v>78.900000000000006</v>
      </c>
      <c r="N56" s="40">
        <v>1010.6</v>
      </c>
      <c r="O56" s="42">
        <v>0.3</v>
      </c>
      <c r="P56" s="39">
        <v>0.6</v>
      </c>
      <c r="Q56" s="39">
        <v>124</v>
      </c>
      <c r="R56" s="41">
        <v>0</v>
      </c>
      <c r="S56">
        <v>1</v>
      </c>
    </row>
    <row r="57" spans="1:19">
      <c r="A57" s="1">
        <v>2</v>
      </c>
      <c r="B57" s="2">
        <v>0.79166666666666696</v>
      </c>
      <c r="C57" s="39">
        <v>24.7</v>
      </c>
      <c r="D57" s="39">
        <v>8.59</v>
      </c>
      <c r="E57" s="39">
        <v>0.4</v>
      </c>
      <c r="F57" s="39">
        <v>0.44</v>
      </c>
      <c r="G57" s="39">
        <v>9.66</v>
      </c>
      <c r="H57" s="39">
        <v>10.7</v>
      </c>
      <c r="I57" s="39">
        <v>2.23</v>
      </c>
      <c r="J57" s="39">
        <v>20</v>
      </c>
      <c r="K57" s="39">
        <v>6</v>
      </c>
      <c r="L57" s="42">
        <v>27.6</v>
      </c>
      <c r="M57" s="42">
        <v>78.599999999999994</v>
      </c>
      <c r="N57" s="40">
        <v>1011</v>
      </c>
      <c r="O57" s="42">
        <v>0.1</v>
      </c>
      <c r="P57" s="39">
        <v>1.5</v>
      </c>
      <c r="Q57" s="39">
        <v>346.1</v>
      </c>
      <c r="R57" s="41">
        <v>0</v>
      </c>
      <c r="S57">
        <v>1</v>
      </c>
    </row>
    <row r="58" spans="1:19">
      <c r="A58" s="1">
        <v>2</v>
      </c>
      <c r="B58" s="2">
        <v>0.83333333333333304</v>
      </c>
      <c r="C58" s="39">
        <v>24.9</v>
      </c>
      <c r="D58" s="39">
        <v>1.95</v>
      </c>
      <c r="E58" s="39">
        <v>0.64</v>
      </c>
      <c r="F58" s="39">
        <v>2.63</v>
      </c>
      <c r="G58" s="39">
        <v>14.03</v>
      </c>
      <c r="H58" s="39">
        <v>16.66</v>
      </c>
      <c r="I58" s="39">
        <v>2.15</v>
      </c>
      <c r="J58" s="39">
        <v>18</v>
      </c>
      <c r="K58" s="39">
        <v>7</v>
      </c>
      <c r="L58" s="42">
        <v>27.5</v>
      </c>
      <c r="M58" s="42">
        <v>78.599999999999994</v>
      </c>
      <c r="N58" s="40">
        <v>1011.9</v>
      </c>
      <c r="O58" s="42">
        <v>0.8</v>
      </c>
      <c r="P58" s="39">
        <v>1.5</v>
      </c>
      <c r="Q58" s="39">
        <v>26.9</v>
      </c>
      <c r="R58" s="41">
        <v>0</v>
      </c>
      <c r="S58">
        <v>1</v>
      </c>
    </row>
    <row r="59" spans="1:19">
      <c r="A59" s="1">
        <v>2</v>
      </c>
      <c r="B59" s="2">
        <v>0.875</v>
      </c>
      <c r="C59" s="39">
        <v>24.9</v>
      </c>
      <c r="D59" s="39">
        <v>1.1599999999999999</v>
      </c>
      <c r="E59" s="39">
        <v>0.74</v>
      </c>
      <c r="F59" s="39">
        <v>2.08</v>
      </c>
      <c r="G59" s="39">
        <v>14.71</v>
      </c>
      <c r="H59" s="39">
        <v>16.79</v>
      </c>
      <c r="I59" s="39">
        <v>2.19</v>
      </c>
      <c r="J59" s="39">
        <v>37</v>
      </c>
      <c r="K59" s="39">
        <v>9</v>
      </c>
      <c r="L59" s="42">
        <v>27.7</v>
      </c>
      <c r="M59" s="42">
        <v>77.599999999999994</v>
      </c>
      <c r="N59" s="40">
        <v>1012.2</v>
      </c>
      <c r="O59" s="42">
        <v>0.5</v>
      </c>
      <c r="P59" s="39">
        <v>3</v>
      </c>
      <c r="Q59" s="39">
        <v>42.4</v>
      </c>
      <c r="R59" s="41">
        <v>0</v>
      </c>
      <c r="S59">
        <v>1</v>
      </c>
    </row>
    <row r="60" spans="1:19">
      <c r="A60" s="1">
        <v>2</v>
      </c>
      <c r="B60" s="2">
        <v>0.91666666666666696</v>
      </c>
      <c r="C60" s="39">
        <v>24.8</v>
      </c>
      <c r="D60" s="39">
        <v>3.3</v>
      </c>
      <c r="E60" s="39">
        <v>0.69</v>
      </c>
      <c r="F60" s="39">
        <v>3.31</v>
      </c>
      <c r="G60" s="39">
        <v>18.57</v>
      </c>
      <c r="H60" s="39">
        <v>21.88</v>
      </c>
      <c r="I60" s="39">
        <v>2.0299999999999998</v>
      </c>
      <c r="J60" s="39">
        <v>48</v>
      </c>
      <c r="K60" s="39">
        <v>13</v>
      </c>
      <c r="L60" s="42">
        <v>27.4</v>
      </c>
      <c r="M60" s="42">
        <v>76.8</v>
      </c>
      <c r="N60" s="40">
        <v>1012.2</v>
      </c>
      <c r="O60" s="42">
        <v>0.2</v>
      </c>
      <c r="P60" s="39">
        <v>1.7</v>
      </c>
      <c r="Q60" s="39">
        <v>10.5</v>
      </c>
      <c r="R60" s="41">
        <v>0</v>
      </c>
      <c r="S60">
        <v>1</v>
      </c>
    </row>
    <row r="61" spans="1:19">
      <c r="A61" s="1">
        <v>2</v>
      </c>
      <c r="B61" s="2">
        <v>0.95833333333333304</v>
      </c>
      <c r="C61" s="39">
        <v>25</v>
      </c>
      <c r="D61" s="39">
        <v>0.16</v>
      </c>
      <c r="E61" s="39">
        <v>0.62</v>
      </c>
      <c r="F61" s="39">
        <v>6.78</v>
      </c>
      <c r="G61" s="39">
        <v>14.71</v>
      </c>
      <c r="H61" s="39">
        <v>21.49</v>
      </c>
      <c r="I61" s="39">
        <v>1.82</v>
      </c>
      <c r="J61" s="39">
        <v>27</v>
      </c>
      <c r="K61" s="39">
        <v>9</v>
      </c>
      <c r="L61" s="42">
        <v>27.2</v>
      </c>
      <c r="M61" s="42">
        <v>79.099999999999994</v>
      </c>
      <c r="N61" s="40">
        <v>1012.1</v>
      </c>
      <c r="O61" s="42">
        <v>0</v>
      </c>
      <c r="P61" s="39">
        <v>0.8</v>
      </c>
      <c r="Q61" s="39">
        <v>41.4</v>
      </c>
      <c r="R61" s="41">
        <v>0</v>
      </c>
      <c r="S61">
        <v>1</v>
      </c>
    </row>
    <row r="63" spans="1:19">
      <c r="A63" s="150" t="s">
        <v>39</v>
      </c>
      <c r="B63" s="151"/>
      <c r="C63" s="18">
        <v>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</row>
    <row r="64" spans="1:19">
      <c r="A64" s="144" t="s">
        <v>2</v>
      </c>
      <c r="B64" s="145"/>
      <c r="C64" s="18">
        <v>0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</row>
    <row r="65" spans="1:19">
      <c r="A65" s="146" t="s">
        <v>3</v>
      </c>
      <c r="B65" s="147"/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</row>
    <row r="66" spans="1:19">
      <c r="A66" s="148" t="s">
        <v>4</v>
      </c>
      <c r="B66" s="149"/>
      <c r="C66" s="18">
        <v>0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</row>
    <row r="67" spans="1:19">
      <c r="A67" s="152" t="s">
        <v>27</v>
      </c>
      <c r="B67" s="153"/>
      <c r="C67" s="21">
        <f t="shared" ref="C67:R67" si="1">24-C63-C64-C65-C66</f>
        <v>24</v>
      </c>
      <c r="D67" s="21">
        <f t="shared" si="1"/>
        <v>24</v>
      </c>
      <c r="E67" s="21">
        <f t="shared" si="1"/>
        <v>24</v>
      </c>
      <c r="F67" s="21">
        <f t="shared" si="1"/>
        <v>24</v>
      </c>
      <c r="G67" s="21">
        <f t="shared" si="1"/>
        <v>24</v>
      </c>
      <c r="H67" s="21">
        <f t="shared" si="1"/>
        <v>24</v>
      </c>
      <c r="I67" s="21">
        <f t="shared" si="1"/>
        <v>24</v>
      </c>
      <c r="J67" s="21">
        <f t="shared" si="1"/>
        <v>24</v>
      </c>
      <c r="K67" s="21">
        <f t="shared" si="1"/>
        <v>24</v>
      </c>
      <c r="L67" s="21">
        <f t="shared" si="1"/>
        <v>24</v>
      </c>
      <c r="M67" s="21">
        <f t="shared" si="1"/>
        <v>24</v>
      </c>
      <c r="N67" s="21">
        <f t="shared" si="1"/>
        <v>24</v>
      </c>
      <c r="O67" s="21">
        <f t="shared" si="1"/>
        <v>24</v>
      </c>
      <c r="P67" s="21">
        <f t="shared" si="1"/>
        <v>24</v>
      </c>
      <c r="Q67" s="21">
        <f t="shared" si="1"/>
        <v>24</v>
      </c>
      <c r="R67" s="21">
        <f t="shared" si="1"/>
        <v>24</v>
      </c>
    </row>
    <row r="68" spans="1:19">
      <c r="A68" s="154" t="s">
        <v>28</v>
      </c>
      <c r="B68" s="155"/>
      <c r="C68" s="22">
        <f>C67/(SUM(S38:S61))</f>
        <v>1</v>
      </c>
      <c r="D68" s="22">
        <f>D67/(SUM(S38:S61))</f>
        <v>1</v>
      </c>
      <c r="E68" s="22">
        <f>E67/(SUM(S38:S61))</f>
        <v>1</v>
      </c>
      <c r="F68" s="22">
        <f>F67/(SUM(S38:S61))</f>
        <v>1</v>
      </c>
      <c r="G68" s="22">
        <f>G67/(SUM(S38:S61))</f>
        <v>1</v>
      </c>
      <c r="H68" s="22">
        <f>H67/(SUM(S38:S61))</f>
        <v>1</v>
      </c>
      <c r="I68" s="22">
        <f>I67/(SUM(S38:S61))</f>
        <v>1</v>
      </c>
      <c r="J68" s="22">
        <f>J67/(SUM(S38:S61))</f>
        <v>1</v>
      </c>
      <c r="K68" s="22">
        <f>K67/(SUM(S38:S61))</f>
        <v>1</v>
      </c>
      <c r="L68" s="22">
        <f>L67/(SUM(S38:S61))</f>
        <v>1</v>
      </c>
      <c r="M68" s="22">
        <f>M67/(SUM(S38:S61))</f>
        <v>1</v>
      </c>
      <c r="N68" s="22">
        <f>N67/(SUM(S38:S61))</f>
        <v>1</v>
      </c>
      <c r="O68" s="22">
        <f>O67/(SUM(S38:S61))</f>
        <v>1</v>
      </c>
      <c r="P68" s="22">
        <f>P67/(SUM(S38:S61))</f>
        <v>1</v>
      </c>
      <c r="Q68" s="22">
        <f>Q67/(SUM(S38:S61))</f>
        <v>1</v>
      </c>
      <c r="R68" s="22">
        <f>R67/(SUM(S38:S61))</f>
        <v>1</v>
      </c>
    </row>
    <row r="70" spans="1:19">
      <c r="A70" s="1">
        <v>3</v>
      </c>
      <c r="B70" s="2">
        <v>0</v>
      </c>
      <c r="C70" s="42">
        <v>25</v>
      </c>
      <c r="D70" s="39">
        <v>7.0000000000000007E-2</v>
      </c>
      <c r="E70" s="39">
        <v>0.6</v>
      </c>
      <c r="F70" s="39">
        <v>6.79</v>
      </c>
      <c r="G70" s="39">
        <v>14.51</v>
      </c>
      <c r="H70" s="39">
        <v>21.3</v>
      </c>
      <c r="I70" s="39">
        <v>2.02</v>
      </c>
      <c r="J70" s="39">
        <v>22</v>
      </c>
      <c r="K70" s="39">
        <v>6</v>
      </c>
      <c r="L70" s="42">
        <v>25.7</v>
      </c>
      <c r="M70" s="42">
        <v>95.3</v>
      </c>
      <c r="N70" s="40">
        <v>1011.9</v>
      </c>
      <c r="O70" s="42">
        <v>1.5</v>
      </c>
      <c r="P70" s="42">
        <v>0.7</v>
      </c>
      <c r="Q70" s="39">
        <v>133.30000000000001</v>
      </c>
      <c r="R70" s="41">
        <v>0</v>
      </c>
      <c r="S70">
        <v>1</v>
      </c>
    </row>
    <row r="71" spans="1:19">
      <c r="A71" s="1">
        <v>3</v>
      </c>
      <c r="B71" s="2">
        <v>4.1666666666666664E-2</v>
      </c>
      <c r="C71" s="42">
        <v>25</v>
      </c>
      <c r="D71" s="39">
        <v>0.4</v>
      </c>
      <c r="E71" s="39">
        <v>0.63</v>
      </c>
      <c r="F71" s="39">
        <v>9.8800000000000008</v>
      </c>
      <c r="G71" s="39">
        <v>17.11</v>
      </c>
      <c r="H71" s="39">
        <v>26.99</v>
      </c>
      <c r="I71" s="39">
        <v>2.13</v>
      </c>
      <c r="J71" s="39">
        <v>21</v>
      </c>
      <c r="K71" s="39">
        <v>5</v>
      </c>
      <c r="L71" s="42">
        <v>25.4</v>
      </c>
      <c r="M71" s="42">
        <v>96.4</v>
      </c>
      <c r="N71" s="40">
        <v>1011.3</v>
      </c>
      <c r="O71" s="42">
        <v>1.4</v>
      </c>
      <c r="P71" s="42">
        <v>0.5</v>
      </c>
      <c r="Q71" s="39">
        <v>176.4</v>
      </c>
      <c r="R71" s="41">
        <v>0</v>
      </c>
      <c r="S71">
        <v>1</v>
      </c>
    </row>
    <row r="72" spans="1:19">
      <c r="A72" s="1">
        <v>3</v>
      </c>
      <c r="B72" s="2">
        <v>8.3333333333333301E-2</v>
      </c>
      <c r="C72" s="42">
        <v>24.9</v>
      </c>
      <c r="D72" s="39">
        <v>0.3</v>
      </c>
      <c r="E72" s="39">
        <v>0.42</v>
      </c>
      <c r="F72" s="39">
        <v>4.25</v>
      </c>
      <c r="G72" s="39">
        <v>18.95</v>
      </c>
      <c r="H72" s="39">
        <v>23.2</v>
      </c>
      <c r="I72" s="39">
        <v>2.0699999999999998</v>
      </c>
      <c r="J72" s="39">
        <v>30</v>
      </c>
      <c r="K72" s="39">
        <v>6</v>
      </c>
      <c r="L72" s="42">
        <v>25.3</v>
      </c>
      <c r="M72" s="42">
        <v>96.2</v>
      </c>
      <c r="N72" s="40">
        <v>1011</v>
      </c>
      <c r="O72" s="42">
        <v>1.1000000000000001</v>
      </c>
      <c r="P72" s="42">
        <v>0.6</v>
      </c>
      <c r="Q72" s="39">
        <v>180.3</v>
      </c>
      <c r="R72" s="41">
        <v>0</v>
      </c>
      <c r="S72">
        <v>1</v>
      </c>
    </row>
    <row r="73" spans="1:19">
      <c r="A73" s="1">
        <v>3</v>
      </c>
      <c r="B73" s="2">
        <v>0.125</v>
      </c>
      <c r="C73" s="42">
        <v>24.9</v>
      </c>
      <c r="D73" s="39">
        <v>0.8</v>
      </c>
      <c r="E73" s="39">
        <v>0.37</v>
      </c>
      <c r="F73" s="39">
        <v>3.55</v>
      </c>
      <c r="G73" s="39">
        <v>18.079999999999998</v>
      </c>
      <c r="H73" s="39">
        <v>21.63</v>
      </c>
      <c r="I73" s="39">
        <v>2.12</v>
      </c>
      <c r="J73" s="39">
        <v>21</v>
      </c>
      <c r="K73" s="39">
        <v>4</v>
      </c>
      <c r="L73" s="42">
        <v>25</v>
      </c>
      <c r="M73" s="42">
        <v>96.2</v>
      </c>
      <c r="N73" s="40">
        <v>1011</v>
      </c>
      <c r="O73" s="42">
        <v>1.4</v>
      </c>
      <c r="P73" s="42">
        <v>1.2</v>
      </c>
      <c r="Q73" s="39">
        <v>184.2</v>
      </c>
      <c r="R73" s="41">
        <v>0.2</v>
      </c>
      <c r="S73">
        <v>1</v>
      </c>
    </row>
    <row r="74" spans="1:19">
      <c r="A74" s="1">
        <v>3</v>
      </c>
      <c r="B74" s="2">
        <v>0.16666666666666699</v>
      </c>
      <c r="C74" s="42">
        <v>24.8</v>
      </c>
      <c r="D74" s="39">
        <v>0.3</v>
      </c>
      <c r="E74" s="39">
        <v>0.38</v>
      </c>
      <c r="F74" s="39">
        <v>2.29</v>
      </c>
      <c r="G74" s="39">
        <v>17.649999999999999</v>
      </c>
      <c r="H74" s="39">
        <v>19.940000000000001</v>
      </c>
      <c r="I74" s="39">
        <v>2.36</v>
      </c>
      <c r="J74" s="39">
        <v>21</v>
      </c>
      <c r="K74" s="39">
        <v>3</v>
      </c>
      <c r="L74" s="42">
        <v>25</v>
      </c>
      <c r="M74" s="42">
        <v>96.5</v>
      </c>
      <c r="N74" s="40">
        <v>1010.7</v>
      </c>
      <c r="O74" s="42">
        <v>1.3</v>
      </c>
      <c r="P74" s="42">
        <v>0.7</v>
      </c>
      <c r="Q74" s="39">
        <v>190</v>
      </c>
      <c r="R74" s="41">
        <v>0</v>
      </c>
      <c r="S74">
        <v>1</v>
      </c>
    </row>
    <row r="75" spans="1:19">
      <c r="A75" s="1">
        <v>3</v>
      </c>
      <c r="B75" s="2">
        <v>0.20833333333333301</v>
      </c>
      <c r="C75" s="42">
        <v>24.8</v>
      </c>
      <c r="D75" s="39">
        <v>0.2</v>
      </c>
      <c r="E75" s="39">
        <v>0.4</v>
      </c>
      <c r="F75" s="39">
        <v>2.36</v>
      </c>
      <c r="G75" s="39">
        <v>17.440000000000001</v>
      </c>
      <c r="H75" s="39">
        <v>19.8</v>
      </c>
      <c r="I75" s="39">
        <v>2.16</v>
      </c>
      <c r="J75" s="39">
        <v>22</v>
      </c>
      <c r="K75" s="39">
        <v>3</v>
      </c>
      <c r="L75" s="42">
        <v>25.1</v>
      </c>
      <c r="M75" s="42">
        <v>96.5</v>
      </c>
      <c r="N75" s="40">
        <v>1011</v>
      </c>
      <c r="O75" s="42">
        <v>1</v>
      </c>
      <c r="P75" s="42">
        <v>0.7</v>
      </c>
      <c r="Q75" s="39">
        <v>131.19999999999999</v>
      </c>
      <c r="R75" s="41">
        <v>0</v>
      </c>
      <c r="S75">
        <v>1</v>
      </c>
    </row>
    <row r="76" spans="1:19">
      <c r="A76" s="1">
        <v>3</v>
      </c>
      <c r="B76" s="2">
        <v>0.25</v>
      </c>
      <c r="C76" s="42">
        <v>24.5</v>
      </c>
      <c r="D76" s="39">
        <v>1</v>
      </c>
      <c r="E76" s="39">
        <v>0.56000000000000005</v>
      </c>
      <c r="F76" s="39">
        <v>22.13</v>
      </c>
      <c r="G76" s="39">
        <v>17.5</v>
      </c>
      <c r="H76" s="39">
        <v>39.630000000000003</v>
      </c>
      <c r="I76" s="39">
        <v>2.13</v>
      </c>
      <c r="J76" s="39">
        <v>23</v>
      </c>
      <c r="K76" s="39">
        <v>11</v>
      </c>
      <c r="L76" s="42">
        <v>25.1</v>
      </c>
      <c r="M76" s="42">
        <v>96.2</v>
      </c>
      <c r="N76" s="40">
        <v>1011.3</v>
      </c>
      <c r="O76" s="42">
        <v>31.2</v>
      </c>
      <c r="P76" s="42">
        <v>1</v>
      </c>
      <c r="Q76" s="39">
        <v>128.4</v>
      </c>
      <c r="R76" s="41">
        <v>0</v>
      </c>
      <c r="S76">
        <v>1</v>
      </c>
    </row>
    <row r="77" spans="1:19">
      <c r="A77" s="1">
        <v>3</v>
      </c>
      <c r="B77" s="2">
        <v>0.29166666666666702</v>
      </c>
      <c r="C77" s="42">
        <v>24.4</v>
      </c>
      <c r="D77" s="39">
        <v>1.19</v>
      </c>
      <c r="E77" s="39">
        <v>0.6</v>
      </c>
      <c r="F77" s="39">
        <v>8.06</v>
      </c>
      <c r="G77" s="39">
        <v>15.35</v>
      </c>
      <c r="H77" s="39">
        <v>23.41</v>
      </c>
      <c r="I77" s="39">
        <v>2.2000000000000002</v>
      </c>
      <c r="J77" s="39">
        <v>29</v>
      </c>
      <c r="K77" s="39">
        <v>9</v>
      </c>
      <c r="L77" s="42">
        <v>26.8</v>
      </c>
      <c r="M77" s="42">
        <v>87.6</v>
      </c>
      <c r="N77" s="40">
        <v>1012.3</v>
      </c>
      <c r="O77" s="42">
        <v>280</v>
      </c>
      <c r="P77" s="42">
        <v>0.4</v>
      </c>
      <c r="Q77" s="39">
        <v>65.400000000000006</v>
      </c>
      <c r="R77" s="41">
        <v>0</v>
      </c>
      <c r="S77">
        <v>1</v>
      </c>
    </row>
    <row r="78" spans="1:19">
      <c r="A78" s="1">
        <v>3</v>
      </c>
      <c r="B78" s="2">
        <v>0.33333333333333298</v>
      </c>
      <c r="C78" s="42">
        <v>24.9</v>
      </c>
      <c r="D78" s="39">
        <v>2.87</v>
      </c>
      <c r="E78" s="39">
        <v>0.65</v>
      </c>
      <c r="F78" s="39">
        <v>4.74</v>
      </c>
      <c r="G78" s="39">
        <v>12.07</v>
      </c>
      <c r="H78" s="39">
        <v>16.809999999999999</v>
      </c>
      <c r="I78" s="39">
        <v>2.12</v>
      </c>
      <c r="J78" s="39">
        <v>36</v>
      </c>
      <c r="K78" s="39">
        <v>7</v>
      </c>
      <c r="L78" s="42">
        <v>27.8</v>
      </c>
      <c r="M78" s="42">
        <v>84.8</v>
      </c>
      <c r="N78" s="40">
        <v>1013.1</v>
      </c>
      <c r="O78" s="42">
        <v>153.30000000000001</v>
      </c>
      <c r="P78" s="39">
        <v>1.6</v>
      </c>
      <c r="Q78" s="39">
        <v>107.9</v>
      </c>
      <c r="R78" s="41">
        <v>0</v>
      </c>
      <c r="S78">
        <v>1</v>
      </c>
    </row>
    <row r="79" spans="1:19">
      <c r="A79" s="1">
        <v>3</v>
      </c>
      <c r="B79" s="2">
        <v>0.375</v>
      </c>
      <c r="C79" s="39">
        <v>25.7</v>
      </c>
      <c r="D79" s="39">
        <v>10.94</v>
      </c>
      <c r="E79" s="39">
        <v>0.22</v>
      </c>
      <c r="F79" s="39">
        <v>6.53</v>
      </c>
      <c r="G79" s="39">
        <v>13.26</v>
      </c>
      <c r="H79" s="39">
        <v>19.79</v>
      </c>
      <c r="I79" s="39">
        <v>2.2000000000000002</v>
      </c>
      <c r="J79" s="39">
        <v>26</v>
      </c>
      <c r="K79" s="39">
        <v>9</v>
      </c>
      <c r="L79" s="39">
        <v>29.7</v>
      </c>
      <c r="M79" s="39">
        <v>71.2</v>
      </c>
      <c r="N79" s="40">
        <v>1013.2</v>
      </c>
      <c r="O79" s="39">
        <v>275.2</v>
      </c>
      <c r="P79" s="39">
        <v>2.8</v>
      </c>
      <c r="Q79" s="39">
        <v>50.8</v>
      </c>
      <c r="R79" s="41">
        <v>0</v>
      </c>
      <c r="S79">
        <v>1</v>
      </c>
    </row>
    <row r="80" spans="1:19">
      <c r="A80" s="1">
        <v>3</v>
      </c>
      <c r="B80" s="2">
        <v>0.41666666666666702</v>
      </c>
      <c r="C80" s="18">
        <v>25.1</v>
      </c>
      <c r="D80" s="17">
        <v>13.35</v>
      </c>
      <c r="E80" s="17">
        <v>0.22</v>
      </c>
      <c r="F80" s="17">
        <v>2.31</v>
      </c>
      <c r="G80" s="17">
        <v>7.7</v>
      </c>
      <c r="H80" s="17">
        <v>10.01</v>
      </c>
      <c r="I80" s="17">
        <v>1.88</v>
      </c>
      <c r="J80" s="17">
        <v>24</v>
      </c>
      <c r="K80" s="17">
        <v>11</v>
      </c>
      <c r="L80" s="18">
        <v>30.2</v>
      </c>
      <c r="M80" s="18">
        <v>66.7</v>
      </c>
      <c r="N80" s="20">
        <v>1013.2</v>
      </c>
      <c r="O80" s="18">
        <v>739</v>
      </c>
      <c r="P80" s="17">
        <v>2.97</v>
      </c>
      <c r="Q80" s="17">
        <v>41.73</v>
      </c>
      <c r="R80" s="19">
        <v>0</v>
      </c>
      <c r="S80">
        <v>1</v>
      </c>
    </row>
    <row r="81" spans="1:19">
      <c r="A81" s="1">
        <v>3</v>
      </c>
      <c r="B81" s="2">
        <v>0.45833333333333298</v>
      </c>
      <c r="C81" s="18">
        <v>25.1</v>
      </c>
      <c r="D81" s="17">
        <v>11.89</v>
      </c>
      <c r="E81" s="17">
        <v>0.15</v>
      </c>
      <c r="F81" s="17">
        <v>1.27</v>
      </c>
      <c r="G81" s="17">
        <v>5.91</v>
      </c>
      <c r="H81" s="17">
        <v>7.18</v>
      </c>
      <c r="I81" s="17">
        <v>2.17</v>
      </c>
      <c r="J81" s="17">
        <v>22</v>
      </c>
      <c r="K81" s="17">
        <v>9</v>
      </c>
      <c r="L81" s="18">
        <v>30.5</v>
      </c>
      <c r="M81" s="18">
        <v>64.599999999999994</v>
      </c>
      <c r="N81" s="20">
        <v>1013.3</v>
      </c>
      <c r="O81" s="18">
        <v>819</v>
      </c>
      <c r="P81" s="17">
        <v>3.07</v>
      </c>
      <c r="Q81" s="17">
        <v>41.57</v>
      </c>
      <c r="R81" s="19">
        <v>0</v>
      </c>
      <c r="S81">
        <v>1</v>
      </c>
    </row>
    <row r="82" spans="1:19">
      <c r="A82" s="1">
        <v>3</v>
      </c>
      <c r="B82" s="2">
        <v>0.5</v>
      </c>
      <c r="C82" s="18">
        <v>24.6</v>
      </c>
      <c r="D82" s="17">
        <v>11.86</v>
      </c>
      <c r="E82" s="17">
        <v>0.18</v>
      </c>
      <c r="F82" s="17">
        <v>1.19</v>
      </c>
      <c r="G82" s="17">
        <v>4.92</v>
      </c>
      <c r="H82" s="17">
        <v>6.11</v>
      </c>
      <c r="I82" s="34" t="s">
        <v>49</v>
      </c>
      <c r="J82" s="17">
        <v>23</v>
      </c>
      <c r="K82" s="17">
        <v>6</v>
      </c>
      <c r="L82" s="18">
        <v>31</v>
      </c>
      <c r="M82" s="18">
        <v>62.7</v>
      </c>
      <c r="N82" s="20">
        <v>1012.7</v>
      </c>
      <c r="O82" s="18">
        <v>959</v>
      </c>
      <c r="P82" s="17">
        <v>2.82</v>
      </c>
      <c r="Q82" s="17">
        <v>52.06</v>
      </c>
      <c r="R82" s="19">
        <v>0</v>
      </c>
      <c r="S82">
        <v>1</v>
      </c>
    </row>
    <row r="83" spans="1:19">
      <c r="A83" s="1">
        <v>3</v>
      </c>
      <c r="B83" s="2">
        <v>0.54166666666666696</v>
      </c>
      <c r="C83" s="18">
        <v>24.9</v>
      </c>
      <c r="D83" s="17">
        <v>13.03</v>
      </c>
      <c r="E83" s="17">
        <v>0.18</v>
      </c>
      <c r="F83" s="17">
        <v>1.2</v>
      </c>
      <c r="G83" s="17">
        <v>4.57</v>
      </c>
      <c r="H83" s="17">
        <v>5.77</v>
      </c>
      <c r="I83" s="34" t="s">
        <v>49</v>
      </c>
      <c r="J83" s="17">
        <v>19</v>
      </c>
      <c r="K83" s="17">
        <v>6</v>
      </c>
      <c r="L83" s="18">
        <v>30.8</v>
      </c>
      <c r="M83" s="18">
        <v>64</v>
      </c>
      <c r="N83" s="20">
        <v>1012.1</v>
      </c>
      <c r="O83" s="18">
        <v>633</v>
      </c>
      <c r="P83" s="17">
        <v>3.59</v>
      </c>
      <c r="Q83" s="17">
        <v>40.659999999999997</v>
      </c>
      <c r="R83" s="19">
        <v>0</v>
      </c>
      <c r="S83">
        <v>1</v>
      </c>
    </row>
    <row r="84" spans="1:19">
      <c r="A84" s="1">
        <v>3</v>
      </c>
      <c r="B84" s="2">
        <v>0.58333333333333304</v>
      </c>
      <c r="C84" s="18">
        <v>25</v>
      </c>
      <c r="D84" s="17">
        <v>14.52</v>
      </c>
      <c r="E84" s="17">
        <v>0.18</v>
      </c>
      <c r="F84" s="17">
        <v>1.46</v>
      </c>
      <c r="G84" s="17">
        <v>4.7699999999999996</v>
      </c>
      <c r="H84" s="17">
        <v>6.23</v>
      </c>
      <c r="I84" s="34" t="s">
        <v>49</v>
      </c>
      <c r="J84" s="17">
        <v>18</v>
      </c>
      <c r="K84" s="17">
        <v>7</v>
      </c>
      <c r="L84" s="18">
        <v>30.8</v>
      </c>
      <c r="M84" s="18">
        <v>64.2</v>
      </c>
      <c r="N84" s="20">
        <v>1011.5</v>
      </c>
      <c r="O84" s="18">
        <v>746</v>
      </c>
      <c r="P84" s="17">
        <v>3.08</v>
      </c>
      <c r="Q84" s="17">
        <v>51.26</v>
      </c>
      <c r="R84" s="19">
        <v>0</v>
      </c>
      <c r="S84">
        <v>1</v>
      </c>
    </row>
    <row r="85" spans="1:19">
      <c r="A85" s="1">
        <v>3</v>
      </c>
      <c r="B85" s="2">
        <v>0.625</v>
      </c>
      <c r="C85" s="18">
        <v>25.5</v>
      </c>
      <c r="D85" s="17">
        <v>12.59</v>
      </c>
      <c r="E85" s="17">
        <v>0.18</v>
      </c>
      <c r="F85" s="17">
        <v>1.03</v>
      </c>
      <c r="G85" s="17">
        <v>4.5599999999999996</v>
      </c>
      <c r="H85" s="17">
        <v>5.59</v>
      </c>
      <c r="I85" s="34" t="s">
        <v>49</v>
      </c>
      <c r="J85" s="17">
        <v>22</v>
      </c>
      <c r="K85" s="17">
        <v>9</v>
      </c>
      <c r="L85" s="18">
        <v>30.9</v>
      </c>
      <c r="M85" s="18">
        <v>63.3</v>
      </c>
      <c r="N85" s="20">
        <v>1010.8</v>
      </c>
      <c r="O85" s="18">
        <v>676</v>
      </c>
      <c r="P85" s="17">
        <v>3.51</v>
      </c>
      <c r="Q85" s="17">
        <v>39.68</v>
      </c>
      <c r="R85" s="19">
        <v>0</v>
      </c>
      <c r="S85">
        <v>1</v>
      </c>
    </row>
    <row r="86" spans="1:19">
      <c r="A86" s="1">
        <v>3</v>
      </c>
      <c r="B86" s="2">
        <v>0.66666666666666696</v>
      </c>
      <c r="C86" s="18">
        <v>25.8</v>
      </c>
      <c r="D86" s="17">
        <v>10.68</v>
      </c>
      <c r="E86" s="17">
        <v>0.16</v>
      </c>
      <c r="F86" s="17">
        <v>1</v>
      </c>
      <c r="G86" s="17">
        <v>4.34</v>
      </c>
      <c r="H86" s="17">
        <v>5.34</v>
      </c>
      <c r="I86" s="34" t="s">
        <v>49</v>
      </c>
      <c r="J86" s="17">
        <v>17</v>
      </c>
      <c r="K86" s="17">
        <v>10</v>
      </c>
      <c r="L86" s="18">
        <v>30.4</v>
      </c>
      <c r="M86" s="18">
        <v>65.599999999999994</v>
      </c>
      <c r="N86" s="20">
        <v>1010.5</v>
      </c>
      <c r="O86" s="18">
        <v>371</v>
      </c>
      <c r="P86" s="17">
        <v>3.07</v>
      </c>
      <c r="Q86" s="17">
        <v>42.74</v>
      </c>
      <c r="R86" s="19">
        <v>0</v>
      </c>
      <c r="S86">
        <v>1</v>
      </c>
    </row>
    <row r="87" spans="1:19">
      <c r="A87" s="1">
        <v>3</v>
      </c>
      <c r="B87" s="2">
        <v>0.70833333333333304</v>
      </c>
      <c r="C87" s="18">
        <v>25.6</v>
      </c>
      <c r="D87" s="17">
        <v>9.31</v>
      </c>
      <c r="E87" s="17">
        <v>0.21</v>
      </c>
      <c r="F87" s="17">
        <v>1.43</v>
      </c>
      <c r="G87" s="17">
        <v>4.88</v>
      </c>
      <c r="H87" s="17">
        <v>6.3</v>
      </c>
      <c r="I87" s="34" t="s">
        <v>50</v>
      </c>
      <c r="J87" s="17">
        <v>20</v>
      </c>
      <c r="K87" s="17">
        <v>6</v>
      </c>
      <c r="L87" s="18">
        <v>29.7</v>
      </c>
      <c r="M87" s="18">
        <v>70.900000000000006</v>
      </c>
      <c r="N87" s="20">
        <v>1010.6</v>
      </c>
      <c r="O87" s="18">
        <v>165</v>
      </c>
      <c r="P87" s="17">
        <v>2.5299999999999998</v>
      </c>
      <c r="Q87" s="17">
        <v>46.2</v>
      </c>
      <c r="R87" s="19">
        <v>0</v>
      </c>
      <c r="S87">
        <v>1</v>
      </c>
    </row>
    <row r="88" spans="1:19">
      <c r="A88" s="1">
        <v>3</v>
      </c>
      <c r="B88" s="2">
        <v>0.75</v>
      </c>
      <c r="C88" s="18">
        <v>25.4</v>
      </c>
      <c r="D88" s="17">
        <v>7.54</v>
      </c>
      <c r="E88" s="17">
        <v>0.47</v>
      </c>
      <c r="F88" s="17">
        <v>4.26</v>
      </c>
      <c r="G88" s="17">
        <v>6.74</v>
      </c>
      <c r="H88" s="17">
        <v>11</v>
      </c>
      <c r="I88" s="17">
        <v>2.75</v>
      </c>
      <c r="J88" s="17">
        <v>27</v>
      </c>
      <c r="K88" s="17">
        <v>10</v>
      </c>
      <c r="L88" s="18">
        <v>29</v>
      </c>
      <c r="M88" s="18">
        <v>73.400000000000006</v>
      </c>
      <c r="N88" s="20">
        <v>1010.9</v>
      </c>
      <c r="O88" s="18">
        <v>34</v>
      </c>
      <c r="P88" s="17">
        <v>2.39</v>
      </c>
      <c r="Q88" s="17">
        <v>42.45</v>
      </c>
      <c r="R88" s="19">
        <v>0</v>
      </c>
      <c r="S88">
        <v>1</v>
      </c>
    </row>
    <row r="89" spans="1:19">
      <c r="A89" s="1">
        <v>3</v>
      </c>
      <c r="B89" s="2">
        <v>0.79166666666666696</v>
      </c>
      <c r="C89" s="42">
        <v>25</v>
      </c>
      <c r="D89" s="17">
        <v>6.78</v>
      </c>
      <c r="E89" s="17">
        <v>0.25</v>
      </c>
      <c r="F89" s="17">
        <v>1.4</v>
      </c>
      <c r="G89" s="17">
        <v>7.2</v>
      </c>
      <c r="H89" s="17">
        <v>8.6</v>
      </c>
      <c r="I89" s="17">
        <v>2.85</v>
      </c>
      <c r="J89" s="17">
        <v>26</v>
      </c>
      <c r="K89" s="17">
        <v>10</v>
      </c>
      <c r="L89" s="42">
        <v>28.2</v>
      </c>
      <c r="M89" s="42">
        <v>77.5</v>
      </c>
      <c r="N89" s="40">
        <v>1011.3</v>
      </c>
      <c r="O89" s="42">
        <v>0</v>
      </c>
      <c r="P89" s="39">
        <v>2.6</v>
      </c>
      <c r="Q89" s="39">
        <v>45.9</v>
      </c>
      <c r="R89" s="41">
        <v>0</v>
      </c>
      <c r="S89">
        <v>1</v>
      </c>
    </row>
    <row r="90" spans="1:19">
      <c r="A90" s="1">
        <v>3</v>
      </c>
      <c r="B90" s="2">
        <v>0.83333333333333304</v>
      </c>
      <c r="C90" s="42">
        <v>25</v>
      </c>
      <c r="D90" s="17">
        <v>6.24</v>
      </c>
      <c r="E90" s="17">
        <v>0.26</v>
      </c>
      <c r="F90" s="17">
        <v>1.72</v>
      </c>
      <c r="G90" s="17">
        <v>8.4</v>
      </c>
      <c r="H90" s="17">
        <v>10.119999999999999</v>
      </c>
      <c r="I90" s="17">
        <v>2.75</v>
      </c>
      <c r="J90" s="17">
        <v>22</v>
      </c>
      <c r="K90" s="17">
        <v>8</v>
      </c>
      <c r="L90" s="42">
        <v>27.9</v>
      </c>
      <c r="M90" s="42">
        <v>78.8</v>
      </c>
      <c r="N90" s="40">
        <v>1012.3</v>
      </c>
      <c r="O90" s="42">
        <v>1</v>
      </c>
      <c r="P90" s="39">
        <v>0.9</v>
      </c>
      <c r="Q90" s="39">
        <v>57</v>
      </c>
      <c r="R90" s="41">
        <v>0</v>
      </c>
      <c r="S90">
        <v>1</v>
      </c>
    </row>
    <row r="91" spans="1:19">
      <c r="A91" s="1">
        <v>3</v>
      </c>
      <c r="B91" s="2">
        <v>0.875</v>
      </c>
      <c r="C91" s="42">
        <v>25.2</v>
      </c>
      <c r="D91" s="17">
        <v>5.85</v>
      </c>
      <c r="E91" s="17">
        <v>0.24</v>
      </c>
      <c r="F91" s="17">
        <v>0.89</v>
      </c>
      <c r="G91" s="17">
        <v>8.59</v>
      </c>
      <c r="H91" s="17">
        <v>9.48</v>
      </c>
      <c r="I91" s="17">
        <v>2.95</v>
      </c>
      <c r="J91" s="17">
        <v>23</v>
      </c>
      <c r="K91" s="17">
        <v>6</v>
      </c>
      <c r="L91" s="42">
        <v>27.8</v>
      </c>
      <c r="M91" s="42">
        <v>79.599999999999994</v>
      </c>
      <c r="N91" s="40">
        <v>1012.6</v>
      </c>
      <c r="O91" s="42">
        <v>1</v>
      </c>
      <c r="P91" s="39">
        <v>1.8</v>
      </c>
      <c r="Q91" s="39">
        <v>62</v>
      </c>
      <c r="R91" s="41">
        <v>0</v>
      </c>
      <c r="S91">
        <v>1</v>
      </c>
    </row>
    <row r="92" spans="1:19">
      <c r="A92" s="1">
        <v>3</v>
      </c>
      <c r="B92" s="2">
        <v>0.91666666666666696</v>
      </c>
      <c r="C92" s="42">
        <v>25.1</v>
      </c>
      <c r="D92" s="17">
        <v>6.65</v>
      </c>
      <c r="E92" s="17">
        <v>0.24</v>
      </c>
      <c r="F92" s="17">
        <v>0.47</v>
      </c>
      <c r="G92" s="17">
        <v>7.11</v>
      </c>
      <c r="H92" s="17">
        <v>7.58</v>
      </c>
      <c r="I92" s="17">
        <v>3.2</v>
      </c>
      <c r="J92" s="17">
        <v>21</v>
      </c>
      <c r="K92" s="17">
        <v>4</v>
      </c>
      <c r="L92" s="42">
        <v>27.7</v>
      </c>
      <c r="M92" s="42">
        <v>80.5</v>
      </c>
      <c r="N92" s="40">
        <v>1012.9</v>
      </c>
      <c r="O92" s="42">
        <v>1</v>
      </c>
      <c r="P92" s="39">
        <v>0.5</v>
      </c>
      <c r="Q92" s="39">
        <v>58.1</v>
      </c>
      <c r="R92" s="41">
        <v>0</v>
      </c>
      <c r="S92">
        <v>1</v>
      </c>
    </row>
    <row r="93" spans="1:19">
      <c r="A93" s="1">
        <v>3</v>
      </c>
      <c r="B93" s="2">
        <v>0.95833333333333304</v>
      </c>
      <c r="C93" s="42">
        <v>24.9</v>
      </c>
      <c r="D93" s="17">
        <v>7.63</v>
      </c>
      <c r="E93" s="17">
        <v>0.24</v>
      </c>
      <c r="F93" s="17">
        <v>0.12</v>
      </c>
      <c r="G93" s="17">
        <v>6.85</v>
      </c>
      <c r="H93" s="17">
        <v>6.97</v>
      </c>
      <c r="I93" s="17">
        <v>2.92</v>
      </c>
      <c r="J93" s="17">
        <v>21</v>
      </c>
      <c r="K93" s="17">
        <v>5</v>
      </c>
      <c r="L93" s="42">
        <v>27.4</v>
      </c>
      <c r="M93" s="42">
        <v>80.5</v>
      </c>
      <c r="N93" s="40">
        <v>1012.9</v>
      </c>
      <c r="O93" s="42">
        <v>1</v>
      </c>
      <c r="P93" s="39">
        <v>2.1</v>
      </c>
      <c r="Q93" s="39">
        <v>38.9</v>
      </c>
      <c r="R93" s="41">
        <v>0</v>
      </c>
      <c r="S93">
        <v>1</v>
      </c>
    </row>
    <row r="95" spans="1:19">
      <c r="A95" s="150" t="s">
        <v>39</v>
      </c>
      <c r="B95" s="151"/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</row>
    <row r="96" spans="1:19">
      <c r="A96" s="144" t="s">
        <v>2</v>
      </c>
      <c r="B96" s="145"/>
      <c r="C96" s="18">
        <v>0</v>
      </c>
      <c r="D96" s="18">
        <v>0</v>
      </c>
      <c r="E96" s="18">
        <v>0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18">
        <v>0</v>
      </c>
      <c r="L96" s="18">
        <v>0</v>
      </c>
      <c r="M96" s="18">
        <v>0</v>
      </c>
      <c r="N96" s="18">
        <v>0</v>
      </c>
      <c r="O96" s="18">
        <v>0</v>
      </c>
      <c r="P96" s="18">
        <v>0</v>
      </c>
      <c r="Q96" s="18">
        <v>0</v>
      </c>
      <c r="R96" s="18">
        <v>0</v>
      </c>
    </row>
    <row r="97" spans="1:19">
      <c r="A97" s="146" t="s">
        <v>3</v>
      </c>
      <c r="B97" s="147"/>
      <c r="C97" s="18">
        <v>0</v>
      </c>
      <c r="D97" s="18">
        <v>0</v>
      </c>
      <c r="E97" s="18">
        <v>0</v>
      </c>
      <c r="F97" s="18">
        <v>0</v>
      </c>
      <c r="G97" s="18">
        <v>0</v>
      </c>
      <c r="H97" s="18">
        <v>0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</row>
    <row r="98" spans="1:19">
      <c r="A98" s="148" t="s">
        <v>4</v>
      </c>
      <c r="B98" s="149"/>
      <c r="C98" s="18">
        <v>0</v>
      </c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8">
        <v>6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0</v>
      </c>
    </row>
    <row r="99" spans="1:19">
      <c r="A99" s="152" t="s">
        <v>27</v>
      </c>
      <c r="B99" s="153"/>
      <c r="C99" s="21">
        <f t="shared" ref="C99:R99" si="2">24-C95-C96-C97-C98</f>
        <v>24</v>
      </c>
      <c r="D99" s="21">
        <f t="shared" si="2"/>
        <v>24</v>
      </c>
      <c r="E99" s="21">
        <f t="shared" si="2"/>
        <v>24</v>
      </c>
      <c r="F99" s="21">
        <f t="shared" si="2"/>
        <v>24</v>
      </c>
      <c r="G99" s="21">
        <f t="shared" si="2"/>
        <v>24</v>
      </c>
      <c r="H99" s="21">
        <f t="shared" si="2"/>
        <v>24</v>
      </c>
      <c r="I99" s="21">
        <f t="shared" si="2"/>
        <v>18</v>
      </c>
      <c r="J99" s="21">
        <f t="shared" si="2"/>
        <v>24</v>
      </c>
      <c r="K99" s="21">
        <f t="shared" si="2"/>
        <v>24</v>
      </c>
      <c r="L99" s="21">
        <f t="shared" si="2"/>
        <v>24</v>
      </c>
      <c r="M99" s="21">
        <f t="shared" si="2"/>
        <v>24</v>
      </c>
      <c r="N99" s="21">
        <f t="shared" si="2"/>
        <v>24</v>
      </c>
      <c r="O99" s="21">
        <f t="shared" si="2"/>
        <v>24</v>
      </c>
      <c r="P99" s="21">
        <f t="shared" si="2"/>
        <v>24</v>
      </c>
      <c r="Q99" s="21">
        <f t="shared" si="2"/>
        <v>24</v>
      </c>
      <c r="R99" s="21">
        <f t="shared" si="2"/>
        <v>24</v>
      </c>
    </row>
    <row r="100" spans="1:19">
      <c r="A100" s="154" t="s">
        <v>28</v>
      </c>
      <c r="B100" s="155"/>
      <c r="C100" s="22">
        <f>C99/(SUM(S70:S93))</f>
        <v>1</v>
      </c>
      <c r="D100" s="22">
        <f>D99/(SUM(S70:S93))</f>
        <v>1</v>
      </c>
      <c r="E100" s="22">
        <f>E99/(SUM(S70:S93))</f>
        <v>1</v>
      </c>
      <c r="F100" s="22">
        <f>F99/(SUM(S70:S93))</f>
        <v>1</v>
      </c>
      <c r="G100" s="22">
        <f>G99/(SUM(S70:S93))</f>
        <v>1</v>
      </c>
      <c r="H100" s="22">
        <f>H99/(SUM(S70:S93))</f>
        <v>1</v>
      </c>
      <c r="I100" s="22">
        <f>I99/(SUM(S70:S93))</f>
        <v>0.75</v>
      </c>
      <c r="J100" s="22">
        <f>J99/(SUM(S70:S93))</f>
        <v>1</v>
      </c>
      <c r="K100" s="22">
        <f>K99/(SUM(S70:S93))</f>
        <v>1</v>
      </c>
      <c r="L100" s="22">
        <f>L99/(SUM(S70:S93))</f>
        <v>1</v>
      </c>
      <c r="M100" s="22">
        <f>M99/(SUM(S70:S93))</f>
        <v>1</v>
      </c>
      <c r="N100" s="22">
        <f>N99/(SUM(S70:S93))</f>
        <v>1</v>
      </c>
      <c r="O100" s="22">
        <f>O99/(SUM(S70:S93))</f>
        <v>1</v>
      </c>
      <c r="P100" s="22">
        <f>P99/(SUM(S70:S93))</f>
        <v>1</v>
      </c>
      <c r="Q100" s="22">
        <f>Q99/(SUM(S70:S93))</f>
        <v>1</v>
      </c>
      <c r="R100" s="22">
        <f>R99/(SUM(S70:S93))</f>
        <v>1</v>
      </c>
    </row>
    <row r="102" spans="1:19">
      <c r="A102" s="1">
        <v>4</v>
      </c>
      <c r="B102" s="2">
        <v>0</v>
      </c>
      <c r="C102" s="42">
        <v>24.8</v>
      </c>
      <c r="D102" s="17">
        <v>6.84</v>
      </c>
      <c r="E102" s="17">
        <v>0.26</v>
      </c>
      <c r="F102" s="17">
        <v>0.08</v>
      </c>
      <c r="G102" s="17">
        <v>7.6</v>
      </c>
      <c r="H102" s="17">
        <v>7.69</v>
      </c>
      <c r="I102" s="17">
        <v>2.77</v>
      </c>
      <c r="J102" s="17">
        <v>23</v>
      </c>
      <c r="K102" s="17">
        <v>6</v>
      </c>
      <c r="L102" s="42">
        <v>27</v>
      </c>
      <c r="M102" s="42">
        <v>84.3</v>
      </c>
      <c r="N102" s="40">
        <v>1011.9</v>
      </c>
      <c r="O102" s="43">
        <v>0.1</v>
      </c>
      <c r="P102" s="42">
        <v>0.8</v>
      </c>
      <c r="Q102" s="39">
        <v>54.5</v>
      </c>
      <c r="R102" s="41">
        <v>0</v>
      </c>
      <c r="S102">
        <v>1</v>
      </c>
    </row>
    <row r="103" spans="1:19">
      <c r="A103" s="1">
        <v>4</v>
      </c>
      <c r="B103" s="2">
        <v>4.1666666666666664E-2</v>
      </c>
      <c r="C103" s="42">
        <v>25</v>
      </c>
      <c r="D103" s="17">
        <v>3.18</v>
      </c>
      <c r="E103" s="17">
        <v>0.26</v>
      </c>
      <c r="F103" s="17">
        <v>2.19</v>
      </c>
      <c r="G103" s="17">
        <v>9.89</v>
      </c>
      <c r="H103" s="17">
        <v>12.07</v>
      </c>
      <c r="I103" s="17">
        <v>2.77</v>
      </c>
      <c r="J103" s="17">
        <v>27</v>
      </c>
      <c r="K103" s="17">
        <v>5</v>
      </c>
      <c r="L103" s="42">
        <v>26.9</v>
      </c>
      <c r="M103" s="42">
        <v>86.7</v>
      </c>
      <c r="N103" s="40">
        <v>1011</v>
      </c>
      <c r="O103" s="43">
        <v>0.4</v>
      </c>
      <c r="P103" s="42">
        <v>0.6</v>
      </c>
      <c r="Q103" s="39">
        <v>43</v>
      </c>
      <c r="R103" s="41">
        <v>0</v>
      </c>
      <c r="S103">
        <v>1</v>
      </c>
    </row>
    <row r="104" spans="1:19">
      <c r="A104" s="1">
        <v>4</v>
      </c>
      <c r="B104" s="2">
        <v>8.3333333333333301E-2</v>
      </c>
      <c r="C104" s="42">
        <v>25</v>
      </c>
      <c r="D104" s="17">
        <v>5.8</v>
      </c>
      <c r="E104" s="17">
        <v>0.23</v>
      </c>
      <c r="F104" s="17">
        <v>0.67</v>
      </c>
      <c r="G104" s="17">
        <v>7.52</v>
      </c>
      <c r="H104" s="17">
        <v>8.19</v>
      </c>
      <c r="I104" s="17">
        <v>2.59</v>
      </c>
      <c r="J104" s="17">
        <v>20</v>
      </c>
      <c r="K104" s="17">
        <v>6</v>
      </c>
      <c r="L104" s="42">
        <v>27.1</v>
      </c>
      <c r="M104" s="42">
        <v>82.5</v>
      </c>
      <c r="N104" s="40">
        <v>1010.7</v>
      </c>
      <c r="O104" s="43">
        <v>0.9</v>
      </c>
      <c r="P104" s="42">
        <v>1.2</v>
      </c>
      <c r="Q104" s="39">
        <v>47.1</v>
      </c>
      <c r="R104" s="41">
        <v>0</v>
      </c>
      <c r="S104">
        <v>1</v>
      </c>
    </row>
    <row r="105" spans="1:19">
      <c r="A105" s="1">
        <v>4</v>
      </c>
      <c r="B105" s="2">
        <v>0.125</v>
      </c>
      <c r="C105" s="42">
        <v>24.9</v>
      </c>
      <c r="D105" s="17">
        <v>8.44</v>
      </c>
      <c r="E105" s="17">
        <v>0.21</v>
      </c>
      <c r="F105" s="17">
        <v>0.21</v>
      </c>
      <c r="G105" s="17">
        <v>5.21</v>
      </c>
      <c r="H105" s="17">
        <v>5.42</v>
      </c>
      <c r="I105" s="17">
        <v>2.66</v>
      </c>
      <c r="J105" s="17">
        <v>18</v>
      </c>
      <c r="K105" s="17">
        <v>6</v>
      </c>
      <c r="L105" s="42">
        <v>27.1</v>
      </c>
      <c r="M105" s="42">
        <v>84</v>
      </c>
      <c r="N105" s="40">
        <v>1010.7</v>
      </c>
      <c r="O105" s="43">
        <v>1.1000000000000001</v>
      </c>
      <c r="P105" s="42">
        <v>1.8</v>
      </c>
      <c r="Q105" s="39">
        <v>35.700000000000003</v>
      </c>
      <c r="R105" s="41">
        <v>0</v>
      </c>
      <c r="S105">
        <v>1</v>
      </c>
    </row>
    <row r="106" spans="1:19">
      <c r="A106" s="1">
        <v>4</v>
      </c>
      <c r="B106" s="2">
        <v>0.16666666666666699</v>
      </c>
      <c r="C106" s="42">
        <v>24.9</v>
      </c>
      <c r="D106" s="17">
        <v>7.13</v>
      </c>
      <c r="E106" s="17">
        <v>0.23</v>
      </c>
      <c r="F106" s="17">
        <v>0.2</v>
      </c>
      <c r="G106" s="17">
        <v>5.22</v>
      </c>
      <c r="H106" s="17">
        <v>5.42</v>
      </c>
      <c r="I106" s="17">
        <v>2.66</v>
      </c>
      <c r="J106" s="17">
        <v>18</v>
      </c>
      <c r="K106" s="17">
        <v>5</v>
      </c>
      <c r="L106" s="42">
        <v>26.3</v>
      </c>
      <c r="M106" s="42">
        <v>90.3</v>
      </c>
      <c r="N106" s="40">
        <v>1010.7</v>
      </c>
      <c r="O106" s="43">
        <v>1</v>
      </c>
      <c r="P106" s="42">
        <v>1</v>
      </c>
      <c r="Q106" s="39">
        <v>144.5</v>
      </c>
      <c r="R106" s="41">
        <v>0</v>
      </c>
      <c r="S106">
        <v>1</v>
      </c>
    </row>
    <row r="107" spans="1:19">
      <c r="A107" s="1">
        <v>4</v>
      </c>
      <c r="B107" s="2">
        <v>0.20833333333333301</v>
      </c>
      <c r="C107" s="42">
        <v>24.9</v>
      </c>
      <c r="D107" s="17">
        <v>1.94</v>
      </c>
      <c r="E107" s="17">
        <v>0.31</v>
      </c>
      <c r="F107" s="17">
        <v>0.83</v>
      </c>
      <c r="G107" s="17">
        <v>9.01</v>
      </c>
      <c r="H107" s="17">
        <v>9.83</v>
      </c>
      <c r="I107" s="17">
        <v>2.72</v>
      </c>
      <c r="J107" s="17">
        <v>27</v>
      </c>
      <c r="K107" s="17">
        <v>11</v>
      </c>
      <c r="L107" s="42">
        <v>25.6</v>
      </c>
      <c r="M107" s="42">
        <v>93</v>
      </c>
      <c r="N107" s="40">
        <v>1010.8</v>
      </c>
      <c r="O107" s="43">
        <v>0.5</v>
      </c>
      <c r="P107" s="42">
        <v>1</v>
      </c>
      <c r="Q107" s="39">
        <v>134.4</v>
      </c>
      <c r="R107" s="41">
        <v>0</v>
      </c>
      <c r="S107">
        <v>1</v>
      </c>
    </row>
    <row r="108" spans="1:19">
      <c r="A108" s="1">
        <v>4</v>
      </c>
      <c r="B108" s="2">
        <v>0.25</v>
      </c>
      <c r="C108" s="42">
        <v>24.8</v>
      </c>
      <c r="D108" s="17">
        <v>0.77</v>
      </c>
      <c r="E108" s="17">
        <v>0.33</v>
      </c>
      <c r="F108" s="17">
        <v>4.43</v>
      </c>
      <c r="G108" s="17">
        <v>12.7</v>
      </c>
      <c r="H108" s="17">
        <v>17.13</v>
      </c>
      <c r="I108" s="17">
        <v>2.77</v>
      </c>
      <c r="J108" s="17">
        <v>25</v>
      </c>
      <c r="K108" s="17">
        <v>9</v>
      </c>
      <c r="L108" s="42">
        <v>25.8</v>
      </c>
      <c r="M108" s="42">
        <v>92</v>
      </c>
      <c r="N108" s="40">
        <v>1011.3</v>
      </c>
      <c r="O108" s="43">
        <v>25</v>
      </c>
      <c r="P108" s="42">
        <v>1.2</v>
      </c>
      <c r="Q108" s="39">
        <v>100.4</v>
      </c>
      <c r="R108" s="41">
        <v>0</v>
      </c>
      <c r="S108">
        <v>1</v>
      </c>
    </row>
    <row r="109" spans="1:19">
      <c r="A109" s="1">
        <v>4</v>
      </c>
      <c r="B109" s="2">
        <v>0.29166666666666702</v>
      </c>
      <c r="C109" s="42">
        <v>24.4</v>
      </c>
      <c r="D109" s="17">
        <v>2.2999999999999998</v>
      </c>
      <c r="E109" s="17">
        <v>0.4</v>
      </c>
      <c r="F109" s="17">
        <v>6.91</v>
      </c>
      <c r="G109" s="17">
        <v>15</v>
      </c>
      <c r="H109" s="17">
        <v>21.91</v>
      </c>
      <c r="I109" s="17">
        <v>2.87</v>
      </c>
      <c r="J109" s="17">
        <v>25</v>
      </c>
      <c r="K109" s="17">
        <v>13</v>
      </c>
      <c r="L109" s="42">
        <v>25.3</v>
      </c>
      <c r="M109" s="42">
        <v>94.1</v>
      </c>
      <c r="N109" s="40">
        <v>1012.3</v>
      </c>
      <c r="O109" s="43">
        <v>471.1</v>
      </c>
      <c r="P109" s="42">
        <v>1.3</v>
      </c>
      <c r="Q109" s="39">
        <v>65.400000000000006</v>
      </c>
      <c r="R109" s="41">
        <v>1.8</v>
      </c>
      <c r="S109">
        <v>1</v>
      </c>
    </row>
    <row r="110" spans="1:19">
      <c r="A110" s="1">
        <v>4</v>
      </c>
      <c r="B110" s="2">
        <v>0.33333333333333298</v>
      </c>
      <c r="C110" s="42">
        <v>25</v>
      </c>
      <c r="D110" s="17">
        <v>8.6</v>
      </c>
      <c r="E110" s="17">
        <v>0.37</v>
      </c>
      <c r="F110" s="17">
        <v>6.5</v>
      </c>
      <c r="G110" s="17">
        <v>11.33</v>
      </c>
      <c r="H110" s="17">
        <v>17.8</v>
      </c>
      <c r="I110" s="17">
        <v>2.88</v>
      </c>
      <c r="J110" s="17">
        <v>16</v>
      </c>
      <c r="K110" s="17">
        <v>7</v>
      </c>
      <c r="L110" s="42">
        <v>26.6</v>
      </c>
      <c r="M110" s="42">
        <v>87.6</v>
      </c>
      <c r="N110" s="40">
        <v>1012.3</v>
      </c>
      <c r="O110" s="43">
        <v>224.9</v>
      </c>
      <c r="P110" s="39">
        <v>1.8</v>
      </c>
      <c r="Q110" s="39">
        <v>79.599999999999994</v>
      </c>
      <c r="R110" s="41">
        <v>1.6</v>
      </c>
      <c r="S110">
        <v>1</v>
      </c>
    </row>
    <row r="111" spans="1:19">
      <c r="A111" s="1">
        <v>4</v>
      </c>
      <c r="B111" s="2">
        <v>0.375</v>
      </c>
      <c r="C111" s="18">
        <v>25.3</v>
      </c>
      <c r="D111" s="17">
        <v>7.76</v>
      </c>
      <c r="E111" s="17">
        <v>0.48</v>
      </c>
      <c r="F111" s="17">
        <v>5.86</v>
      </c>
      <c r="G111" s="17">
        <v>10.62</v>
      </c>
      <c r="H111" s="17">
        <v>16.48</v>
      </c>
      <c r="I111" s="17">
        <v>1.83</v>
      </c>
      <c r="J111" s="37">
        <v>985</v>
      </c>
      <c r="K111" s="37">
        <v>985</v>
      </c>
      <c r="L111" s="18">
        <v>27.1</v>
      </c>
      <c r="M111" s="18">
        <v>85.3</v>
      </c>
      <c r="N111" s="20">
        <v>1012.4</v>
      </c>
      <c r="O111" s="18">
        <v>333</v>
      </c>
      <c r="P111" s="17">
        <v>1.95</v>
      </c>
      <c r="Q111" s="17">
        <v>103.9</v>
      </c>
      <c r="R111" s="19">
        <v>0.2</v>
      </c>
      <c r="S111">
        <v>1</v>
      </c>
    </row>
    <row r="112" spans="1:19">
      <c r="A112" s="1">
        <v>4</v>
      </c>
      <c r="B112" s="2">
        <v>0.41666666666666702</v>
      </c>
      <c r="C112" s="18">
        <v>26</v>
      </c>
      <c r="D112" s="17">
        <v>10.28</v>
      </c>
      <c r="E112" s="17">
        <v>0.47</v>
      </c>
      <c r="F112" s="17">
        <v>3.43</v>
      </c>
      <c r="G112" s="17">
        <v>8.4499999999999993</v>
      </c>
      <c r="H112" s="17">
        <v>11.89</v>
      </c>
      <c r="I112" s="17">
        <v>1.88</v>
      </c>
      <c r="J112" s="17">
        <v>13</v>
      </c>
      <c r="K112" s="17">
        <v>3</v>
      </c>
      <c r="L112" s="18">
        <v>28.6</v>
      </c>
      <c r="M112" s="18">
        <v>77.7</v>
      </c>
      <c r="N112" s="20">
        <v>1012.4</v>
      </c>
      <c r="O112" s="18">
        <v>647</v>
      </c>
      <c r="P112" s="17">
        <v>2.34</v>
      </c>
      <c r="Q112" s="17">
        <v>70.88</v>
      </c>
      <c r="R112" s="19">
        <v>0</v>
      </c>
      <c r="S112">
        <v>1</v>
      </c>
    </row>
    <row r="113" spans="1:19">
      <c r="A113" s="1">
        <v>4</v>
      </c>
      <c r="B113" s="2">
        <v>0.45833333333333298</v>
      </c>
      <c r="C113" s="18">
        <v>25.8</v>
      </c>
      <c r="D113" s="17">
        <v>11.56</v>
      </c>
      <c r="E113" s="17">
        <v>0.39</v>
      </c>
      <c r="F113" s="17">
        <v>1.49</v>
      </c>
      <c r="G113" s="17">
        <v>5.77</v>
      </c>
      <c r="H113" s="17">
        <v>7.26</v>
      </c>
      <c r="I113" s="17">
        <v>1.85</v>
      </c>
      <c r="J113" s="17">
        <v>11</v>
      </c>
      <c r="K113" s="17">
        <v>3</v>
      </c>
      <c r="L113" s="18">
        <v>29.2</v>
      </c>
      <c r="M113" s="18">
        <v>74.599999999999994</v>
      </c>
      <c r="N113" s="20">
        <v>1012.1</v>
      </c>
      <c r="O113" s="18">
        <v>711</v>
      </c>
      <c r="P113" s="17">
        <v>3.27</v>
      </c>
      <c r="Q113" s="17">
        <v>40.619999999999997</v>
      </c>
      <c r="R113" s="19">
        <v>2.4</v>
      </c>
      <c r="S113">
        <v>1</v>
      </c>
    </row>
    <row r="114" spans="1:19">
      <c r="A114" s="1">
        <v>4</v>
      </c>
      <c r="B114" s="2">
        <v>0.5</v>
      </c>
      <c r="C114" s="18">
        <v>25.6</v>
      </c>
      <c r="D114" s="17">
        <v>12.69</v>
      </c>
      <c r="E114" s="17">
        <v>0.39</v>
      </c>
      <c r="F114" s="17">
        <v>1.57</v>
      </c>
      <c r="G114" s="17">
        <v>5.23</v>
      </c>
      <c r="H114" s="17">
        <v>6.8</v>
      </c>
      <c r="I114" s="17">
        <v>1.93</v>
      </c>
      <c r="J114" s="17">
        <v>16</v>
      </c>
      <c r="K114" s="17">
        <v>3</v>
      </c>
      <c r="L114" s="18">
        <v>30.3</v>
      </c>
      <c r="M114" s="18">
        <v>67.3</v>
      </c>
      <c r="N114" s="20">
        <v>1011.7</v>
      </c>
      <c r="O114" s="18">
        <v>857</v>
      </c>
      <c r="P114" s="17">
        <v>3.39</v>
      </c>
      <c r="Q114" s="17">
        <v>41.12</v>
      </c>
      <c r="R114" s="19">
        <v>0</v>
      </c>
      <c r="S114">
        <v>1</v>
      </c>
    </row>
    <row r="115" spans="1:19">
      <c r="A115" s="1">
        <v>4</v>
      </c>
      <c r="B115" s="2">
        <v>0.54166666666666696</v>
      </c>
      <c r="C115" s="18">
        <v>25.8</v>
      </c>
      <c r="D115" s="17">
        <v>11.12</v>
      </c>
      <c r="E115" s="17">
        <v>0.46</v>
      </c>
      <c r="F115" s="17">
        <v>1.82</v>
      </c>
      <c r="G115" s="17">
        <v>5.32</v>
      </c>
      <c r="H115" s="17">
        <v>7.14</v>
      </c>
      <c r="I115" s="17">
        <v>2.19</v>
      </c>
      <c r="J115" s="17">
        <v>15</v>
      </c>
      <c r="K115" s="17">
        <v>5</v>
      </c>
      <c r="L115" s="18">
        <v>29.3</v>
      </c>
      <c r="M115" s="18">
        <v>73.5</v>
      </c>
      <c r="N115" s="20">
        <v>1011</v>
      </c>
      <c r="O115" s="18">
        <v>322</v>
      </c>
      <c r="P115" s="17">
        <v>3.35</v>
      </c>
      <c r="Q115" s="17">
        <v>41.16</v>
      </c>
      <c r="R115" s="19">
        <v>12.8</v>
      </c>
      <c r="S115">
        <v>1</v>
      </c>
    </row>
    <row r="116" spans="1:19">
      <c r="A116" s="1">
        <v>4</v>
      </c>
      <c r="B116" s="2">
        <v>0.58333333333333304</v>
      </c>
      <c r="C116" s="18">
        <v>26.2</v>
      </c>
      <c r="D116" s="17">
        <v>12.01</v>
      </c>
      <c r="E116" s="17">
        <v>0.46</v>
      </c>
      <c r="F116" s="17">
        <v>2.5</v>
      </c>
      <c r="G116" s="17">
        <v>5.87</v>
      </c>
      <c r="H116" s="17">
        <v>8.3699999999999992</v>
      </c>
      <c r="I116" s="17">
        <v>2.25</v>
      </c>
      <c r="J116" s="17">
        <v>9</v>
      </c>
      <c r="K116" s="17">
        <v>4</v>
      </c>
      <c r="L116" s="18">
        <v>25.5</v>
      </c>
      <c r="M116" s="18">
        <v>92.5</v>
      </c>
      <c r="N116" s="20">
        <v>1010.6</v>
      </c>
      <c r="O116" s="18">
        <v>348</v>
      </c>
      <c r="P116" s="17">
        <v>2.19</v>
      </c>
      <c r="Q116" s="17">
        <v>60.94</v>
      </c>
      <c r="R116" s="19">
        <v>7</v>
      </c>
      <c r="S116">
        <v>1</v>
      </c>
    </row>
    <row r="117" spans="1:19">
      <c r="A117" s="1">
        <v>4</v>
      </c>
      <c r="B117" s="2">
        <v>0.625</v>
      </c>
      <c r="C117" s="18">
        <v>26.2</v>
      </c>
      <c r="D117" s="17">
        <v>11.64</v>
      </c>
      <c r="E117" s="17">
        <v>0.47</v>
      </c>
      <c r="F117" s="17">
        <v>2.1800000000000002</v>
      </c>
      <c r="G117" s="17">
        <v>5.85</v>
      </c>
      <c r="H117" s="17">
        <v>8.0299999999999994</v>
      </c>
      <c r="I117" s="17">
        <v>2.33</v>
      </c>
      <c r="J117" s="17">
        <v>13</v>
      </c>
      <c r="K117" s="17">
        <v>4</v>
      </c>
      <c r="L117" s="18">
        <v>27.1</v>
      </c>
      <c r="M117" s="18">
        <v>86.3</v>
      </c>
      <c r="N117" s="20">
        <v>1010.1</v>
      </c>
      <c r="O117" s="18">
        <v>253</v>
      </c>
      <c r="P117" s="17">
        <v>2.0499999999999998</v>
      </c>
      <c r="Q117" s="17">
        <v>57.89</v>
      </c>
      <c r="R117" s="19">
        <v>0.4</v>
      </c>
      <c r="S117">
        <v>1</v>
      </c>
    </row>
    <row r="118" spans="1:19">
      <c r="A118" s="1">
        <v>4</v>
      </c>
      <c r="B118" s="2">
        <v>0.66666666666666696</v>
      </c>
      <c r="C118" s="18">
        <v>26.1</v>
      </c>
      <c r="D118" s="17">
        <v>9.48</v>
      </c>
      <c r="E118" s="17">
        <v>0.5</v>
      </c>
      <c r="F118" s="17">
        <v>2.4300000000000002</v>
      </c>
      <c r="G118" s="17">
        <v>6.38</v>
      </c>
      <c r="H118" s="17">
        <v>8.81</v>
      </c>
      <c r="I118" s="17">
        <v>2.35</v>
      </c>
      <c r="J118" s="17">
        <v>11</v>
      </c>
      <c r="K118" s="17">
        <v>5</v>
      </c>
      <c r="L118" s="18">
        <v>27.6</v>
      </c>
      <c r="M118" s="18">
        <v>84.1</v>
      </c>
      <c r="N118" s="20">
        <v>1009.4</v>
      </c>
      <c r="O118" s="18">
        <v>177</v>
      </c>
      <c r="P118" s="17">
        <v>2.2400000000000002</v>
      </c>
      <c r="Q118" s="17">
        <v>55.5</v>
      </c>
      <c r="R118" s="36">
        <v>5</v>
      </c>
      <c r="S118">
        <v>1</v>
      </c>
    </row>
    <row r="119" spans="1:19">
      <c r="A119" s="1">
        <v>4</v>
      </c>
      <c r="B119" s="2">
        <v>0.70833333333333304</v>
      </c>
      <c r="C119" s="18">
        <v>25.9</v>
      </c>
      <c r="D119" s="17">
        <v>9.58</v>
      </c>
      <c r="E119" s="17">
        <v>0.51</v>
      </c>
      <c r="F119" s="17">
        <v>1.91</v>
      </c>
      <c r="G119" s="17">
        <v>6.32</v>
      </c>
      <c r="H119" s="17">
        <v>8.23</v>
      </c>
      <c r="I119" s="17">
        <v>2.2599999999999998</v>
      </c>
      <c r="J119" s="17">
        <v>20</v>
      </c>
      <c r="K119" s="17">
        <v>3</v>
      </c>
      <c r="L119" s="18">
        <v>27.7</v>
      </c>
      <c r="M119" s="18">
        <v>83.5</v>
      </c>
      <c r="N119" s="20">
        <v>1009.1</v>
      </c>
      <c r="O119" s="18">
        <v>118</v>
      </c>
      <c r="P119" s="17">
        <v>1.98</v>
      </c>
      <c r="Q119" s="17">
        <v>55.3</v>
      </c>
      <c r="R119" s="19">
        <v>0</v>
      </c>
      <c r="S119">
        <v>1</v>
      </c>
    </row>
    <row r="120" spans="1:19">
      <c r="A120" s="1">
        <v>4</v>
      </c>
      <c r="B120" s="2">
        <v>0.75</v>
      </c>
      <c r="C120" s="18">
        <v>25.3</v>
      </c>
      <c r="D120" s="17">
        <v>9.4499999999999993</v>
      </c>
      <c r="E120" s="17">
        <v>0.92</v>
      </c>
      <c r="F120" s="17">
        <v>4.5199999999999996</v>
      </c>
      <c r="G120" s="17">
        <v>8.6999999999999993</v>
      </c>
      <c r="H120" s="17">
        <v>13.22</v>
      </c>
      <c r="I120" s="17">
        <v>2.29</v>
      </c>
      <c r="J120" s="17">
        <v>11</v>
      </c>
      <c r="K120" s="17">
        <v>5</v>
      </c>
      <c r="L120" s="18">
        <v>25.6</v>
      </c>
      <c r="M120" s="18">
        <v>90.9</v>
      </c>
      <c r="N120" s="20">
        <v>1009.7</v>
      </c>
      <c r="O120" s="18">
        <v>24</v>
      </c>
      <c r="P120" s="17">
        <v>1.96</v>
      </c>
      <c r="Q120" s="17">
        <v>47.67</v>
      </c>
      <c r="R120" s="19">
        <v>13.8</v>
      </c>
      <c r="S120">
        <v>1</v>
      </c>
    </row>
    <row r="121" spans="1:19">
      <c r="A121" s="1">
        <v>4</v>
      </c>
      <c r="B121" s="2">
        <v>0.79166666666666696</v>
      </c>
      <c r="C121" s="18">
        <v>24.7</v>
      </c>
      <c r="D121" s="17">
        <v>4.99</v>
      </c>
      <c r="E121" s="17">
        <v>0.71</v>
      </c>
      <c r="F121" s="17">
        <v>3.05</v>
      </c>
      <c r="G121" s="17">
        <v>15.28</v>
      </c>
      <c r="H121" s="17">
        <v>18.34</v>
      </c>
      <c r="I121" s="17">
        <v>2.5299999999999998</v>
      </c>
      <c r="J121" s="17">
        <v>13</v>
      </c>
      <c r="K121" s="17">
        <v>7</v>
      </c>
      <c r="L121" s="18">
        <v>24.8</v>
      </c>
      <c r="M121" s="18">
        <v>95.4</v>
      </c>
      <c r="N121" s="20">
        <v>1010.3</v>
      </c>
      <c r="O121" s="18">
        <v>2</v>
      </c>
      <c r="P121" s="17">
        <v>1.29</v>
      </c>
      <c r="Q121" s="17">
        <v>101.07</v>
      </c>
      <c r="R121" s="19">
        <v>0.4</v>
      </c>
      <c r="S121">
        <v>1</v>
      </c>
    </row>
    <row r="122" spans="1:19">
      <c r="A122" s="1">
        <v>4</v>
      </c>
      <c r="B122" s="2">
        <v>0.83333333333333304</v>
      </c>
      <c r="C122" s="18">
        <v>24.6</v>
      </c>
      <c r="D122" s="17">
        <v>11.33</v>
      </c>
      <c r="E122" s="17">
        <v>0.56000000000000005</v>
      </c>
      <c r="F122" s="17">
        <v>0.76</v>
      </c>
      <c r="G122" s="17">
        <v>9.4</v>
      </c>
      <c r="H122" s="17">
        <v>10.16</v>
      </c>
      <c r="I122" s="17">
        <v>2.5299999999999998</v>
      </c>
      <c r="J122" s="17">
        <v>11</v>
      </c>
      <c r="K122" s="17">
        <v>4</v>
      </c>
      <c r="L122" s="18">
        <v>25</v>
      </c>
      <c r="M122" s="18">
        <v>92.5</v>
      </c>
      <c r="N122" s="20">
        <v>1011.1</v>
      </c>
      <c r="O122" s="18">
        <v>3</v>
      </c>
      <c r="P122" s="17">
        <v>1.46</v>
      </c>
      <c r="Q122" s="17">
        <v>74.47</v>
      </c>
      <c r="R122" s="19">
        <v>0.4</v>
      </c>
      <c r="S122">
        <v>1</v>
      </c>
    </row>
    <row r="123" spans="1:19">
      <c r="A123" s="1">
        <v>4</v>
      </c>
      <c r="B123" s="2">
        <v>0.875</v>
      </c>
      <c r="C123" s="18">
        <v>24.6</v>
      </c>
      <c r="D123" s="17">
        <v>9.9</v>
      </c>
      <c r="E123" s="17">
        <v>0.61</v>
      </c>
      <c r="F123" s="17">
        <v>0.75</v>
      </c>
      <c r="G123" s="17">
        <v>9.2200000000000006</v>
      </c>
      <c r="H123" s="17">
        <v>9.9700000000000006</v>
      </c>
      <c r="I123" s="17">
        <v>2.21</v>
      </c>
      <c r="J123" s="17">
        <v>13</v>
      </c>
      <c r="K123" s="17">
        <v>2</v>
      </c>
      <c r="L123" s="18">
        <v>25.4</v>
      </c>
      <c r="M123" s="18">
        <v>92.8</v>
      </c>
      <c r="N123" s="20">
        <v>1011.6</v>
      </c>
      <c r="O123" s="18">
        <v>4</v>
      </c>
      <c r="P123" s="17">
        <v>1.26</v>
      </c>
      <c r="Q123" s="17">
        <v>69.37</v>
      </c>
      <c r="R123" s="19">
        <v>0</v>
      </c>
      <c r="S123">
        <v>1</v>
      </c>
    </row>
    <row r="124" spans="1:19">
      <c r="A124" s="1">
        <v>4</v>
      </c>
      <c r="B124" s="2">
        <v>0.91666666666666696</v>
      </c>
      <c r="C124" s="18">
        <v>24.7</v>
      </c>
      <c r="D124" s="17">
        <v>11.37</v>
      </c>
      <c r="E124" s="17">
        <v>0.52</v>
      </c>
      <c r="F124" s="17">
        <v>0.2</v>
      </c>
      <c r="G124" s="17">
        <v>6.25</v>
      </c>
      <c r="H124" s="17">
        <v>6.46</v>
      </c>
      <c r="I124" s="17">
        <v>2.46</v>
      </c>
      <c r="J124" s="17">
        <v>8</v>
      </c>
      <c r="K124" s="17">
        <v>6</v>
      </c>
      <c r="L124" s="18">
        <v>25.8</v>
      </c>
      <c r="M124" s="18">
        <v>91.4</v>
      </c>
      <c r="N124" s="20">
        <v>1012.1</v>
      </c>
      <c r="O124" s="18">
        <v>4</v>
      </c>
      <c r="P124" s="17">
        <v>0.82</v>
      </c>
      <c r="Q124" s="17">
        <v>74.52</v>
      </c>
      <c r="R124" s="19">
        <v>0</v>
      </c>
      <c r="S124">
        <v>1</v>
      </c>
    </row>
    <row r="125" spans="1:19">
      <c r="A125" s="1">
        <v>4</v>
      </c>
      <c r="B125" s="2">
        <v>0.95833333333333304</v>
      </c>
      <c r="C125" s="18">
        <v>24.7</v>
      </c>
      <c r="D125" s="17">
        <v>4.84</v>
      </c>
      <c r="E125" s="17">
        <v>0.64</v>
      </c>
      <c r="F125" s="17">
        <v>0.72</v>
      </c>
      <c r="G125" s="17">
        <v>10.34</v>
      </c>
      <c r="H125" s="17">
        <v>11.06</v>
      </c>
      <c r="I125" s="17">
        <v>2.63</v>
      </c>
      <c r="J125" s="17">
        <v>16</v>
      </c>
      <c r="K125" s="17">
        <v>8</v>
      </c>
      <c r="L125" s="18">
        <v>25.4</v>
      </c>
      <c r="M125" s="18">
        <v>94.3</v>
      </c>
      <c r="N125" s="20">
        <v>1012.2</v>
      </c>
      <c r="O125" s="18">
        <v>3</v>
      </c>
      <c r="P125" s="17">
        <v>0.94</v>
      </c>
      <c r="Q125" s="17">
        <v>169.9</v>
      </c>
      <c r="R125" s="19">
        <v>0</v>
      </c>
      <c r="S125">
        <v>1</v>
      </c>
    </row>
    <row r="127" spans="1:19">
      <c r="A127" s="150" t="s">
        <v>39</v>
      </c>
      <c r="B127" s="151"/>
      <c r="C127" s="18">
        <v>0</v>
      </c>
      <c r="D127" s="18">
        <v>0</v>
      </c>
      <c r="E127" s="18">
        <v>0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18">
        <v>0</v>
      </c>
      <c r="L127" s="18">
        <v>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R127" s="18">
        <v>0</v>
      </c>
    </row>
    <row r="128" spans="1:19">
      <c r="A128" s="144" t="s">
        <v>2</v>
      </c>
      <c r="B128" s="145"/>
      <c r="C128" s="18">
        <v>0</v>
      </c>
      <c r="D128" s="18">
        <v>0</v>
      </c>
      <c r="E128" s="18">
        <v>0</v>
      </c>
      <c r="F128" s="18">
        <v>0</v>
      </c>
      <c r="G128" s="18">
        <v>0</v>
      </c>
      <c r="H128" s="18">
        <v>0</v>
      </c>
      <c r="I128" s="18">
        <v>0</v>
      </c>
      <c r="J128" s="18">
        <v>1</v>
      </c>
      <c r="K128" s="18">
        <v>1</v>
      </c>
      <c r="L128" s="18">
        <v>0</v>
      </c>
      <c r="M128" s="18">
        <v>0</v>
      </c>
      <c r="N128" s="18">
        <v>0</v>
      </c>
      <c r="O128" s="18">
        <v>0</v>
      </c>
      <c r="P128" s="18">
        <v>0</v>
      </c>
      <c r="Q128" s="18">
        <v>0</v>
      </c>
      <c r="R128" s="18">
        <v>0</v>
      </c>
    </row>
    <row r="129" spans="1:19">
      <c r="A129" s="146" t="s">
        <v>3</v>
      </c>
      <c r="B129" s="147"/>
      <c r="C129" s="18">
        <v>0</v>
      </c>
      <c r="D129" s="18">
        <v>0</v>
      </c>
      <c r="E129" s="18">
        <v>0</v>
      </c>
      <c r="F129" s="18">
        <v>0</v>
      </c>
      <c r="G129" s="18">
        <v>0</v>
      </c>
      <c r="H129" s="18">
        <v>0</v>
      </c>
      <c r="I129" s="18">
        <v>0</v>
      </c>
      <c r="J129" s="18">
        <v>0</v>
      </c>
      <c r="K129" s="18">
        <v>0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R129" s="18">
        <v>0</v>
      </c>
    </row>
    <row r="130" spans="1:19">
      <c r="A130" s="148" t="s">
        <v>4</v>
      </c>
      <c r="B130" s="149"/>
      <c r="C130" s="18">
        <v>0</v>
      </c>
      <c r="D130" s="18">
        <v>0</v>
      </c>
      <c r="E130" s="18">
        <v>0</v>
      </c>
      <c r="F130" s="18">
        <v>0</v>
      </c>
      <c r="G130" s="18">
        <v>0</v>
      </c>
      <c r="H130" s="18">
        <v>0</v>
      </c>
      <c r="I130" s="18">
        <v>0</v>
      </c>
      <c r="J130" s="18">
        <v>0</v>
      </c>
      <c r="K130" s="18">
        <v>0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R130" s="18">
        <v>1</v>
      </c>
    </row>
    <row r="131" spans="1:19">
      <c r="A131" s="152" t="s">
        <v>27</v>
      </c>
      <c r="B131" s="153"/>
      <c r="C131" s="21">
        <f t="shared" ref="C131:R131" si="3">24-C127-C128-C129-C130</f>
        <v>24</v>
      </c>
      <c r="D131" s="21">
        <f t="shared" si="3"/>
        <v>24</v>
      </c>
      <c r="E131" s="21">
        <f t="shared" si="3"/>
        <v>24</v>
      </c>
      <c r="F131" s="21">
        <f t="shared" si="3"/>
        <v>24</v>
      </c>
      <c r="G131" s="21">
        <f t="shared" si="3"/>
        <v>24</v>
      </c>
      <c r="H131" s="21">
        <f t="shared" si="3"/>
        <v>24</v>
      </c>
      <c r="I131" s="21">
        <f t="shared" si="3"/>
        <v>24</v>
      </c>
      <c r="J131" s="21">
        <f t="shared" si="3"/>
        <v>23</v>
      </c>
      <c r="K131" s="21">
        <f t="shared" si="3"/>
        <v>23</v>
      </c>
      <c r="L131" s="21">
        <f t="shared" si="3"/>
        <v>24</v>
      </c>
      <c r="M131" s="21">
        <f t="shared" si="3"/>
        <v>24</v>
      </c>
      <c r="N131" s="21">
        <f t="shared" si="3"/>
        <v>24</v>
      </c>
      <c r="O131" s="21">
        <f t="shared" si="3"/>
        <v>24</v>
      </c>
      <c r="P131" s="21">
        <f t="shared" si="3"/>
        <v>24</v>
      </c>
      <c r="Q131" s="21">
        <f t="shared" si="3"/>
        <v>24</v>
      </c>
      <c r="R131" s="21">
        <f t="shared" si="3"/>
        <v>23</v>
      </c>
    </row>
    <row r="132" spans="1:19">
      <c r="A132" s="154" t="s">
        <v>28</v>
      </c>
      <c r="B132" s="155"/>
      <c r="C132" s="22">
        <f>C131/(SUM(S102:S125))</f>
        <v>1</v>
      </c>
      <c r="D132" s="22">
        <f>D131/(SUM(S102:S125))</f>
        <v>1</v>
      </c>
      <c r="E132" s="22">
        <f>E131/(SUM(S102:S125))</f>
        <v>1</v>
      </c>
      <c r="F132" s="22">
        <f>F131/(SUM(S102:S125))</f>
        <v>1</v>
      </c>
      <c r="G132" s="22">
        <f>G131/(SUM(S102:S125))</f>
        <v>1</v>
      </c>
      <c r="H132" s="22">
        <f>H131/(SUM(S102:S125))</f>
        <v>1</v>
      </c>
      <c r="I132" s="22">
        <f>I131/(SUM(S102:S125))</f>
        <v>1</v>
      </c>
      <c r="J132" s="22">
        <f>J131/(SUM(S102:S125))</f>
        <v>0.95833333333333337</v>
      </c>
      <c r="K132" s="22">
        <f>K131/(SUM(S102:S125))</f>
        <v>0.95833333333333337</v>
      </c>
      <c r="L132" s="22">
        <f>L131/(SUM(S102:S125))</f>
        <v>1</v>
      </c>
      <c r="M132" s="22">
        <f>M131/(SUM(S102:S125))</f>
        <v>1</v>
      </c>
      <c r="N132" s="22">
        <f>N131/(SUM(S102:S125))</f>
        <v>1</v>
      </c>
      <c r="O132" s="22">
        <f>O131/(SUM(S102:S125))</f>
        <v>1</v>
      </c>
      <c r="P132" s="22">
        <f>P131/(SUM(S102:S125))</f>
        <v>1</v>
      </c>
      <c r="Q132" s="22">
        <f>Q131/(SUM(S102:S125))</f>
        <v>1</v>
      </c>
      <c r="R132" s="22">
        <f>R131/(SUM(S102:S125))</f>
        <v>0.95833333333333337</v>
      </c>
    </row>
    <row r="134" spans="1:19">
      <c r="A134" s="1">
        <v>5</v>
      </c>
      <c r="B134" s="2">
        <v>0</v>
      </c>
      <c r="C134" s="18">
        <v>24.7</v>
      </c>
      <c r="D134" s="17">
        <v>13.81</v>
      </c>
      <c r="E134" s="17">
        <v>0.48</v>
      </c>
      <c r="F134" s="17">
        <v>0.52</v>
      </c>
      <c r="G134" s="17">
        <v>7.79</v>
      </c>
      <c r="H134" s="17">
        <v>8.31</v>
      </c>
      <c r="I134" s="17">
        <v>2.64</v>
      </c>
      <c r="J134" s="17">
        <v>14</v>
      </c>
      <c r="K134" s="17">
        <v>9</v>
      </c>
      <c r="L134" s="18">
        <v>24.9</v>
      </c>
      <c r="M134" s="18">
        <v>93</v>
      </c>
      <c r="N134" s="20">
        <v>1011.8</v>
      </c>
      <c r="O134" s="18">
        <v>4</v>
      </c>
      <c r="P134" s="18">
        <v>2.95</v>
      </c>
      <c r="Q134" s="17">
        <v>38.82</v>
      </c>
      <c r="R134" s="19">
        <v>5</v>
      </c>
      <c r="S134">
        <v>1</v>
      </c>
    </row>
    <row r="135" spans="1:19">
      <c r="A135" s="1">
        <v>5</v>
      </c>
      <c r="B135" s="2">
        <v>4.1666666666666664E-2</v>
      </c>
      <c r="C135" s="18">
        <v>24.6</v>
      </c>
      <c r="D135" s="17">
        <v>25.29</v>
      </c>
      <c r="E135" s="17">
        <v>0.23</v>
      </c>
      <c r="F135" s="17">
        <v>0.16</v>
      </c>
      <c r="G135" s="17">
        <v>4.66</v>
      </c>
      <c r="H135" s="17">
        <v>4.82</v>
      </c>
      <c r="I135" s="17">
        <v>2.35</v>
      </c>
      <c r="J135" s="17">
        <v>17</v>
      </c>
      <c r="K135" s="17">
        <v>4</v>
      </c>
      <c r="L135" s="18">
        <v>24.5</v>
      </c>
      <c r="M135" s="18">
        <v>90.1</v>
      </c>
      <c r="N135" s="20">
        <v>1011.3</v>
      </c>
      <c r="O135" s="18">
        <v>5</v>
      </c>
      <c r="P135" s="18">
        <v>3.08</v>
      </c>
      <c r="Q135" s="17">
        <v>31.38</v>
      </c>
      <c r="R135" s="19">
        <v>0.8</v>
      </c>
      <c r="S135">
        <v>1</v>
      </c>
    </row>
    <row r="136" spans="1:19">
      <c r="A136" s="1">
        <v>5</v>
      </c>
      <c r="B136" s="2">
        <v>8.3333333333333301E-2</v>
      </c>
      <c r="C136" s="18">
        <v>24.4</v>
      </c>
      <c r="D136" s="17">
        <v>24.46</v>
      </c>
      <c r="E136" s="17">
        <v>0.24</v>
      </c>
      <c r="F136" s="17">
        <v>0.04</v>
      </c>
      <c r="G136" s="17">
        <v>3.55</v>
      </c>
      <c r="H136" s="17">
        <v>3.58</v>
      </c>
      <c r="I136" s="17">
        <v>2.2400000000000002</v>
      </c>
      <c r="J136" s="17">
        <v>10</v>
      </c>
      <c r="K136" s="17">
        <v>1</v>
      </c>
      <c r="L136" s="18">
        <v>24.2</v>
      </c>
      <c r="M136" s="18">
        <v>94.1</v>
      </c>
      <c r="N136" s="20">
        <v>1010.8</v>
      </c>
      <c r="O136" s="18">
        <v>2</v>
      </c>
      <c r="P136" s="18">
        <v>2.14</v>
      </c>
      <c r="Q136" s="17">
        <v>44.47</v>
      </c>
      <c r="R136" s="19">
        <v>5</v>
      </c>
      <c r="S136">
        <v>1</v>
      </c>
    </row>
    <row r="137" spans="1:19">
      <c r="A137" s="1">
        <v>5</v>
      </c>
      <c r="B137" s="2">
        <v>0.125</v>
      </c>
      <c r="C137" s="18">
        <v>24.3</v>
      </c>
      <c r="D137" s="17">
        <v>20.05</v>
      </c>
      <c r="E137" s="17">
        <v>0.24</v>
      </c>
      <c r="F137" s="17">
        <v>0.08</v>
      </c>
      <c r="G137" s="17">
        <v>2.83</v>
      </c>
      <c r="H137" s="17">
        <v>2.92</v>
      </c>
      <c r="I137" s="17">
        <v>2.2799999999999998</v>
      </c>
      <c r="J137" s="17">
        <v>10</v>
      </c>
      <c r="K137" s="17">
        <v>3</v>
      </c>
      <c r="L137" s="18">
        <v>24.2</v>
      </c>
      <c r="M137" s="18">
        <v>96.2</v>
      </c>
      <c r="N137" s="20">
        <v>1010.5</v>
      </c>
      <c r="O137" s="18">
        <v>2</v>
      </c>
      <c r="P137" s="18">
        <v>1.1299999999999999</v>
      </c>
      <c r="Q137" s="17">
        <v>80.22</v>
      </c>
      <c r="R137" s="19">
        <v>1.4</v>
      </c>
      <c r="S137">
        <v>1</v>
      </c>
    </row>
    <row r="138" spans="1:19">
      <c r="A138" s="1">
        <v>5</v>
      </c>
      <c r="B138" s="2">
        <v>0.16666666666666699</v>
      </c>
      <c r="C138" s="18">
        <v>24.2</v>
      </c>
      <c r="D138" s="17">
        <v>16.09</v>
      </c>
      <c r="E138" s="17">
        <v>0.26</v>
      </c>
      <c r="F138" s="17">
        <v>0.1</v>
      </c>
      <c r="G138" s="17">
        <v>3.32</v>
      </c>
      <c r="H138" s="17">
        <v>3.42</v>
      </c>
      <c r="I138" s="17">
        <v>2.2799999999999998</v>
      </c>
      <c r="J138" s="17">
        <v>10</v>
      </c>
      <c r="K138" s="17">
        <v>3</v>
      </c>
      <c r="L138" s="18">
        <v>24.1</v>
      </c>
      <c r="M138" s="18">
        <v>95.7</v>
      </c>
      <c r="N138" s="20">
        <v>1010.3</v>
      </c>
      <c r="O138" s="18">
        <v>3</v>
      </c>
      <c r="P138" s="18">
        <v>1.41</v>
      </c>
      <c r="Q138" s="17">
        <v>147.44999999999999</v>
      </c>
      <c r="R138" s="19">
        <v>0</v>
      </c>
      <c r="S138">
        <v>1</v>
      </c>
    </row>
    <row r="139" spans="1:19">
      <c r="A139" s="1">
        <v>5</v>
      </c>
      <c r="B139" s="2">
        <v>0.20833333333333301</v>
      </c>
      <c r="C139" s="18">
        <v>24.2</v>
      </c>
      <c r="D139" s="17">
        <v>16.18</v>
      </c>
      <c r="E139" s="17">
        <v>0.26</v>
      </c>
      <c r="F139" s="17">
        <v>0.17</v>
      </c>
      <c r="G139" s="17">
        <v>3.21</v>
      </c>
      <c r="H139" s="17">
        <v>3.39</v>
      </c>
      <c r="I139" s="17">
        <v>2.3199999999999998</v>
      </c>
      <c r="J139" s="17">
        <v>7</v>
      </c>
      <c r="K139" s="17">
        <v>0</v>
      </c>
      <c r="L139" s="18">
        <v>23.9</v>
      </c>
      <c r="M139" s="18">
        <v>95.7</v>
      </c>
      <c r="N139" s="20">
        <v>1010.7</v>
      </c>
      <c r="O139" s="18">
        <v>2</v>
      </c>
      <c r="P139" s="18">
        <v>1.53</v>
      </c>
      <c r="Q139" s="17">
        <v>137.84</v>
      </c>
      <c r="R139" s="19">
        <v>0</v>
      </c>
      <c r="S139">
        <v>1</v>
      </c>
    </row>
    <row r="140" spans="1:19">
      <c r="A140" s="1">
        <v>5</v>
      </c>
      <c r="B140" s="2">
        <v>0.25</v>
      </c>
      <c r="C140" s="18">
        <v>24.1</v>
      </c>
      <c r="D140" s="17">
        <v>14.22</v>
      </c>
      <c r="E140" s="17">
        <v>0.28000000000000003</v>
      </c>
      <c r="F140" s="17">
        <v>0.11</v>
      </c>
      <c r="G140" s="17">
        <v>4.72</v>
      </c>
      <c r="H140" s="17">
        <v>4.83</v>
      </c>
      <c r="I140" s="17">
        <v>2.4500000000000002</v>
      </c>
      <c r="J140" s="17">
        <v>6</v>
      </c>
      <c r="K140" s="17">
        <v>0</v>
      </c>
      <c r="L140" s="18">
        <v>23.4</v>
      </c>
      <c r="M140" s="18">
        <v>95.5</v>
      </c>
      <c r="N140" s="20">
        <v>1011.1</v>
      </c>
      <c r="O140" s="18">
        <v>6</v>
      </c>
      <c r="P140" s="18">
        <v>1.5</v>
      </c>
      <c r="Q140" s="17">
        <v>142.91</v>
      </c>
      <c r="R140" s="19">
        <v>0</v>
      </c>
      <c r="S140">
        <v>1</v>
      </c>
    </row>
    <row r="141" spans="1:19">
      <c r="A141" s="1">
        <v>5</v>
      </c>
      <c r="B141" s="2">
        <v>0.29166666666666702</v>
      </c>
      <c r="C141" s="18">
        <v>23.8</v>
      </c>
      <c r="D141" s="17">
        <v>6.58</v>
      </c>
      <c r="E141" s="17">
        <v>0.47</v>
      </c>
      <c r="F141" s="17">
        <v>5.89</v>
      </c>
      <c r="G141" s="17">
        <v>16.62</v>
      </c>
      <c r="H141" s="17">
        <v>22.51</v>
      </c>
      <c r="I141" s="17">
        <v>2.35</v>
      </c>
      <c r="J141" s="17">
        <v>6</v>
      </c>
      <c r="K141" s="17">
        <v>5</v>
      </c>
      <c r="L141" s="18">
        <v>24.1</v>
      </c>
      <c r="M141" s="18">
        <v>93.4</v>
      </c>
      <c r="N141" s="20">
        <v>1011.6</v>
      </c>
      <c r="O141" s="18">
        <v>119</v>
      </c>
      <c r="P141" s="18">
        <v>1.07</v>
      </c>
      <c r="Q141" s="17">
        <v>136.09</v>
      </c>
      <c r="R141" s="19">
        <v>0</v>
      </c>
      <c r="S141">
        <v>1</v>
      </c>
    </row>
    <row r="142" spans="1:19">
      <c r="A142" s="1">
        <v>5</v>
      </c>
      <c r="B142" s="2">
        <v>0.33333333333333298</v>
      </c>
      <c r="C142" s="18">
        <v>24.4</v>
      </c>
      <c r="D142" s="17">
        <v>9.1300000000000008</v>
      </c>
      <c r="E142" s="17">
        <v>0.57999999999999996</v>
      </c>
      <c r="F142" s="17">
        <v>7.46</v>
      </c>
      <c r="G142" s="17">
        <v>18.09</v>
      </c>
      <c r="H142" s="17">
        <v>25.55</v>
      </c>
      <c r="I142" s="17">
        <v>2.31</v>
      </c>
      <c r="J142" s="17">
        <v>14</v>
      </c>
      <c r="K142" s="17">
        <v>6</v>
      </c>
      <c r="L142" s="18">
        <v>25.7</v>
      </c>
      <c r="M142" s="18">
        <v>86.9</v>
      </c>
      <c r="N142" s="20">
        <v>1012.2</v>
      </c>
      <c r="O142" s="18">
        <v>191</v>
      </c>
      <c r="P142" s="17">
        <v>0.88</v>
      </c>
      <c r="Q142" s="17">
        <v>130.47999999999999</v>
      </c>
      <c r="R142" s="19">
        <v>0</v>
      </c>
      <c r="S142">
        <v>1</v>
      </c>
    </row>
    <row r="143" spans="1:19">
      <c r="A143" s="1">
        <v>5</v>
      </c>
      <c r="B143" s="2">
        <v>0.375</v>
      </c>
      <c r="C143" s="18">
        <v>24.8</v>
      </c>
      <c r="D143" s="17">
        <v>17.72</v>
      </c>
      <c r="E143" s="17">
        <v>0.47</v>
      </c>
      <c r="F143" s="17">
        <v>4.43</v>
      </c>
      <c r="G143" s="17">
        <v>13.04</v>
      </c>
      <c r="H143" s="17">
        <v>17.47</v>
      </c>
      <c r="I143" s="17">
        <v>2.37</v>
      </c>
      <c r="J143" s="17">
        <v>20</v>
      </c>
      <c r="K143" s="17">
        <v>7</v>
      </c>
      <c r="L143" s="18">
        <v>26.8</v>
      </c>
      <c r="M143" s="18">
        <v>82.4</v>
      </c>
      <c r="N143" s="20">
        <v>1012.6</v>
      </c>
      <c r="O143" s="18">
        <v>374</v>
      </c>
      <c r="P143" s="17">
        <v>1.93</v>
      </c>
      <c r="Q143" s="17">
        <v>120.36</v>
      </c>
      <c r="R143" s="19">
        <v>0</v>
      </c>
      <c r="S143">
        <v>1</v>
      </c>
    </row>
    <row r="144" spans="1:19">
      <c r="A144" s="1">
        <v>5</v>
      </c>
      <c r="B144" s="2">
        <v>0.41666666666666702</v>
      </c>
      <c r="C144" s="18">
        <v>25.2</v>
      </c>
      <c r="D144" s="17">
        <v>22.62</v>
      </c>
      <c r="E144" s="34" t="s">
        <v>51</v>
      </c>
      <c r="F144" s="17">
        <v>2</v>
      </c>
      <c r="G144" s="17">
        <v>9.4700000000000006</v>
      </c>
      <c r="H144" s="17">
        <v>11.47</v>
      </c>
      <c r="I144" s="17">
        <v>2.35</v>
      </c>
      <c r="J144" s="17">
        <v>20</v>
      </c>
      <c r="K144" s="17">
        <v>6</v>
      </c>
      <c r="L144" s="18">
        <v>27.2</v>
      </c>
      <c r="M144" s="18">
        <v>80</v>
      </c>
      <c r="N144" s="20">
        <v>1012.7</v>
      </c>
      <c r="O144" s="18">
        <v>278</v>
      </c>
      <c r="P144" s="17">
        <v>1.01</v>
      </c>
      <c r="Q144" s="17">
        <v>103.36</v>
      </c>
      <c r="R144" s="19">
        <v>0.2</v>
      </c>
      <c r="S144">
        <v>1</v>
      </c>
    </row>
    <row r="145" spans="1:19">
      <c r="A145" s="1">
        <v>5</v>
      </c>
      <c r="B145" s="2">
        <v>0.45833333333333298</v>
      </c>
      <c r="C145" s="18">
        <v>26.3</v>
      </c>
      <c r="D145" s="34" t="s">
        <v>49</v>
      </c>
      <c r="E145" s="17">
        <v>0.33</v>
      </c>
      <c r="F145" s="17">
        <v>0.91</v>
      </c>
      <c r="G145" s="17">
        <v>8.2899999999999991</v>
      </c>
      <c r="H145" s="17">
        <v>9.1999999999999993</v>
      </c>
      <c r="I145" s="17">
        <v>1.81</v>
      </c>
      <c r="J145" s="17">
        <v>10</v>
      </c>
      <c r="K145" s="17">
        <v>12</v>
      </c>
      <c r="L145" s="18">
        <v>22.8</v>
      </c>
      <c r="M145" s="18">
        <v>97</v>
      </c>
      <c r="N145" s="20">
        <v>1013.6</v>
      </c>
      <c r="O145" s="18">
        <v>71</v>
      </c>
      <c r="P145" s="17">
        <v>1.95</v>
      </c>
      <c r="Q145" s="17">
        <v>30.63</v>
      </c>
      <c r="R145" s="19">
        <v>40</v>
      </c>
      <c r="S145">
        <v>1</v>
      </c>
    </row>
    <row r="146" spans="1:19">
      <c r="A146" s="1">
        <v>5</v>
      </c>
      <c r="B146" s="2">
        <v>0.5</v>
      </c>
      <c r="C146" s="18">
        <v>26.3</v>
      </c>
      <c r="D146" s="34" t="s">
        <v>49</v>
      </c>
      <c r="E146" s="17">
        <v>0.6</v>
      </c>
      <c r="F146" s="17">
        <v>8.4499999999999993</v>
      </c>
      <c r="G146" s="17">
        <v>20.97</v>
      </c>
      <c r="H146" s="17">
        <v>29.41</v>
      </c>
      <c r="I146" s="17">
        <v>1.4</v>
      </c>
      <c r="J146" s="17">
        <v>17</v>
      </c>
      <c r="K146" s="17">
        <v>10</v>
      </c>
      <c r="L146" s="18">
        <v>22.7</v>
      </c>
      <c r="M146" s="18">
        <v>97.6</v>
      </c>
      <c r="N146" s="20">
        <v>1013.3</v>
      </c>
      <c r="O146" s="18">
        <v>85</v>
      </c>
      <c r="P146" s="17">
        <v>0.89</v>
      </c>
      <c r="Q146" s="17">
        <v>266.72000000000003</v>
      </c>
      <c r="R146" s="19">
        <v>0.2</v>
      </c>
      <c r="S146">
        <v>1</v>
      </c>
    </row>
    <row r="147" spans="1:19">
      <c r="A147" s="1">
        <v>5</v>
      </c>
      <c r="B147" s="2">
        <v>0.54166666666666696</v>
      </c>
      <c r="C147" s="18">
        <v>26.1</v>
      </c>
      <c r="D147" s="34" t="s">
        <v>49</v>
      </c>
      <c r="E147" s="17">
        <v>0.61</v>
      </c>
      <c r="F147" s="17">
        <v>9.07</v>
      </c>
      <c r="G147" s="17">
        <v>17.3</v>
      </c>
      <c r="H147" s="17">
        <v>26.37</v>
      </c>
      <c r="I147" s="17">
        <v>1.87</v>
      </c>
      <c r="J147" s="17">
        <v>16</v>
      </c>
      <c r="K147" s="17">
        <v>9</v>
      </c>
      <c r="L147" s="18">
        <v>24.1</v>
      </c>
      <c r="M147" s="18">
        <v>93.4</v>
      </c>
      <c r="N147" s="20">
        <v>1012.2</v>
      </c>
      <c r="O147" s="18">
        <v>364</v>
      </c>
      <c r="P147" s="17">
        <v>0.75</v>
      </c>
      <c r="Q147" s="17">
        <v>270.73</v>
      </c>
      <c r="R147" s="19">
        <v>0</v>
      </c>
      <c r="S147">
        <v>1</v>
      </c>
    </row>
    <row r="148" spans="1:19">
      <c r="A148" s="1">
        <v>5</v>
      </c>
      <c r="B148" s="2">
        <v>0.58333333333333304</v>
      </c>
      <c r="C148" s="18">
        <v>26.8</v>
      </c>
      <c r="D148" s="34" t="s">
        <v>52</v>
      </c>
      <c r="E148" s="17">
        <v>0.48</v>
      </c>
      <c r="F148" s="17">
        <v>4.01</v>
      </c>
      <c r="G148" s="17">
        <v>11.38</v>
      </c>
      <c r="H148" s="17">
        <v>15.39</v>
      </c>
      <c r="I148" s="17">
        <v>1.91</v>
      </c>
      <c r="J148" s="17">
        <v>20</v>
      </c>
      <c r="K148" s="17">
        <v>10</v>
      </c>
      <c r="L148" s="18">
        <v>26.3</v>
      </c>
      <c r="M148" s="18">
        <v>80.3</v>
      </c>
      <c r="N148" s="20">
        <v>1011.7</v>
      </c>
      <c r="O148" s="18">
        <v>313</v>
      </c>
      <c r="P148" s="17">
        <v>1.77</v>
      </c>
      <c r="Q148" s="17">
        <v>353.03</v>
      </c>
      <c r="R148" s="19">
        <v>0</v>
      </c>
      <c r="S148">
        <v>1</v>
      </c>
    </row>
    <row r="149" spans="1:19">
      <c r="A149" s="1">
        <v>5</v>
      </c>
      <c r="B149" s="2">
        <v>0.625</v>
      </c>
      <c r="C149" s="18">
        <v>26.9</v>
      </c>
      <c r="D149" s="17">
        <v>28.35</v>
      </c>
      <c r="E149" s="17">
        <v>0.4</v>
      </c>
      <c r="F149" s="34" t="s">
        <v>53</v>
      </c>
      <c r="G149" s="34" t="s">
        <v>54</v>
      </c>
      <c r="H149" s="34" t="s">
        <v>55</v>
      </c>
      <c r="I149" s="17">
        <v>2.09</v>
      </c>
      <c r="J149" s="17">
        <v>16</v>
      </c>
      <c r="K149" s="17">
        <v>8</v>
      </c>
      <c r="L149" s="18">
        <v>26.8</v>
      </c>
      <c r="M149" s="18">
        <v>74.5</v>
      </c>
      <c r="N149" s="20">
        <v>1010.8</v>
      </c>
      <c r="O149" s="18">
        <v>380</v>
      </c>
      <c r="P149" s="17">
        <v>2.46</v>
      </c>
      <c r="Q149" s="17">
        <v>343.11</v>
      </c>
      <c r="R149" s="19">
        <v>0.2</v>
      </c>
      <c r="S149">
        <v>1</v>
      </c>
    </row>
    <row r="150" spans="1:19">
      <c r="A150" s="1">
        <v>5</v>
      </c>
      <c r="B150" s="2">
        <v>0.66666666666666696</v>
      </c>
      <c r="C150" s="18">
        <v>27.3</v>
      </c>
      <c r="D150" s="17">
        <v>29.6</v>
      </c>
      <c r="E150" s="17">
        <v>0.37</v>
      </c>
      <c r="F150" s="34" t="s">
        <v>49</v>
      </c>
      <c r="G150" s="34" t="s">
        <v>49</v>
      </c>
      <c r="H150" s="34" t="s">
        <v>49</v>
      </c>
      <c r="I150" s="17">
        <v>2.13</v>
      </c>
      <c r="J150" s="17">
        <v>9</v>
      </c>
      <c r="K150" s="17">
        <v>7</v>
      </c>
      <c r="L150" s="18">
        <v>27.4</v>
      </c>
      <c r="M150" s="18">
        <v>72.2</v>
      </c>
      <c r="N150" s="20">
        <v>1010.2</v>
      </c>
      <c r="O150" s="18">
        <v>310</v>
      </c>
      <c r="P150" s="17">
        <v>0.78</v>
      </c>
      <c r="Q150" s="17">
        <v>24.84</v>
      </c>
      <c r="R150" s="19">
        <v>0</v>
      </c>
      <c r="S150">
        <v>1</v>
      </c>
    </row>
    <row r="151" spans="1:19">
      <c r="A151" s="1">
        <v>5</v>
      </c>
      <c r="B151" s="2">
        <v>0.70833333333333304</v>
      </c>
      <c r="C151" s="18">
        <v>27.8</v>
      </c>
      <c r="D151" s="17">
        <v>26.87</v>
      </c>
      <c r="E151" s="17">
        <v>0.33</v>
      </c>
      <c r="F151" s="17">
        <v>1.22</v>
      </c>
      <c r="G151" s="17">
        <v>11.11</v>
      </c>
      <c r="H151" s="17">
        <v>12.33</v>
      </c>
      <c r="I151" s="17">
        <v>1.81</v>
      </c>
      <c r="J151" s="17">
        <v>18</v>
      </c>
      <c r="K151" s="17">
        <v>9</v>
      </c>
      <c r="L151" s="18">
        <v>27.2</v>
      </c>
      <c r="M151" s="18">
        <v>73.8</v>
      </c>
      <c r="N151" s="20">
        <v>1010.2</v>
      </c>
      <c r="O151" s="18">
        <v>162</v>
      </c>
      <c r="P151" s="17">
        <v>0.9</v>
      </c>
      <c r="Q151" s="17">
        <v>52.66</v>
      </c>
      <c r="R151" s="19">
        <v>0</v>
      </c>
      <c r="S151">
        <v>1</v>
      </c>
    </row>
    <row r="152" spans="1:19">
      <c r="A152" s="1">
        <v>5</v>
      </c>
      <c r="B152" s="2">
        <v>0.75</v>
      </c>
      <c r="C152" s="18">
        <v>27.3</v>
      </c>
      <c r="D152" s="17">
        <v>20.48</v>
      </c>
      <c r="E152" s="17">
        <v>0.67</v>
      </c>
      <c r="F152" s="17">
        <v>2.1800000000000002</v>
      </c>
      <c r="G152" s="17">
        <v>14.21</v>
      </c>
      <c r="H152" s="17">
        <v>16.38</v>
      </c>
      <c r="I152" s="17">
        <v>0.75</v>
      </c>
      <c r="J152" s="17">
        <v>26</v>
      </c>
      <c r="K152" s="17">
        <v>10</v>
      </c>
      <c r="L152" s="18">
        <v>26.7</v>
      </c>
      <c r="M152" s="18">
        <v>77.099999999999994</v>
      </c>
      <c r="N152" s="20">
        <v>1010.3</v>
      </c>
      <c r="O152" s="18">
        <v>30</v>
      </c>
      <c r="P152" s="17">
        <v>1.22</v>
      </c>
      <c r="Q152" s="17">
        <v>22.76</v>
      </c>
      <c r="R152" s="19">
        <v>0</v>
      </c>
      <c r="S152">
        <v>1</v>
      </c>
    </row>
    <row r="153" spans="1:19">
      <c r="A153" s="1">
        <v>5</v>
      </c>
      <c r="B153" s="2">
        <v>0.79166666666666696</v>
      </c>
      <c r="C153" s="18">
        <v>26.8</v>
      </c>
      <c r="D153" s="17">
        <v>14.07</v>
      </c>
      <c r="E153" s="17">
        <v>0.56000000000000005</v>
      </c>
      <c r="F153" s="17">
        <v>1.03</v>
      </c>
      <c r="G153" s="17">
        <v>18.760000000000002</v>
      </c>
      <c r="H153" s="17">
        <v>19.79</v>
      </c>
      <c r="I153" s="17">
        <v>0.74</v>
      </c>
      <c r="J153" s="17">
        <v>23</v>
      </c>
      <c r="K153" s="17">
        <v>6</v>
      </c>
      <c r="L153" s="18">
        <v>26</v>
      </c>
      <c r="M153" s="18">
        <v>82.8</v>
      </c>
      <c r="N153" s="20">
        <v>1010.9</v>
      </c>
      <c r="O153" s="18">
        <v>0</v>
      </c>
      <c r="P153" s="17">
        <v>0.33</v>
      </c>
      <c r="Q153" s="17">
        <v>45.93</v>
      </c>
      <c r="R153" s="19">
        <v>0</v>
      </c>
      <c r="S153">
        <v>1</v>
      </c>
    </row>
    <row r="154" spans="1:19">
      <c r="A154" s="1">
        <v>5</v>
      </c>
      <c r="B154" s="2">
        <v>0.83333333333333304</v>
      </c>
      <c r="C154" s="18">
        <v>26.6</v>
      </c>
      <c r="D154" s="17">
        <v>3.4</v>
      </c>
      <c r="E154" s="17">
        <v>1.07</v>
      </c>
      <c r="F154" s="17">
        <v>13.99</v>
      </c>
      <c r="G154" s="17">
        <v>30.07</v>
      </c>
      <c r="H154" s="17">
        <v>44.06</v>
      </c>
      <c r="I154" s="17">
        <v>1</v>
      </c>
      <c r="J154" s="17">
        <v>41</v>
      </c>
      <c r="K154" s="17">
        <v>18</v>
      </c>
      <c r="L154" s="18">
        <v>25.5</v>
      </c>
      <c r="M154" s="18">
        <v>87.4</v>
      </c>
      <c r="N154" s="20">
        <v>1011.2</v>
      </c>
      <c r="O154" s="18">
        <v>0</v>
      </c>
      <c r="P154" s="17">
        <v>0.56000000000000005</v>
      </c>
      <c r="Q154" s="17">
        <v>213.03</v>
      </c>
      <c r="R154" s="19">
        <v>0</v>
      </c>
      <c r="S154">
        <v>1</v>
      </c>
    </row>
    <row r="155" spans="1:19">
      <c r="A155" s="1">
        <v>5</v>
      </c>
      <c r="B155" s="2">
        <v>0.875</v>
      </c>
      <c r="C155" s="18">
        <v>26.5</v>
      </c>
      <c r="D155" s="17">
        <v>1.35</v>
      </c>
      <c r="E155" s="17">
        <v>1</v>
      </c>
      <c r="F155" s="17">
        <v>15.56</v>
      </c>
      <c r="G155" s="17">
        <v>31.18</v>
      </c>
      <c r="H155" s="17">
        <v>46.74</v>
      </c>
      <c r="I155" s="17">
        <v>1.05</v>
      </c>
      <c r="J155" s="17">
        <v>38</v>
      </c>
      <c r="K155" s="17">
        <v>12</v>
      </c>
      <c r="L155" s="18">
        <v>25.2</v>
      </c>
      <c r="M155" s="18">
        <v>89.7</v>
      </c>
      <c r="N155" s="20">
        <v>1012.1</v>
      </c>
      <c r="O155" s="18">
        <v>0</v>
      </c>
      <c r="P155" s="17">
        <v>0.28999999999999998</v>
      </c>
      <c r="Q155" s="17">
        <v>336.2</v>
      </c>
      <c r="R155" s="19">
        <v>0</v>
      </c>
      <c r="S155">
        <v>1</v>
      </c>
    </row>
    <row r="156" spans="1:19">
      <c r="A156" s="1">
        <v>5</v>
      </c>
      <c r="B156" s="2">
        <v>0.91666666666666696</v>
      </c>
      <c r="C156" s="18">
        <v>26.5</v>
      </c>
      <c r="D156" s="17">
        <v>1.32</v>
      </c>
      <c r="E156" s="17">
        <v>1.25</v>
      </c>
      <c r="F156" s="17">
        <v>22.66</v>
      </c>
      <c r="G156" s="17">
        <v>26.79</v>
      </c>
      <c r="H156" s="17">
        <v>49.45</v>
      </c>
      <c r="I156" s="17">
        <v>1.17</v>
      </c>
      <c r="J156" s="17">
        <v>52</v>
      </c>
      <c r="K156" s="17">
        <v>17</v>
      </c>
      <c r="L156" s="18">
        <v>25.1</v>
      </c>
      <c r="M156" s="18">
        <v>91.8</v>
      </c>
      <c r="N156" s="20">
        <v>1012.6</v>
      </c>
      <c r="O156" s="18">
        <v>2</v>
      </c>
      <c r="P156" s="17">
        <v>0.52</v>
      </c>
      <c r="Q156" s="17">
        <v>168.19</v>
      </c>
      <c r="R156" s="19">
        <v>0</v>
      </c>
      <c r="S156">
        <v>1</v>
      </c>
    </row>
    <row r="157" spans="1:19">
      <c r="A157" s="1">
        <v>5</v>
      </c>
      <c r="B157" s="2">
        <v>0.95833333333333304</v>
      </c>
      <c r="C157" s="18">
        <v>26.6</v>
      </c>
      <c r="D157" s="17">
        <v>1.18</v>
      </c>
      <c r="E157" s="17">
        <v>1.31</v>
      </c>
      <c r="F157" s="17">
        <v>23.3</v>
      </c>
      <c r="G157" s="17">
        <v>32.729999999999997</v>
      </c>
      <c r="H157" s="17">
        <v>56.03</v>
      </c>
      <c r="I157" s="17">
        <v>1.37</v>
      </c>
      <c r="J157" s="17">
        <v>51</v>
      </c>
      <c r="K157" s="17">
        <v>17</v>
      </c>
      <c r="L157" s="18">
        <v>25</v>
      </c>
      <c r="M157" s="18">
        <v>91.5</v>
      </c>
      <c r="N157" s="20">
        <v>1012.5</v>
      </c>
      <c r="O157" s="18">
        <v>1</v>
      </c>
      <c r="P157" s="17">
        <v>1.02</v>
      </c>
      <c r="Q157" s="17">
        <v>176.94</v>
      </c>
      <c r="R157" s="19">
        <v>0</v>
      </c>
      <c r="S157">
        <v>1</v>
      </c>
    </row>
    <row r="159" spans="1:19">
      <c r="A159" s="150" t="s">
        <v>39</v>
      </c>
      <c r="B159" s="151"/>
      <c r="C159" s="18">
        <v>0</v>
      </c>
      <c r="D159" s="18">
        <v>0</v>
      </c>
      <c r="E159" s="18">
        <v>0</v>
      </c>
      <c r="F159" s="18">
        <v>0</v>
      </c>
      <c r="G159" s="18">
        <v>0</v>
      </c>
      <c r="H159" s="18">
        <v>0</v>
      </c>
      <c r="I159" s="18">
        <v>0</v>
      </c>
      <c r="J159" s="18">
        <v>0</v>
      </c>
      <c r="K159" s="18">
        <v>0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</row>
    <row r="160" spans="1:19">
      <c r="A160" s="144" t="s">
        <v>2</v>
      </c>
      <c r="B160" s="145"/>
      <c r="C160" s="18">
        <v>0</v>
      </c>
      <c r="D160" s="18">
        <v>0</v>
      </c>
      <c r="E160" s="18">
        <v>0</v>
      </c>
      <c r="F160" s="18">
        <v>0</v>
      </c>
      <c r="G160" s="18">
        <v>0</v>
      </c>
      <c r="H160" s="18">
        <v>0</v>
      </c>
      <c r="I160" s="18">
        <v>0</v>
      </c>
      <c r="J160" s="18">
        <v>0</v>
      </c>
      <c r="K160" s="18">
        <v>0</v>
      </c>
      <c r="L160" s="18">
        <v>0</v>
      </c>
      <c r="M160" s="18">
        <v>0</v>
      </c>
      <c r="N160" s="18">
        <v>0</v>
      </c>
      <c r="O160" s="18">
        <v>0</v>
      </c>
      <c r="P160" s="18">
        <v>0</v>
      </c>
      <c r="Q160" s="18">
        <v>0</v>
      </c>
      <c r="R160" s="18">
        <v>0</v>
      </c>
    </row>
    <row r="161" spans="1:19">
      <c r="A161" s="146" t="s">
        <v>3</v>
      </c>
      <c r="B161" s="147"/>
      <c r="C161" s="18">
        <v>0</v>
      </c>
      <c r="D161" s="18">
        <v>0</v>
      </c>
      <c r="E161" s="18">
        <v>0</v>
      </c>
      <c r="F161" s="18">
        <v>0</v>
      </c>
      <c r="G161" s="18">
        <v>0</v>
      </c>
      <c r="H161" s="18">
        <v>0</v>
      </c>
      <c r="I161" s="18">
        <v>0</v>
      </c>
      <c r="J161" s="18">
        <v>0</v>
      </c>
      <c r="K161" s="18">
        <v>0</v>
      </c>
      <c r="L161" s="18">
        <v>0</v>
      </c>
      <c r="M161" s="18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</row>
    <row r="162" spans="1:19">
      <c r="A162" s="148" t="s">
        <v>4</v>
      </c>
      <c r="B162" s="149"/>
      <c r="C162" s="18">
        <v>0</v>
      </c>
      <c r="D162" s="18">
        <v>4</v>
      </c>
      <c r="E162" s="18">
        <v>1</v>
      </c>
      <c r="F162" s="18">
        <v>2</v>
      </c>
      <c r="G162" s="18">
        <v>2</v>
      </c>
      <c r="H162" s="18">
        <v>2</v>
      </c>
      <c r="I162" s="18">
        <v>0</v>
      </c>
      <c r="J162" s="18">
        <v>0</v>
      </c>
      <c r="K162" s="18">
        <v>0</v>
      </c>
      <c r="L162" s="18">
        <v>0</v>
      </c>
      <c r="M162" s="18">
        <v>0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</row>
    <row r="163" spans="1:19">
      <c r="A163" s="152" t="s">
        <v>27</v>
      </c>
      <c r="B163" s="153"/>
      <c r="C163" s="21">
        <f t="shared" ref="C163:R163" si="4">24-C159-C160-C161-C162</f>
        <v>24</v>
      </c>
      <c r="D163" s="21">
        <f t="shared" si="4"/>
        <v>20</v>
      </c>
      <c r="E163" s="21">
        <f t="shared" si="4"/>
        <v>23</v>
      </c>
      <c r="F163" s="21">
        <f t="shared" si="4"/>
        <v>22</v>
      </c>
      <c r="G163" s="21">
        <f t="shared" si="4"/>
        <v>22</v>
      </c>
      <c r="H163" s="21">
        <f t="shared" si="4"/>
        <v>22</v>
      </c>
      <c r="I163" s="21">
        <f t="shared" si="4"/>
        <v>24</v>
      </c>
      <c r="J163" s="21">
        <f t="shared" si="4"/>
        <v>24</v>
      </c>
      <c r="K163" s="21">
        <f t="shared" si="4"/>
        <v>24</v>
      </c>
      <c r="L163" s="21">
        <f t="shared" si="4"/>
        <v>24</v>
      </c>
      <c r="M163" s="21">
        <f t="shared" si="4"/>
        <v>24</v>
      </c>
      <c r="N163" s="21">
        <f t="shared" si="4"/>
        <v>24</v>
      </c>
      <c r="O163" s="21">
        <f t="shared" si="4"/>
        <v>24</v>
      </c>
      <c r="P163" s="21">
        <f t="shared" si="4"/>
        <v>24</v>
      </c>
      <c r="Q163" s="21">
        <f t="shared" si="4"/>
        <v>24</v>
      </c>
      <c r="R163" s="21">
        <f t="shared" si="4"/>
        <v>24</v>
      </c>
    </row>
    <row r="164" spans="1:19">
      <c r="A164" s="154" t="s">
        <v>28</v>
      </c>
      <c r="B164" s="155"/>
      <c r="C164" s="22">
        <f>C163/(SUM(S134:S157))</f>
        <v>1</v>
      </c>
      <c r="D164" s="22">
        <f>D163/(SUM(S134:S157))</f>
        <v>0.83333333333333337</v>
      </c>
      <c r="E164" s="22">
        <f>E163/(SUM(S134:S157))</f>
        <v>0.95833333333333337</v>
      </c>
      <c r="F164" s="22">
        <f>F163/(SUM(S134:S157))</f>
        <v>0.91666666666666663</v>
      </c>
      <c r="G164" s="22">
        <f>G163/(SUM(S134:S157))</f>
        <v>0.91666666666666663</v>
      </c>
      <c r="H164" s="22">
        <f>H163/(SUM(S134:S157))</f>
        <v>0.91666666666666663</v>
      </c>
      <c r="I164" s="22">
        <f>I163/(SUM(S134:S157))</f>
        <v>1</v>
      </c>
      <c r="J164" s="22">
        <f>J163/(SUM(S134:S157))</f>
        <v>1</v>
      </c>
      <c r="K164" s="22">
        <f>K163/(SUM(S134:S157))</f>
        <v>1</v>
      </c>
      <c r="L164" s="22">
        <f>L163/(SUM(S134:S157))</f>
        <v>1</v>
      </c>
      <c r="M164" s="22">
        <f>M163/(SUM(S134:S157))</f>
        <v>1</v>
      </c>
      <c r="N164" s="22">
        <f>N163/(SUM(S134:S157))</f>
        <v>1</v>
      </c>
      <c r="O164" s="22">
        <f>O163/(SUM(S134:S157))</f>
        <v>1</v>
      </c>
      <c r="P164" s="22">
        <f>P163/(SUM(S134:S157))</f>
        <v>1</v>
      </c>
      <c r="Q164" s="22">
        <f>Q163/(SUM(S134:S157))</f>
        <v>1</v>
      </c>
      <c r="R164" s="22">
        <f>R163/(SUM(S134:S157))</f>
        <v>1</v>
      </c>
    </row>
    <row r="166" spans="1:19">
      <c r="A166" s="1">
        <v>6</v>
      </c>
      <c r="B166" s="2">
        <v>0</v>
      </c>
      <c r="C166" s="18">
        <v>26.6</v>
      </c>
      <c r="D166" s="17">
        <v>1.48</v>
      </c>
      <c r="E166" s="17">
        <v>1.02</v>
      </c>
      <c r="F166" s="17">
        <v>13.07</v>
      </c>
      <c r="G166" s="17">
        <v>31.12</v>
      </c>
      <c r="H166" s="17">
        <v>44.19</v>
      </c>
      <c r="I166" s="17">
        <v>1.51</v>
      </c>
      <c r="J166" s="17">
        <v>61</v>
      </c>
      <c r="K166" s="17">
        <v>39</v>
      </c>
      <c r="L166" s="18">
        <v>24.6</v>
      </c>
      <c r="M166" s="18">
        <v>94.2</v>
      </c>
      <c r="N166" s="20">
        <v>1012.1</v>
      </c>
      <c r="O166" s="18">
        <v>1</v>
      </c>
      <c r="P166" s="18">
        <v>0.62</v>
      </c>
      <c r="Q166" s="17">
        <v>173.02</v>
      </c>
      <c r="R166" s="19">
        <v>0</v>
      </c>
      <c r="S166">
        <v>1</v>
      </c>
    </row>
    <row r="167" spans="1:19">
      <c r="A167" s="1">
        <v>6</v>
      </c>
      <c r="B167" s="2">
        <v>4.1666666666666664E-2</v>
      </c>
      <c r="C167" s="18">
        <v>26.4</v>
      </c>
      <c r="D167" s="17">
        <v>2.2799999999999998</v>
      </c>
      <c r="E167" s="17">
        <v>0.82</v>
      </c>
      <c r="F167" s="17">
        <v>3.76</v>
      </c>
      <c r="G167" s="17">
        <v>25.64</v>
      </c>
      <c r="H167" s="17">
        <v>29.41</v>
      </c>
      <c r="I167" s="17">
        <v>2.44</v>
      </c>
      <c r="J167" s="17">
        <v>41</v>
      </c>
      <c r="K167" s="17">
        <v>28</v>
      </c>
      <c r="L167" s="18">
        <v>24.3</v>
      </c>
      <c r="M167" s="18">
        <v>95.2</v>
      </c>
      <c r="N167" s="20">
        <v>1011.3</v>
      </c>
      <c r="O167" s="18">
        <v>1</v>
      </c>
      <c r="P167" s="18">
        <v>0.28000000000000003</v>
      </c>
      <c r="Q167" s="17">
        <v>234.49</v>
      </c>
      <c r="R167" s="19">
        <v>0</v>
      </c>
      <c r="S167">
        <v>1</v>
      </c>
    </row>
    <row r="168" spans="1:19">
      <c r="A168" s="1">
        <v>6</v>
      </c>
      <c r="B168" s="2">
        <v>8.3333333333333301E-2</v>
      </c>
      <c r="C168" s="18">
        <v>26.3</v>
      </c>
      <c r="D168" s="17">
        <v>1.44</v>
      </c>
      <c r="E168" s="17">
        <v>0.87</v>
      </c>
      <c r="F168" s="17">
        <v>5.07</v>
      </c>
      <c r="G168" s="17">
        <v>22.68</v>
      </c>
      <c r="H168" s="17">
        <v>27.75</v>
      </c>
      <c r="I168" s="17">
        <v>2.5299999999999998</v>
      </c>
      <c r="J168" s="17">
        <v>46</v>
      </c>
      <c r="K168" s="17">
        <v>30</v>
      </c>
      <c r="L168" s="18">
        <v>24</v>
      </c>
      <c r="M168" s="18">
        <v>96.6</v>
      </c>
      <c r="N168" s="20">
        <v>1010.6</v>
      </c>
      <c r="O168" s="18">
        <v>1</v>
      </c>
      <c r="P168" s="18">
        <v>0.06</v>
      </c>
      <c r="Q168" s="17">
        <v>187.13</v>
      </c>
      <c r="R168" s="19">
        <v>0</v>
      </c>
      <c r="S168">
        <v>1</v>
      </c>
    </row>
    <row r="169" spans="1:19">
      <c r="A169" s="1">
        <v>6</v>
      </c>
      <c r="B169" s="2">
        <v>0.125</v>
      </c>
      <c r="C169" s="18">
        <v>26</v>
      </c>
      <c r="D169" s="17">
        <v>1.5</v>
      </c>
      <c r="E169" s="17">
        <v>0.79</v>
      </c>
      <c r="F169" s="17">
        <v>5.48</v>
      </c>
      <c r="G169" s="17">
        <v>21</v>
      </c>
      <c r="H169" s="17">
        <v>26.48</v>
      </c>
      <c r="I169" s="17">
        <v>2.34</v>
      </c>
      <c r="J169" s="17">
        <v>39</v>
      </c>
      <c r="K169" s="17">
        <v>28</v>
      </c>
      <c r="L169" s="18">
        <v>23.9</v>
      </c>
      <c r="M169" s="18">
        <v>97.2</v>
      </c>
      <c r="N169" s="20">
        <v>1010.4</v>
      </c>
      <c r="O169" s="18">
        <v>1</v>
      </c>
      <c r="P169" s="18">
        <v>0.39</v>
      </c>
      <c r="Q169" s="17">
        <v>228.5</v>
      </c>
      <c r="R169" s="19">
        <v>0</v>
      </c>
      <c r="S169">
        <v>1</v>
      </c>
    </row>
    <row r="170" spans="1:19">
      <c r="A170" s="1">
        <v>6</v>
      </c>
      <c r="B170" s="2">
        <v>0.16666666666666699</v>
      </c>
      <c r="C170" s="18">
        <v>25.9</v>
      </c>
      <c r="D170" s="17">
        <v>2.83</v>
      </c>
      <c r="E170" s="17">
        <v>0.56999999999999995</v>
      </c>
      <c r="F170" s="17">
        <v>3.54</v>
      </c>
      <c r="G170" s="17">
        <v>19.62</v>
      </c>
      <c r="H170" s="17">
        <v>23.16</v>
      </c>
      <c r="I170" s="17">
        <v>1.85</v>
      </c>
      <c r="J170" s="17">
        <v>42</v>
      </c>
      <c r="K170" s="17">
        <v>22</v>
      </c>
      <c r="L170" s="18">
        <v>23.7</v>
      </c>
      <c r="M170" s="18">
        <v>96.7</v>
      </c>
      <c r="N170" s="20">
        <v>1010.2</v>
      </c>
      <c r="O170" s="18">
        <v>1</v>
      </c>
      <c r="P170" s="18">
        <v>0.52</v>
      </c>
      <c r="Q170" s="17">
        <v>196.57</v>
      </c>
      <c r="R170" s="19">
        <v>0</v>
      </c>
      <c r="S170">
        <v>1</v>
      </c>
    </row>
    <row r="171" spans="1:19">
      <c r="A171" s="1">
        <v>6</v>
      </c>
      <c r="B171" s="2">
        <v>0.20833333333333301</v>
      </c>
      <c r="C171" s="18">
        <v>25.8</v>
      </c>
      <c r="D171" s="17">
        <v>1.51</v>
      </c>
      <c r="E171" s="17">
        <v>0.63</v>
      </c>
      <c r="F171" s="17">
        <v>1.88</v>
      </c>
      <c r="G171" s="17">
        <v>22.27</v>
      </c>
      <c r="H171" s="17">
        <v>24.15</v>
      </c>
      <c r="I171" s="17">
        <v>1.78</v>
      </c>
      <c r="J171" s="17">
        <v>50</v>
      </c>
      <c r="K171" s="17">
        <v>30</v>
      </c>
      <c r="L171" s="18">
        <v>23.6</v>
      </c>
      <c r="M171" s="18">
        <v>96.6</v>
      </c>
      <c r="N171" s="20">
        <v>1010.5</v>
      </c>
      <c r="O171" s="18">
        <v>1</v>
      </c>
      <c r="P171" s="18">
        <v>0.33</v>
      </c>
      <c r="Q171" s="17">
        <v>118.52</v>
      </c>
      <c r="R171" s="19">
        <v>0</v>
      </c>
      <c r="S171">
        <v>1</v>
      </c>
    </row>
    <row r="172" spans="1:19">
      <c r="A172" s="1">
        <v>6</v>
      </c>
      <c r="B172" s="2">
        <v>0.25</v>
      </c>
      <c r="C172" s="18">
        <v>25.8</v>
      </c>
      <c r="D172" s="17">
        <v>1.27</v>
      </c>
      <c r="E172" s="17">
        <v>0.7</v>
      </c>
      <c r="F172" s="17">
        <v>12.36</v>
      </c>
      <c r="G172" s="17">
        <v>20.8</v>
      </c>
      <c r="H172" s="17">
        <v>33.159999999999997</v>
      </c>
      <c r="I172" s="17">
        <v>1.87</v>
      </c>
      <c r="J172" s="17">
        <v>44</v>
      </c>
      <c r="K172" s="17">
        <v>32</v>
      </c>
      <c r="L172" s="18">
        <v>23.7</v>
      </c>
      <c r="M172" s="18">
        <v>96.9</v>
      </c>
      <c r="N172" s="20">
        <v>1011.1</v>
      </c>
      <c r="O172" s="18">
        <v>5</v>
      </c>
      <c r="P172" s="18">
        <v>0.75</v>
      </c>
      <c r="Q172" s="17">
        <v>127.6</v>
      </c>
      <c r="R172" s="19">
        <v>0.2</v>
      </c>
      <c r="S172">
        <v>1</v>
      </c>
    </row>
    <row r="173" spans="1:19">
      <c r="A173" s="1">
        <v>6</v>
      </c>
      <c r="B173" s="2">
        <v>0.29166666666666702</v>
      </c>
      <c r="C173" s="18">
        <v>25.8</v>
      </c>
      <c r="D173" s="17">
        <v>7.1</v>
      </c>
      <c r="E173" s="17">
        <v>0.6</v>
      </c>
      <c r="F173" s="17">
        <v>10.36</v>
      </c>
      <c r="G173" s="17">
        <v>16.21</v>
      </c>
      <c r="H173" s="17">
        <v>26.57</v>
      </c>
      <c r="I173" s="17">
        <v>1.94</v>
      </c>
      <c r="J173" s="17">
        <v>19</v>
      </c>
      <c r="K173" s="17">
        <v>13</v>
      </c>
      <c r="L173" s="18">
        <v>23.5</v>
      </c>
      <c r="M173" s="18">
        <v>97.8</v>
      </c>
      <c r="N173" s="20">
        <v>1012.1</v>
      </c>
      <c r="O173" s="18">
        <v>25</v>
      </c>
      <c r="P173" s="18">
        <v>1.9</v>
      </c>
      <c r="Q173" s="17">
        <v>85.59</v>
      </c>
      <c r="R173" s="19">
        <v>30.4</v>
      </c>
      <c r="S173">
        <v>1</v>
      </c>
    </row>
    <row r="174" spans="1:19">
      <c r="A174" s="1">
        <v>6</v>
      </c>
      <c r="B174" s="2">
        <v>0.33333333333333298</v>
      </c>
      <c r="C174" s="18">
        <v>25.7</v>
      </c>
      <c r="D174" s="17">
        <v>12.06</v>
      </c>
      <c r="E174" s="17">
        <v>0.56999999999999995</v>
      </c>
      <c r="F174" s="17">
        <v>3.87</v>
      </c>
      <c r="G174" s="17">
        <v>16.91</v>
      </c>
      <c r="H174" s="17">
        <v>20.78</v>
      </c>
      <c r="I174" s="17">
        <v>1.99</v>
      </c>
      <c r="J174" s="17">
        <v>11</v>
      </c>
      <c r="K174" s="17">
        <v>8</v>
      </c>
      <c r="L174" s="18">
        <v>23.6</v>
      </c>
      <c r="M174" s="18">
        <v>98.5</v>
      </c>
      <c r="N174" s="20">
        <v>1012.8</v>
      </c>
      <c r="O174" s="18">
        <v>161</v>
      </c>
      <c r="P174" s="17">
        <v>1.25</v>
      </c>
      <c r="Q174" s="17">
        <v>106.92</v>
      </c>
      <c r="R174" s="19">
        <v>0</v>
      </c>
      <c r="S174">
        <v>1</v>
      </c>
    </row>
    <row r="175" spans="1:19">
      <c r="A175" s="1">
        <v>6</v>
      </c>
      <c r="B175" s="2">
        <v>0.375</v>
      </c>
      <c r="C175" s="18">
        <v>26.4</v>
      </c>
      <c r="D175" s="17">
        <v>12.63</v>
      </c>
      <c r="E175" s="17">
        <v>0.52</v>
      </c>
      <c r="F175" s="17">
        <v>6.74</v>
      </c>
      <c r="G175" s="17">
        <v>17.059999999999999</v>
      </c>
      <c r="H175" s="17">
        <v>23.8</v>
      </c>
      <c r="I175" s="17">
        <v>1.96</v>
      </c>
      <c r="J175" s="17">
        <v>11</v>
      </c>
      <c r="K175" s="34" t="s">
        <v>49</v>
      </c>
      <c r="L175" s="18">
        <v>25.1</v>
      </c>
      <c r="M175" s="18">
        <v>92.3</v>
      </c>
      <c r="N175" s="20">
        <v>1013.3</v>
      </c>
      <c r="O175" s="18">
        <v>303</v>
      </c>
      <c r="P175" s="17">
        <v>1.33</v>
      </c>
      <c r="Q175" s="17">
        <v>128.55000000000001</v>
      </c>
      <c r="R175" s="19">
        <v>0.2</v>
      </c>
      <c r="S175">
        <v>1</v>
      </c>
    </row>
    <row r="176" spans="1:19">
      <c r="A176" s="1">
        <v>6</v>
      </c>
      <c r="B176" s="2">
        <v>0.41666666666666702</v>
      </c>
      <c r="C176" s="18">
        <v>27.8</v>
      </c>
      <c r="D176" s="17">
        <v>19.55</v>
      </c>
      <c r="E176" s="17">
        <v>0.39</v>
      </c>
      <c r="F176" s="17">
        <v>4.5199999999999996</v>
      </c>
      <c r="G176" s="17">
        <v>9.77</v>
      </c>
      <c r="H176" s="17">
        <v>14.29</v>
      </c>
      <c r="I176" s="17">
        <v>1.64</v>
      </c>
      <c r="J176" s="34" t="s">
        <v>49</v>
      </c>
      <c r="K176" s="34">
        <v>985</v>
      </c>
      <c r="L176" s="18">
        <v>27.4</v>
      </c>
      <c r="M176" s="18">
        <v>80.400000000000006</v>
      </c>
      <c r="N176" s="20">
        <v>1013.1</v>
      </c>
      <c r="O176" s="18">
        <v>693</v>
      </c>
      <c r="P176" s="39">
        <v>2.06</v>
      </c>
      <c r="Q176" s="39">
        <v>112.14</v>
      </c>
      <c r="R176" s="19">
        <v>0</v>
      </c>
      <c r="S176">
        <v>1</v>
      </c>
    </row>
    <row r="177" spans="1:19">
      <c r="A177" s="1">
        <v>6</v>
      </c>
      <c r="B177" s="2">
        <v>0.45833333333333298</v>
      </c>
      <c r="C177" s="18">
        <v>28.5</v>
      </c>
      <c r="D177" s="17">
        <v>24.34</v>
      </c>
      <c r="E177" s="17">
        <v>0.31</v>
      </c>
      <c r="F177" s="17">
        <v>1.1399999999999999</v>
      </c>
      <c r="G177" s="17">
        <v>6.65</v>
      </c>
      <c r="H177" s="17">
        <v>7.79</v>
      </c>
      <c r="I177" s="17">
        <v>1.3</v>
      </c>
      <c r="J177" s="34">
        <v>985</v>
      </c>
      <c r="K177" s="17">
        <v>0</v>
      </c>
      <c r="L177" s="18">
        <v>29.2</v>
      </c>
      <c r="M177" s="18">
        <v>70.7</v>
      </c>
      <c r="N177" s="20">
        <v>1012.8</v>
      </c>
      <c r="O177" s="18">
        <v>901</v>
      </c>
      <c r="P177" s="17">
        <v>2.0499999999999998</v>
      </c>
      <c r="Q177" s="17">
        <v>61.5</v>
      </c>
      <c r="R177" s="19">
        <v>0</v>
      </c>
      <c r="S177">
        <v>1</v>
      </c>
    </row>
    <row r="178" spans="1:19">
      <c r="A178" s="1">
        <v>6</v>
      </c>
      <c r="B178" s="2">
        <v>0.5</v>
      </c>
      <c r="C178" s="18">
        <v>28.5</v>
      </c>
      <c r="D178" s="17">
        <v>23.61</v>
      </c>
      <c r="E178" s="17">
        <v>0.27</v>
      </c>
      <c r="F178" s="17">
        <v>1.2</v>
      </c>
      <c r="G178" s="17">
        <v>6.39</v>
      </c>
      <c r="H178" s="17">
        <v>7.58</v>
      </c>
      <c r="I178" s="34" t="s">
        <v>49</v>
      </c>
      <c r="J178" s="17">
        <v>6</v>
      </c>
      <c r="K178" s="17">
        <v>6</v>
      </c>
      <c r="L178" s="18">
        <v>28.2</v>
      </c>
      <c r="M178" s="18">
        <v>75.400000000000006</v>
      </c>
      <c r="N178" s="20">
        <v>1012.4</v>
      </c>
      <c r="O178" s="18">
        <v>436</v>
      </c>
      <c r="P178" s="17">
        <v>3.58</v>
      </c>
      <c r="Q178" s="17">
        <v>45.21</v>
      </c>
      <c r="R178" s="19">
        <v>1.6</v>
      </c>
      <c r="S178">
        <v>1</v>
      </c>
    </row>
    <row r="179" spans="1:19">
      <c r="A179" s="1">
        <v>6</v>
      </c>
      <c r="B179" s="2">
        <v>0.54166666666666696</v>
      </c>
      <c r="C179" s="18">
        <v>28.4</v>
      </c>
      <c r="D179" s="17">
        <v>19.739999999999998</v>
      </c>
      <c r="E179" s="17">
        <v>0.37</v>
      </c>
      <c r="F179" s="34" t="s">
        <v>56</v>
      </c>
      <c r="G179" s="34" t="s">
        <v>57</v>
      </c>
      <c r="H179" s="34" t="s">
        <v>58</v>
      </c>
      <c r="I179" s="34" t="s">
        <v>49</v>
      </c>
      <c r="J179" s="17">
        <v>1</v>
      </c>
      <c r="K179" s="17">
        <v>3</v>
      </c>
      <c r="L179" s="18">
        <v>25.2</v>
      </c>
      <c r="M179" s="18">
        <v>88.6</v>
      </c>
      <c r="N179" s="20">
        <v>1011.6</v>
      </c>
      <c r="O179" s="18">
        <v>148</v>
      </c>
      <c r="P179" s="17">
        <v>1.02</v>
      </c>
      <c r="Q179" s="17">
        <v>65.540000000000006</v>
      </c>
      <c r="R179" s="19">
        <v>0.4</v>
      </c>
      <c r="S179">
        <v>1</v>
      </c>
    </row>
    <row r="180" spans="1:19">
      <c r="A180" s="1">
        <v>6</v>
      </c>
      <c r="B180" s="2">
        <v>0.58333333333333304</v>
      </c>
      <c r="C180" s="18">
        <v>27.1</v>
      </c>
      <c r="D180" s="17">
        <v>25.08</v>
      </c>
      <c r="E180" s="17">
        <v>0.34</v>
      </c>
      <c r="F180" s="17">
        <v>1.99</v>
      </c>
      <c r="G180" s="17">
        <v>7.6</v>
      </c>
      <c r="H180" s="17">
        <v>9.59</v>
      </c>
      <c r="I180" s="34" t="s">
        <v>49</v>
      </c>
      <c r="J180" s="17">
        <v>0</v>
      </c>
      <c r="K180" s="17">
        <v>0</v>
      </c>
      <c r="L180" s="18">
        <v>26.5</v>
      </c>
      <c r="M180" s="18">
        <v>79.400000000000006</v>
      </c>
      <c r="N180" s="20">
        <v>1010.8</v>
      </c>
      <c r="O180" s="18">
        <v>364</v>
      </c>
      <c r="P180" s="17">
        <v>1.1299999999999999</v>
      </c>
      <c r="Q180" s="17">
        <v>55.34</v>
      </c>
      <c r="R180" s="19">
        <v>0</v>
      </c>
      <c r="S180">
        <v>1</v>
      </c>
    </row>
    <row r="181" spans="1:19">
      <c r="A181" s="1">
        <v>6</v>
      </c>
      <c r="B181" s="2">
        <v>0.625</v>
      </c>
      <c r="C181" s="18">
        <v>26.3</v>
      </c>
      <c r="D181" s="17">
        <v>27.68</v>
      </c>
      <c r="E181" s="17">
        <v>0.33</v>
      </c>
      <c r="F181" s="17">
        <v>1.27</v>
      </c>
      <c r="G181" s="17">
        <v>5.5</v>
      </c>
      <c r="H181" s="17">
        <v>6.77</v>
      </c>
      <c r="I181" s="34" t="s">
        <v>49</v>
      </c>
      <c r="J181" s="17">
        <v>0</v>
      </c>
      <c r="K181" s="17">
        <v>5</v>
      </c>
      <c r="L181" s="18">
        <v>28.4</v>
      </c>
      <c r="M181" s="18">
        <v>69.7</v>
      </c>
      <c r="N181" s="20">
        <v>1010</v>
      </c>
      <c r="O181" s="18">
        <v>458</v>
      </c>
      <c r="P181" s="17">
        <v>1.3</v>
      </c>
      <c r="Q181" s="17">
        <v>31.47</v>
      </c>
      <c r="R181" s="19">
        <v>0</v>
      </c>
      <c r="S181">
        <v>1</v>
      </c>
    </row>
    <row r="182" spans="1:19">
      <c r="A182" s="1">
        <v>6</v>
      </c>
      <c r="B182" s="2">
        <v>0.66666666666666696</v>
      </c>
      <c r="C182" s="18">
        <v>27</v>
      </c>
      <c r="D182" s="17">
        <v>21.9</v>
      </c>
      <c r="E182" s="17">
        <v>0.35</v>
      </c>
      <c r="F182" s="17">
        <v>2.09</v>
      </c>
      <c r="G182" s="17">
        <v>6.52</v>
      </c>
      <c r="H182" s="17">
        <v>8.6</v>
      </c>
      <c r="I182" s="34" t="s">
        <v>59</v>
      </c>
      <c r="J182" s="17">
        <v>0</v>
      </c>
      <c r="K182" s="17">
        <v>3</v>
      </c>
      <c r="L182" s="18">
        <v>28.3</v>
      </c>
      <c r="M182" s="18">
        <v>72.7</v>
      </c>
      <c r="N182" s="20">
        <v>1009.6</v>
      </c>
      <c r="O182" s="18">
        <v>279</v>
      </c>
      <c r="P182" s="17">
        <v>2.1800000000000002</v>
      </c>
      <c r="Q182" s="17">
        <v>49.58</v>
      </c>
      <c r="R182" s="19">
        <v>0</v>
      </c>
      <c r="S182">
        <v>1</v>
      </c>
    </row>
    <row r="183" spans="1:19">
      <c r="A183" s="1">
        <v>6</v>
      </c>
      <c r="B183" s="2">
        <v>0.70833333333333304</v>
      </c>
      <c r="C183" s="18">
        <v>27</v>
      </c>
      <c r="D183" s="17">
        <v>19.350000000000001</v>
      </c>
      <c r="E183" s="17">
        <v>0.3</v>
      </c>
      <c r="F183" s="17">
        <v>1.58</v>
      </c>
      <c r="G183" s="17">
        <v>6.09</v>
      </c>
      <c r="H183" s="17">
        <v>7.67</v>
      </c>
      <c r="I183" s="17">
        <v>2.2200000000000002</v>
      </c>
      <c r="J183" s="17">
        <v>0</v>
      </c>
      <c r="K183" s="17">
        <v>5</v>
      </c>
      <c r="L183" s="18">
        <v>28.3</v>
      </c>
      <c r="M183" s="18">
        <v>74.599999999999994</v>
      </c>
      <c r="N183" s="20">
        <v>1009.5</v>
      </c>
      <c r="O183" s="18">
        <v>251</v>
      </c>
      <c r="P183" s="17">
        <v>2.4300000000000002</v>
      </c>
      <c r="Q183" s="17">
        <v>46.51</v>
      </c>
      <c r="R183" s="19">
        <v>0</v>
      </c>
      <c r="S183">
        <v>1</v>
      </c>
    </row>
    <row r="184" spans="1:19">
      <c r="A184" s="1">
        <v>6</v>
      </c>
      <c r="B184" s="2">
        <v>0.75</v>
      </c>
      <c r="C184" s="18">
        <v>26.3</v>
      </c>
      <c r="D184" s="17">
        <v>14.23</v>
      </c>
      <c r="E184" s="17">
        <v>0.7</v>
      </c>
      <c r="F184" s="17">
        <v>3.27</v>
      </c>
      <c r="G184" s="17">
        <v>10.66</v>
      </c>
      <c r="H184" s="17">
        <v>13.93</v>
      </c>
      <c r="I184" s="17">
        <v>2.41</v>
      </c>
      <c r="J184" s="17">
        <v>9</v>
      </c>
      <c r="K184" s="17">
        <v>5</v>
      </c>
      <c r="L184" s="18">
        <v>27.3</v>
      </c>
      <c r="M184" s="18">
        <v>81.2</v>
      </c>
      <c r="N184" s="20">
        <v>1009.7</v>
      </c>
      <c r="O184" s="18">
        <v>27</v>
      </c>
      <c r="P184" s="17">
        <v>1.67</v>
      </c>
      <c r="Q184" s="17">
        <v>65.81</v>
      </c>
      <c r="R184" s="19">
        <v>0</v>
      </c>
      <c r="S184">
        <v>1</v>
      </c>
    </row>
    <row r="185" spans="1:19">
      <c r="A185" s="1">
        <v>6</v>
      </c>
      <c r="B185" s="2">
        <v>0.79166666666666696</v>
      </c>
      <c r="C185" s="18">
        <v>25.6</v>
      </c>
      <c r="D185" s="17">
        <v>8.25</v>
      </c>
      <c r="E185" s="17">
        <v>0.57999999999999996</v>
      </c>
      <c r="F185" s="17">
        <v>2.29</v>
      </c>
      <c r="G185" s="17">
        <v>14.7</v>
      </c>
      <c r="H185" s="17">
        <v>16.98</v>
      </c>
      <c r="I185" s="17">
        <v>2.61</v>
      </c>
      <c r="J185" s="17">
        <v>12</v>
      </c>
      <c r="K185" s="17">
        <v>5</v>
      </c>
      <c r="L185" s="18">
        <v>26.5</v>
      </c>
      <c r="M185" s="18">
        <v>86</v>
      </c>
      <c r="N185" s="20">
        <v>1009.9</v>
      </c>
      <c r="O185" s="44">
        <v>-1</v>
      </c>
      <c r="P185" s="17">
        <v>0.82</v>
      </c>
      <c r="Q185" s="17">
        <v>80.489999999999995</v>
      </c>
      <c r="R185" s="19">
        <v>0</v>
      </c>
      <c r="S185">
        <v>1</v>
      </c>
    </row>
    <row r="186" spans="1:19">
      <c r="A186" s="1">
        <v>6</v>
      </c>
      <c r="B186" s="2">
        <v>0.83333333333333304</v>
      </c>
      <c r="C186" s="18">
        <v>25.6</v>
      </c>
      <c r="D186" s="17">
        <v>2.4300000000000002</v>
      </c>
      <c r="E186" s="17">
        <v>0.67</v>
      </c>
      <c r="F186" s="17">
        <v>6.66</v>
      </c>
      <c r="G186" s="17">
        <v>19.72</v>
      </c>
      <c r="H186" s="17">
        <v>26.39</v>
      </c>
      <c r="I186" s="17">
        <v>2.37</v>
      </c>
      <c r="J186" s="17">
        <v>19</v>
      </c>
      <c r="K186" s="17">
        <v>11</v>
      </c>
      <c r="L186" s="18">
        <v>26</v>
      </c>
      <c r="M186" s="18">
        <v>88.3</v>
      </c>
      <c r="N186" s="20">
        <v>1010.4</v>
      </c>
      <c r="O186" s="44">
        <v>-1</v>
      </c>
      <c r="P186" s="17">
        <v>0.51</v>
      </c>
      <c r="Q186" s="17">
        <v>73</v>
      </c>
      <c r="R186" s="19">
        <v>0</v>
      </c>
      <c r="S186">
        <v>1</v>
      </c>
    </row>
    <row r="187" spans="1:19">
      <c r="A187" s="1">
        <v>6</v>
      </c>
      <c r="B187" s="2">
        <v>0.875</v>
      </c>
      <c r="C187" s="18">
        <v>25.5</v>
      </c>
      <c r="D187" s="17">
        <v>1.1399999999999999</v>
      </c>
      <c r="E187" s="17">
        <v>1.32</v>
      </c>
      <c r="F187" s="17">
        <v>28.33</v>
      </c>
      <c r="G187" s="17">
        <v>20.25</v>
      </c>
      <c r="H187" s="17">
        <v>48.58</v>
      </c>
      <c r="I187" s="17">
        <v>2.48</v>
      </c>
      <c r="J187" s="17">
        <v>50</v>
      </c>
      <c r="K187" s="17">
        <v>18</v>
      </c>
      <c r="L187" s="18">
        <v>25.3</v>
      </c>
      <c r="M187" s="18">
        <v>93.2</v>
      </c>
      <c r="N187" s="20">
        <v>1011</v>
      </c>
      <c r="O187" s="18">
        <v>0</v>
      </c>
      <c r="P187" s="17">
        <v>0.47</v>
      </c>
      <c r="Q187" s="17">
        <v>158.41999999999999</v>
      </c>
      <c r="R187" s="19">
        <v>0</v>
      </c>
      <c r="S187">
        <v>1</v>
      </c>
    </row>
    <row r="188" spans="1:19">
      <c r="A188" s="1">
        <v>6</v>
      </c>
      <c r="B188" s="2">
        <v>0.91666666666666696</v>
      </c>
      <c r="C188" s="18">
        <v>25.5</v>
      </c>
      <c r="D188" s="17">
        <v>1.08</v>
      </c>
      <c r="E188" s="17">
        <v>1.24</v>
      </c>
      <c r="F188" s="17">
        <v>27.23</v>
      </c>
      <c r="G188" s="17">
        <v>24.71</v>
      </c>
      <c r="H188" s="17">
        <v>51.93</v>
      </c>
      <c r="I188" s="17">
        <v>2.5299999999999998</v>
      </c>
      <c r="J188" s="17">
        <v>45</v>
      </c>
      <c r="K188" s="17">
        <v>21</v>
      </c>
      <c r="L188" s="18">
        <v>24.8</v>
      </c>
      <c r="M188" s="18">
        <v>95.4</v>
      </c>
      <c r="N188" s="20">
        <v>1011.1</v>
      </c>
      <c r="O188" s="18">
        <v>1</v>
      </c>
      <c r="P188" s="17">
        <v>0.71</v>
      </c>
      <c r="Q188" s="17">
        <v>175.26</v>
      </c>
      <c r="R188" s="19">
        <v>0</v>
      </c>
      <c r="S188">
        <v>1</v>
      </c>
    </row>
    <row r="189" spans="1:19">
      <c r="A189" s="1">
        <v>6</v>
      </c>
      <c r="B189" s="2">
        <v>0.95833333333333304</v>
      </c>
      <c r="C189" s="18">
        <v>25.5</v>
      </c>
      <c r="D189" s="17">
        <v>1.27</v>
      </c>
      <c r="E189" s="17">
        <v>0.76</v>
      </c>
      <c r="F189" s="17">
        <v>16.63</v>
      </c>
      <c r="G189" s="17">
        <v>25.28</v>
      </c>
      <c r="H189" s="17">
        <v>41.91</v>
      </c>
      <c r="I189" s="17">
        <v>2.39</v>
      </c>
      <c r="J189" s="17">
        <v>32</v>
      </c>
      <c r="K189" s="17">
        <v>15</v>
      </c>
      <c r="L189" s="18">
        <v>24.5</v>
      </c>
      <c r="M189" s="18">
        <v>95.9</v>
      </c>
      <c r="N189" s="20">
        <v>1011.3</v>
      </c>
      <c r="O189" s="18">
        <v>1</v>
      </c>
      <c r="P189" s="17">
        <v>0.68</v>
      </c>
      <c r="Q189" s="17">
        <v>169.67</v>
      </c>
      <c r="R189" s="19">
        <v>0</v>
      </c>
      <c r="S189">
        <v>1</v>
      </c>
    </row>
    <row r="191" spans="1:19">
      <c r="A191" s="150" t="s">
        <v>39</v>
      </c>
      <c r="B191" s="151"/>
      <c r="C191" s="18">
        <v>0</v>
      </c>
      <c r="D191" s="18">
        <v>0</v>
      </c>
      <c r="E191" s="18">
        <v>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8">
        <v>0</v>
      </c>
      <c r="M191" s="18">
        <v>0</v>
      </c>
      <c r="N191" s="18">
        <v>0</v>
      </c>
      <c r="O191" s="18">
        <v>2</v>
      </c>
      <c r="P191" s="18">
        <v>0</v>
      </c>
      <c r="Q191" s="18">
        <v>0</v>
      </c>
      <c r="R191" s="18">
        <v>0</v>
      </c>
    </row>
    <row r="192" spans="1:19">
      <c r="A192" s="144" t="s">
        <v>2</v>
      </c>
      <c r="B192" s="145"/>
      <c r="C192" s="18">
        <v>0</v>
      </c>
      <c r="D192" s="18">
        <v>0</v>
      </c>
      <c r="E192" s="18">
        <v>0</v>
      </c>
      <c r="F192" s="18">
        <v>0</v>
      </c>
      <c r="G192" s="18">
        <v>0</v>
      </c>
      <c r="H192" s="18">
        <v>0</v>
      </c>
      <c r="I192" s="18">
        <v>0</v>
      </c>
      <c r="J192" s="18">
        <v>0</v>
      </c>
      <c r="K192" s="18">
        <v>0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R192" s="18">
        <v>0</v>
      </c>
    </row>
    <row r="193" spans="1:19">
      <c r="A193" s="146" t="s">
        <v>3</v>
      </c>
      <c r="B193" s="147"/>
      <c r="C193" s="18">
        <v>0</v>
      </c>
      <c r="D193" s="18">
        <v>0</v>
      </c>
      <c r="E193" s="18">
        <v>0</v>
      </c>
      <c r="F193" s="18">
        <v>0</v>
      </c>
      <c r="G193" s="18">
        <v>0</v>
      </c>
      <c r="H193" s="18">
        <v>0</v>
      </c>
      <c r="I193" s="18">
        <v>0</v>
      </c>
      <c r="J193" s="18">
        <v>0</v>
      </c>
      <c r="K193" s="18">
        <v>0</v>
      </c>
      <c r="L193" s="18">
        <v>0</v>
      </c>
      <c r="M193" s="18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</row>
    <row r="194" spans="1:19">
      <c r="A194" s="148" t="s">
        <v>4</v>
      </c>
      <c r="B194" s="149"/>
      <c r="C194" s="18">
        <v>0</v>
      </c>
      <c r="D194" s="18">
        <v>0</v>
      </c>
      <c r="E194" s="18">
        <v>0</v>
      </c>
      <c r="F194" s="18">
        <v>1</v>
      </c>
      <c r="G194" s="18">
        <v>1</v>
      </c>
      <c r="H194" s="18">
        <v>1</v>
      </c>
      <c r="I194" s="18">
        <v>5</v>
      </c>
      <c r="J194" s="18">
        <v>2</v>
      </c>
      <c r="K194" s="18">
        <v>2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</row>
    <row r="195" spans="1:19">
      <c r="A195" s="152" t="s">
        <v>27</v>
      </c>
      <c r="B195" s="153"/>
      <c r="C195" s="21">
        <f t="shared" ref="C195:R195" si="5">24-C191-C192-C193-C194</f>
        <v>24</v>
      </c>
      <c r="D195" s="21">
        <f t="shared" si="5"/>
        <v>24</v>
      </c>
      <c r="E195" s="21">
        <f t="shared" si="5"/>
        <v>24</v>
      </c>
      <c r="F195" s="21">
        <f t="shared" si="5"/>
        <v>23</v>
      </c>
      <c r="G195" s="21">
        <f t="shared" si="5"/>
        <v>23</v>
      </c>
      <c r="H195" s="21">
        <f t="shared" si="5"/>
        <v>23</v>
      </c>
      <c r="I195" s="21">
        <f t="shared" si="5"/>
        <v>19</v>
      </c>
      <c r="J195" s="21">
        <f t="shared" si="5"/>
        <v>22</v>
      </c>
      <c r="K195" s="21">
        <f t="shared" si="5"/>
        <v>22</v>
      </c>
      <c r="L195" s="21">
        <f t="shared" si="5"/>
        <v>24</v>
      </c>
      <c r="M195" s="21">
        <f t="shared" si="5"/>
        <v>24</v>
      </c>
      <c r="N195" s="21">
        <f t="shared" si="5"/>
        <v>24</v>
      </c>
      <c r="O195" s="21">
        <f t="shared" si="5"/>
        <v>22</v>
      </c>
      <c r="P195" s="21">
        <f t="shared" si="5"/>
        <v>24</v>
      </c>
      <c r="Q195" s="21">
        <f t="shared" si="5"/>
        <v>24</v>
      </c>
      <c r="R195" s="21">
        <f t="shared" si="5"/>
        <v>24</v>
      </c>
    </row>
    <row r="196" spans="1:19">
      <c r="A196" s="154" t="s">
        <v>28</v>
      </c>
      <c r="B196" s="155"/>
      <c r="C196" s="22">
        <f>C195/(SUM(S166:S189))</f>
        <v>1</v>
      </c>
      <c r="D196" s="22">
        <f>D195/(SUM(S166:S189))</f>
        <v>1</v>
      </c>
      <c r="E196" s="22">
        <f>E195/(SUM(S166:S189))</f>
        <v>1</v>
      </c>
      <c r="F196" s="22">
        <f>F195/(SUM(S166:S189))</f>
        <v>0.95833333333333337</v>
      </c>
      <c r="G196" s="22">
        <f>G195/(SUM(S166:S189))</f>
        <v>0.95833333333333337</v>
      </c>
      <c r="H196" s="22">
        <f>H195/(SUM(S166:S189))</f>
        <v>0.95833333333333337</v>
      </c>
      <c r="I196" s="22">
        <f>I195/(SUM(S166:S189))</f>
        <v>0.79166666666666663</v>
      </c>
      <c r="J196" s="22">
        <f>J195/(SUM(S166:S189))</f>
        <v>0.91666666666666663</v>
      </c>
      <c r="K196" s="22">
        <f>K195/(SUM(S166:S189))</f>
        <v>0.91666666666666663</v>
      </c>
      <c r="L196" s="22">
        <f>L195/(SUM(S166:S189))</f>
        <v>1</v>
      </c>
      <c r="M196" s="22">
        <f>M195/(SUM(S166:S189))</f>
        <v>1</v>
      </c>
      <c r="N196" s="22">
        <f>N195/(SUM(S166:S189))</f>
        <v>1</v>
      </c>
      <c r="O196" s="22">
        <f>O195/(SUM(S166:S189))</f>
        <v>0.91666666666666663</v>
      </c>
      <c r="P196" s="22">
        <f>P195/(SUM(S166:S189))</f>
        <v>1</v>
      </c>
      <c r="Q196" s="22">
        <f>Q195/(SUM(S166:S189))</f>
        <v>1</v>
      </c>
      <c r="R196" s="22">
        <f>R195/(SUM(S166:S189))</f>
        <v>1</v>
      </c>
    </row>
    <row r="198" spans="1:19">
      <c r="A198" s="1">
        <v>7</v>
      </c>
      <c r="B198" s="2">
        <v>0</v>
      </c>
      <c r="C198" s="18">
        <v>25.4</v>
      </c>
      <c r="D198" s="17">
        <v>1.2</v>
      </c>
      <c r="E198" s="17">
        <v>0.61</v>
      </c>
      <c r="F198" s="17">
        <v>8.77</v>
      </c>
      <c r="G198" s="17">
        <v>19.38</v>
      </c>
      <c r="H198" s="17">
        <v>28.15</v>
      </c>
      <c r="I198" s="17">
        <v>2.44</v>
      </c>
      <c r="J198" s="17">
        <v>33</v>
      </c>
      <c r="K198" s="17">
        <v>20</v>
      </c>
      <c r="L198" s="18">
        <v>24.4</v>
      </c>
      <c r="M198" s="18">
        <v>96.3</v>
      </c>
      <c r="N198" s="20">
        <v>1011.1</v>
      </c>
      <c r="O198" s="18">
        <v>1</v>
      </c>
      <c r="P198" s="18">
        <v>0.47</v>
      </c>
      <c r="Q198" s="17">
        <v>178.03</v>
      </c>
      <c r="R198" s="19">
        <v>0</v>
      </c>
      <c r="S198">
        <v>1</v>
      </c>
    </row>
    <row r="199" spans="1:19">
      <c r="A199" s="1">
        <v>7</v>
      </c>
      <c r="B199" s="2">
        <v>4.1666666666666664E-2</v>
      </c>
      <c r="C199" s="18">
        <v>25.3</v>
      </c>
      <c r="D199" s="17">
        <v>1.2</v>
      </c>
      <c r="E199" s="17">
        <v>0.56000000000000005</v>
      </c>
      <c r="F199" s="17">
        <v>8.1999999999999993</v>
      </c>
      <c r="G199" s="17">
        <v>16.079999999999998</v>
      </c>
      <c r="H199" s="17">
        <v>24.28</v>
      </c>
      <c r="I199" s="17">
        <v>2.44</v>
      </c>
      <c r="J199" s="17">
        <v>23</v>
      </c>
      <c r="K199" s="17">
        <v>8</v>
      </c>
      <c r="L199" s="18">
        <v>24.3</v>
      </c>
      <c r="M199" s="18">
        <v>96.7</v>
      </c>
      <c r="N199" s="20">
        <v>1010.4</v>
      </c>
      <c r="O199" s="18">
        <v>1</v>
      </c>
      <c r="P199" s="18">
        <v>0.37</v>
      </c>
      <c r="Q199" s="17">
        <v>183.35</v>
      </c>
      <c r="R199" s="19">
        <v>0</v>
      </c>
      <c r="S199">
        <v>1</v>
      </c>
    </row>
    <row r="200" spans="1:19">
      <c r="A200" s="1">
        <v>7</v>
      </c>
      <c r="B200" s="2">
        <v>8.3333333333333301E-2</v>
      </c>
      <c r="C200" s="18">
        <v>25.3</v>
      </c>
      <c r="D200" s="17">
        <v>1.29</v>
      </c>
      <c r="E200" s="17">
        <v>0.42</v>
      </c>
      <c r="F200" s="17">
        <v>3.13</v>
      </c>
      <c r="G200" s="17">
        <v>16.77</v>
      </c>
      <c r="H200" s="17">
        <v>19.899999999999999</v>
      </c>
      <c r="I200" s="17">
        <v>2.46</v>
      </c>
      <c r="J200" s="17">
        <v>19</v>
      </c>
      <c r="K200" s="17">
        <v>8</v>
      </c>
      <c r="L200" s="18">
        <v>24.2</v>
      </c>
      <c r="M200" s="18">
        <v>96.5</v>
      </c>
      <c r="N200" s="20">
        <v>1009.7</v>
      </c>
      <c r="O200" s="18">
        <v>1</v>
      </c>
      <c r="P200" s="18">
        <v>0.45</v>
      </c>
      <c r="Q200" s="17">
        <v>168.52</v>
      </c>
      <c r="R200" s="19">
        <v>0</v>
      </c>
      <c r="S200">
        <v>1</v>
      </c>
    </row>
    <row r="201" spans="1:19">
      <c r="A201" s="1">
        <v>7</v>
      </c>
      <c r="B201" s="2">
        <v>0.125</v>
      </c>
      <c r="C201" s="18">
        <v>25.3</v>
      </c>
      <c r="D201" s="17">
        <v>1.2</v>
      </c>
      <c r="E201" s="17">
        <v>0.42</v>
      </c>
      <c r="F201" s="17">
        <v>3.8</v>
      </c>
      <c r="G201" s="17">
        <v>16.41</v>
      </c>
      <c r="H201" s="17">
        <v>20.21</v>
      </c>
      <c r="I201" s="17">
        <v>2.57</v>
      </c>
      <c r="J201" s="17">
        <v>23</v>
      </c>
      <c r="K201" s="17">
        <v>8</v>
      </c>
      <c r="L201" s="18">
        <v>24.2</v>
      </c>
      <c r="M201" s="18">
        <v>96.3</v>
      </c>
      <c r="N201" s="20">
        <v>1009.2</v>
      </c>
      <c r="O201" s="18">
        <v>1</v>
      </c>
      <c r="P201" s="18">
        <v>0.37</v>
      </c>
      <c r="Q201" s="17">
        <v>157</v>
      </c>
      <c r="R201" s="19">
        <v>0</v>
      </c>
      <c r="S201">
        <v>1</v>
      </c>
    </row>
    <row r="202" spans="1:19">
      <c r="A202" s="1">
        <v>7</v>
      </c>
      <c r="B202" s="2">
        <v>0.16666666666666699</v>
      </c>
      <c r="C202" s="18">
        <v>25.2</v>
      </c>
      <c r="D202" s="17">
        <v>1.43</v>
      </c>
      <c r="E202" s="17">
        <v>0.39</v>
      </c>
      <c r="F202" s="17">
        <v>2.1800000000000002</v>
      </c>
      <c r="G202" s="17">
        <v>15.02</v>
      </c>
      <c r="H202" s="17">
        <v>17.2</v>
      </c>
      <c r="I202" s="17">
        <v>2.48</v>
      </c>
      <c r="J202" s="17">
        <v>13</v>
      </c>
      <c r="K202" s="17">
        <v>8</v>
      </c>
      <c r="L202" s="18">
        <v>24.1</v>
      </c>
      <c r="M202" s="18">
        <v>96.4</v>
      </c>
      <c r="N202" s="20">
        <v>1008.8</v>
      </c>
      <c r="O202" s="18">
        <v>1</v>
      </c>
      <c r="P202" s="18">
        <v>0.71</v>
      </c>
      <c r="Q202" s="17">
        <v>158.53</v>
      </c>
      <c r="R202" s="19">
        <v>0</v>
      </c>
      <c r="S202">
        <v>1</v>
      </c>
    </row>
    <row r="203" spans="1:19">
      <c r="A203" s="1">
        <v>7</v>
      </c>
      <c r="B203" s="2">
        <v>0.20833333333333301</v>
      </c>
      <c r="C203" s="18">
        <v>25.3</v>
      </c>
      <c r="D203" s="17">
        <v>1.71</v>
      </c>
      <c r="E203" s="17">
        <v>0.42</v>
      </c>
      <c r="F203" s="17">
        <v>1.81</v>
      </c>
      <c r="G203" s="17">
        <v>13.86</v>
      </c>
      <c r="H203" s="17">
        <v>15.67</v>
      </c>
      <c r="I203" s="17">
        <v>2.35</v>
      </c>
      <c r="J203" s="17">
        <v>20</v>
      </c>
      <c r="K203" s="17">
        <v>10</v>
      </c>
      <c r="L203" s="18">
        <v>24.1</v>
      </c>
      <c r="M203" s="18">
        <v>96.7</v>
      </c>
      <c r="N203" s="20">
        <v>1008.8</v>
      </c>
      <c r="O203" s="18">
        <v>0</v>
      </c>
      <c r="P203" s="18">
        <v>0.8</v>
      </c>
      <c r="Q203" s="17">
        <v>160.31</v>
      </c>
      <c r="R203" s="19">
        <v>0</v>
      </c>
      <c r="S203">
        <v>1</v>
      </c>
    </row>
    <row r="204" spans="1:19">
      <c r="A204" s="1">
        <v>7</v>
      </c>
      <c r="B204" s="2">
        <v>0.25</v>
      </c>
      <c r="C204" s="18">
        <v>25.1</v>
      </c>
      <c r="D204" s="17">
        <v>1.24</v>
      </c>
      <c r="E204" s="17">
        <v>0.45</v>
      </c>
      <c r="F204" s="17">
        <v>6.16</v>
      </c>
      <c r="G204" s="17">
        <v>14.71</v>
      </c>
      <c r="H204" s="17">
        <v>20.86</v>
      </c>
      <c r="I204" s="17">
        <v>2.25</v>
      </c>
      <c r="J204" s="17">
        <v>18</v>
      </c>
      <c r="K204" s="17">
        <v>8</v>
      </c>
      <c r="L204" s="18">
        <v>23.9</v>
      </c>
      <c r="M204" s="18">
        <v>96.8</v>
      </c>
      <c r="N204" s="20">
        <v>1009</v>
      </c>
      <c r="O204" s="18">
        <v>6</v>
      </c>
      <c r="P204" s="18">
        <v>0.46</v>
      </c>
      <c r="Q204" s="17">
        <v>146.15</v>
      </c>
      <c r="R204" s="19">
        <v>0</v>
      </c>
      <c r="S204">
        <v>1</v>
      </c>
    </row>
    <row r="205" spans="1:19">
      <c r="A205" s="1">
        <v>7</v>
      </c>
      <c r="B205" s="2">
        <v>0.29166666666666702</v>
      </c>
      <c r="C205" s="18">
        <v>24.8</v>
      </c>
      <c r="D205" s="17">
        <v>1.43</v>
      </c>
      <c r="E205" s="17">
        <v>0.78</v>
      </c>
      <c r="F205" s="17">
        <v>38.14</v>
      </c>
      <c r="G205" s="17">
        <v>17.77</v>
      </c>
      <c r="H205" s="17">
        <v>55.92</v>
      </c>
      <c r="I205" s="17">
        <v>2.37</v>
      </c>
      <c r="J205" s="17">
        <v>37</v>
      </c>
      <c r="K205" s="17">
        <v>14</v>
      </c>
      <c r="L205" s="18">
        <v>24.7</v>
      </c>
      <c r="M205" s="18">
        <v>94.3</v>
      </c>
      <c r="N205" s="20">
        <v>1009.6</v>
      </c>
      <c r="O205" s="18">
        <v>73</v>
      </c>
      <c r="P205" s="18">
        <v>0.68</v>
      </c>
      <c r="Q205" s="17">
        <v>140.43</v>
      </c>
      <c r="R205" s="19">
        <v>0</v>
      </c>
      <c r="S205">
        <v>1</v>
      </c>
    </row>
    <row r="206" spans="1:19">
      <c r="A206" s="1">
        <v>7</v>
      </c>
      <c r="B206" s="2">
        <v>0.33333333333333298</v>
      </c>
      <c r="C206" s="18">
        <v>25</v>
      </c>
      <c r="D206" s="17">
        <v>4.0999999999999996</v>
      </c>
      <c r="E206" s="17">
        <v>0.62</v>
      </c>
      <c r="F206" s="17">
        <v>21.41</v>
      </c>
      <c r="G206" s="17">
        <v>17.559999999999999</v>
      </c>
      <c r="H206" s="17">
        <v>38.97</v>
      </c>
      <c r="I206" s="17">
        <v>2.4300000000000002</v>
      </c>
      <c r="J206" s="44" t="s">
        <v>60</v>
      </c>
      <c r="K206" s="44" t="s">
        <v>60</v>
      </c>
      <c r="L206" s="18">
        <v>26.7</v>
      </c>
      <c r="M206" s="18">
        <v>83.7</v>
      </c>
      <c r="N206" s="20">
        <v>1010.2</v>
      </c>
      <c r="O206" s="18">
        <v>295</v>
      </c>
      <c r="P206" s="17">
        <v>1.45</v>
      </c>
      <c r="Q206" s="17">
        <v>118.26</v>
      </c>
      <c r="R206" s="19">
        <v>0</v>
      </c>
      <c r="S206">
        <v>1</v>
      </c>
    </row>
    <row r="207" spans="1:19">
      <c r="A207" s="1">
        <v>7</v>
      </c>
      <c r="B207" s="2">
        <v>0.375</v>
      </c>
      <c r="C207" s="44" t="s">
        <v>61</v>
      </c>
      <c r="D207" s="44" t="s">
        <v>62</v>
      </c>
      <c r="E207" s="44" t="s">
        <v>63</v>
      </c>
      <c r="F207" s="44" t="s">
        <v>64</v>
      </c>
      <c r="G207" s="44" t="s">
        <v>65</v>
      </c>
      <c r="H207" s="44" t="s">
        <v>66</v>
      </c>
      <c r="I207" s="44" t="s">
        <v>67</v>
      </c>
      <c r="J207" s="17">
        <v>24</v>
      </c>
      <c r="K207" s="17">
        <v>10</v>
      </c>
      <c r="L207" s="44" t="s">
        <v>68</v>
      </c>
      <c r="M207" s="44" t="s">
        <v>69</v>
      </c>
      <c r="N207" s="46" t="s">
        <v>70</v>
      </c>
      <c r="O207" s="44" t="s">
        <v>71</v>
      </c>
      <c r="P207" s="44" t="s">
        <v>72</v>
      </c>
      <c r="Q207" s="44" t="s">
        <v>73</v>
      </c>
      <c r="R207" s="47" t="s">
        <v>74</v>
      </c>
      <c r="S207">
        <v>1</v>
      </c>
    </row>
    <row r="208" spans="1:19">
      <c r="A208" s="1">
        <v>7</v>
      </c>
      <c r="B208" s="2">
        <v>0.41666666666666702</v>
      </c>
      <c r="C208" s="18">
        <v>26.4</v>
      </c>
      <c r="D208" s="17">
        <v>13.53</v>
      </c>
      <c r="E208" s="17">
        <v>0.3</v>
      </c>
      <c r="F208" s="17">
        <v>2.17</v>
      </c>
      <c r="G208" s="17">
        <v>9.1</v>
      </c>
      <c r="H208" s="17">
        <v>11.27</v>
      </c>
      <c r="I208" s="17">
        <v>2.0699999999999998</v>
      </c>
      <c r="J208" s="17">
        <v>12</v>
      </c>
      <c r="K208" s="17">
        <v>8</v>
      </c>
      <c r="L208" s="18">
        <v>29.7</v>
      </c>
      <c r="M208" s="18">
        <v>68.7</v>
      </c>
      <c r="N208" s="20">
        <v>1010.7</v>
      </c>
      <c r="O208" s="18">
        <v>572</v>
      </c>
      <c r="P208" s="17">
        <v>2.54</v>
      </c>
      <c r="Q208" s="17">
        <v>51.13</v>
      </c>
      <c r="R208" s="19">
        <v>0</v>
      </c>
      <c r="S208">
        <v>1</v>
      </c>
    </row>
    <row r="209" spans="1:19">
      <c r="A209" s="1">
        <v>7</v>
      </c>
      <c r="B209" s="2">
        <v>0.45833333333333298</v>
      </c>
      <c r="C209" s="18">
        <v>26.7</v>
      </c>
      <c r="D209" s="17">
        <v>16.05</v>
      </c>
      <c r="E209" s="17">
        <v>0.3</v>
      </c>
      <c r="F209" s="17">
        <v>1.41</v>
      </c>
      <c r="G209" s="17">
        <v>6.46</v>
      </c>
      <c r="H209" s="17">
        <v>7.87</v>
      </c>
      <c r="I209" s="17">
        <v>2.12</v>
      </c>
      <c r="J209" s="17">
        <v>9</v>
      </c>
      <c r="K209" s="17">
        <v>4</v>
      </c>
      <c r="L209" s="18">
        <v>30</v>
      </c>
      <c r="M209" s="18">
        <v>65.7</v>
      </c>
      <c r="N209" s="20">
        <v>1010.6</v>
      </c>
      <c r="O209" s="18">
        <v>817</v>
      </c>
      <c r="P209" s="17">
        <v>3.7</v>
      </c>
      <c r="Q209" s="17">
        <v>37.700000000000003</v>
      </c>
      <c r="R209" s="19">
        <v>0</v>
      </c>
      <c r="S209">
        <v>1</v>
      </c>
    </row>
    <row r="210" spans="1:19">
      <c r="A210" s="1">
        <v>7</v>
      </c>
      <c r="B210" s="2">
        <v>0.5</v>
      </c>
      <c r="C210" s="18">
        <v>26.4</v>
      </c>
      <c r="D210" s="17">
        <v>16.57</v>
      </c>
      <c r="E210" s="17">
        <v>0.31</v>
      </c>
      <c r="F210" s="17">
        <v>1.79</v>
      </c>
      <c r="G210" s="17">
        <v>6.21</v>
      </c>
      <c r="H210" s="17">
        <v>8</v>
      </c>
      <c r="I210" s="17">
        <v>2.08</v>
      </c>
      <c r="J210" s="17">
        <v>7</v>
      </c>
      <c r="K210" s="17">
        <v>1</v>
      </c>
      <c r="L210" s="18">
        <v>29.8</v>
      </c>
      <c r="M210" s="18">
        <v>65.5</v>
      </c>
      <c r="N210" s="20">
        <v>1010.4</v>
      </c>
      <c r="O210" s="18">
        <v>480</v>
      </c>
      <c r="P210" s="17">
        <v>3.59</v>
      </c>
      <c r="Q210" s="17">
        <v>40.78</v>
      </c>
      <c r="R210" s="19">
        <v>0</v>
      </c>
      <c r="S210">
        <v>1</v>
      </c>
    </row>
    <row r="211" spans="1:19">
      <c r="A211" s="1">
        <v>7</v>
      </c>
      <c r="B211" s="2">
        <v>0.54166666666666696</v>
      </c>
      <c r="C211" s="18">
        <v>25.9</v>
      </c>
      <c r="D211" s="17">
        <v>16.27</v>
      </c>
      <c r="E211" s="17">
        <v>0.36</v>
      </c>
      <c r="F211" s="17">
        <v>1.48</v>
      </c>
      <c r="G211" s="17">
        <v>5.55</v>
      </c>
      <c r="H211" s="17">
        <v>7.03</v>
      </c>
      <c r="I211" s="17">
        <v>2.1800000000000002</v>
      </c>
      <c r="J211" s="17">
        <v>8</v>
      </c>
      <c r="K211" s="17">
        <v>0</v>
      </c>
      <c r="L211" s="18">
        <v>29.8</v>
      </c>
      <c r="M211" s="18">
        <v>65.5</v>
      </c>
      <c r="N211" s="20">
        <v>1010</v>
      </c>
      <c r="O211" s="18">
        <v>683</v>
      </c>
      <c r="P211" s="17">
        <v>3.57</v>
      </c>
      <c r="Q211" s="17">
        <v>42.34</v>
      </c>
      <c r="R211" s="19">
        <v>0</v>
      </c>
      <c r="S211">
        <v>1</v>
      </c>
    </row>
    <row r="212" spans="1:19">
      <c r="A212" s="1">
        <v>7</v>
      </c>
      <c r="B212" s="2">
        <v>0.58333333333333304</v>
      </c>
      <c r="C212" s="18">
        <v>26.2</v>
      </c>
      <c r="D212" s="17">
        <v>15.23</v>
      </c>
      <c r="E212" s="17">
        <v>0.28999999999999998</v>
      </c>
      <c r="F212" s="17">
        <v>1.36</v>
      </c>
      <c r="G212" s="17">
        <v>5.08</v>
      </c>
      <c r="H212" s="17">
        <v>6.44</v>
      </c>
      <c r="I212" s="17">
        <v>1.92</v>
      </c>
      <c r="J212" s="17">
        <v>9</v>
      </c>
      <c r="K212" s="17">
        <v>3</v>
      </c>
      <c r="L212" s="18">
        <v>30.3</v>
      </c>
      <c r="M212" s="18">
        <v>62</v>
      </c>
      <c r="N212" s="20">
        <v>1009.3</v>
      </c>
      <c r="O212" s="18">
        <v>601</v>
      </c>
      <c r="P212" s="17">
        <v>3.46</v>
      </c>
      <c r="Q212" s="17">
        <v>44.84</v>
      </c>
      <c r="R212" s="19">
        <v>0</v>
      </c>
      <c r="S212">
        <v>1</v>
      </c>
    </row>
    <row r="213" spans="1:19">
      <c r="A213" s="1">
        <v>7</v>
      </c>
      <c r="B213" s="2">
        <v>0.625</v>
      </c>
      <c r="C213" s="18">
        <v>26.6</v>
      </c>
      <c r="D213" s="17">
        <v>14.54</v>
      </c>
      <c r="E213" s="17">
        <v>0.33</v>
      </c>
      <c r="F213" s="17">
        <v>1.48</v>
      </c>
      <c r="G213" s="17">
        <v>5.28</v>
      </c>
      <c r="H213" s="17">
        <v>6.76</v>
      </c>
      <c r="I213" s="17">
        <v>2.02</v>
      </c>
      <c r="J213" s="17">
        <v>7</v>
      </c>
      <c r="K213" s="17">
        <v>5</v>
      </c>
      <c r="L213" s="18">
        <v>30.1</v>
      </c>
      <c r="M213" s="18">
        <v>62.7</v>
      </c>
      <c r="N213" s="20">
        <v>1008.6</v>
      </c>
      <c r="O213" s="18">
        <v>658</v>
      </c>
      <c r="P213" s="17">
        <v>3.3</v>
      </c>
      <c r="Q213" s="17">
        <v>49.15</v>
      </c>
      <c r="R213" s="19">
        <v>0</v>
      </c>
      <c r="S213">
        <v>1</v>
      </c>
    </row>
    <row r="214" spans="1:19">
      <c r="A214" s="1">
        <v>7</v>
      </c>
      <c r="B214" s="2">
        <v>0.66666666666666696</v>
      </c>
      <c r="C214" s="18">
        <v>27.1</v>
      </c>
      <c r="D214" s="17">
        <v>15.34</v>
      </c>
      <c r="E214" s="17">
        <v>0.3</v>
      </c>
      <c r="F214" s="17">
        <v>1.28</v>
      </c>
      <c r="G214" s="17">
        <v>4.8099999999999996</v>
      </c>
      <c r="H214" s="17">
        <v>6.09</v>
      </c>
      <c r="I214" s="17">
        <v>2.08</v>
      </c>
      <c r="J214" s="17">
        <v>5</v>
      </c>
      <c r="K214" s="17">
        <v>5</v>
      </c>
      <c r="L214" s="18">
        <v>29.9</v>
      </c>
      <c r="M214" s="18">
        <v>64.7</v>
      </c>
      <c r="N214" s="20">
        <v>1008.2</v>
      </c>
      <c r="O214" s="18">
        <v>490</v>
      </c>
      <c r="P214" s="17">
        <v>3.45</v>
      </c>
      <c r="Q214" s="17">
        <v>47.45</v>
      </c>
      <c r="R214" s="19">
        <v>0</v>
      </c>
      <c r="S214">
        <v>1</v>
      </c>
    </row>
    <row r="215" spans="1:19">
      <c r="A215" s="1">
        <v>7</v>
      </c>
      <c r="B215" s="2">
        <v>0.70833333333333304</v>
      </c>
      <c r="C215" s="18">
        <v>26.9</v>
      </c>
      <c r="D215" s="17">
        <v>16.579999999999998</v>
      </c>
      <c r="E215" s="17">
        <v>0.32</v>
      </c>
      <c r="F215" s="17">
        <v>1.4</v>
      </c>
      <c r="G215" s="17">
        <v>5.41</v>
      </c>
      <c r="H215" s="17">
        <v>6.81</v>
      </c>
      <c r="I215" s="17">
        <v>2.02</v>
      </c>
      <c r="J215" s="17">
        <v>5</v>
      </c>
      <c r="K215" s="17">
        <v>6</v>
      </c>
      <c r="L215" s="18">
        <v>29.5</v>
      </c>
      <c r="M215" s="18">
        <v>67.5</v>
      </c>
      <c r="N215" s="20">
        <v>1008.2</v>
      </c>
      <c r="O215" s="18">
        <v>250</v>
      </c>
      <c r="P215" s="17">
        <v>3.28</v>
      </c>
      <c r="Q215" s="17">
        <v>41.59</v>
      </c>
      <c r="R215" s="19">
        <v>0</v>
      </c>
      <c r="S215">
        <v>1</v>
      </c>
    </row>
    <row r="216" spans="1:19">
      <c r="A216" s="1">
        <v>7</v>
      </c>
      <c r="B216" s="2">
        <v>0.75</v>
      </c>
      <c r="C216" s="18">
        <v>26</v>
      </c>
      <c r="D216" s="17">
        <v>14.79</v>
      </c>
      <c r="E216" s="17">
        <v>0.51</v>
      </c>
      <c r="F216" s="17">
        <v>2.2400000000000002</v>
      </c>
      <c r="G216" s="17">
        <v>6.88</v>
      </c>
      <c r="H216" s="17">
        <v>9.1199999999999992</v>
      </c>
      <c r="I216" s="17">
        <v>2.09</v>
      </c>
      <c r="J216" s="17">
        <v>7</v>
      </c>
      <c r="K216" s="17">
        <v>6</v>
      </c>
      <c r="L216" s="18">
        <v>28.4</v>
      </c>
      <c r="M216" s="18">
        <v>71.7</v>
      </c>
      <c r="N216" s="20">
        <v>1008.4</v>
      </c>
      <c r="O216" s="18">
        <v>32</v>
      </c>
      <c r="P216" s="17">
        <v>2.78</v>
      </c>
      <c r="Q216" s="17">
        <v>41.99</v>
      </c>
      <c r="R216" s="19">
        <v>0</v>
      </c>
      <c r="S216">
        <v>1</v>
      </c>
    </row>
    <row r="217" spans="1:19">
      <c r="A217" s="1">
        <v>7</v>
      </c>
      <c r="B217" s="2">
        <v>0.79166666666666696</v>
      </c>
      <c r="C217" s="18">
        <v>25.6</v>
      </c>
      <c r="D217" s="17">
        <v>9.3000000000000007</v>
      </c>
      <c r="E217" s="17">
        <v>0.42</v>
      </c>
      <c r="F217" s="17">
        <v>1.85</v>
      </c>
      <c r="G217" s="17">
        <v>9.7799999999999994</v>
      </c>
      <c r="H217" s="17">
        <v>11.63</v>
      </c>
      <c r="I217" s="17">
        <v>2.08</v>
      </c>
      <c r="J217" s="17">
        <v>10</v>
      </c>
      <c r="K217" s="17">
        <v>7</v>
      </c>
      <c r="L217" s="18">
        <v>27.7</v>
      </c>
      <c r="M217" s="18">
        <v>74.099999999999994</v>
      </c>
      <c r="N217" s="20">
        <v>1008.7</v>
      </c>
      <c r="O217" s="18">
        <v>0</v>
      </c>
      <c r="P217" s="17">
        <v>1.64</v>
      </c>
      <c r="Q217" s="17">
        <v>43.91</v>
      </c>
      <c r="R217" s="19">
        <v>0</v>
      </c>
      <c r="S217">
        <v>1</v>
      </c>
    </row>
    <row r="218" spans="1:19">
      <c r="A218" s="1">
        <v>7</v>
      </c>
      <c r="B218" s="2">
        <v>0.83333333333333304</v>
      </c>
      <c r="C218" s="18">
        <v>25.6</v>
      </c>
      <c r="D218" s="17">
        <v>6.21</v>
      </c>
      <c r="E218" s="17">
        <v>0.43</v>
      </c>
      <c r="F218" s="17">
        <v>2.66</v>
      </c>
      <c r="G218" s="17">
        <v>11.68</v>
      </c>
      <c r="H218" s="17">
        <v>14.34</v>
      </c>
      <c r="I218" s="17">
        <v>2.31</v>
      </c>
      <c r="J218" s="17">
        <v>8</v>
      </c>
      <c r="K218" s="17">
        <v>6</v>
      </c>
      <c r="L218" s="18">
        <v>27.5</v>
      </c>
      <c r="M218" s="18">
        <v>76.2</v>
      </c>
      <c r="N218" s="20">
        <v>1009.6</v>
      </c>
      <c r="O218" s="18">
        <v>0</v>
      </c>
      <c r="P218" s="17">
        <v>1.51</v>
      </c>
      <c r="Q218" s="17">
        <v>33.479999999999997</v>
      </c>
      <c r="R218" s="19">
        <v>0</v>
      </c>
      <c r="S218">
        <v>1</v>
      </c>
    </row>
    <row r="219" spans="1:19">
      <c r="A219" s="1">
        <v>7</v>
      </c>
      <c r="B219" s="2">
        <v>0.875</v>
      </c>
      <c r="C219" s="18">
        <v>25.6</v>
      </c>
      <c r="D219" s="17">
        <v>6.52</v>
      </c>
      <c r="E219" s="17">
        <v>0.42</v>
      </c>
      <c r="F219" s="17">
        <v>2.63</v>
      </c>
      <c r="G219" s="17">
        <v>12.41</v>
      </c>
      <c r="H219" s="17">
        <v>15.04</v>
      </c>
      <c r="I219" s="17">
        <v>2.2999999999999998</v>
      </c>
      <c r="J219" s="17">
        <v>15</v>
      </c>
      <c r="K219" s="17">
        <v>5</v>
      </c>
      <c r="L219" s="18">
        <v>27.3</v>
      </c>
      <c r="M219" s="18">
        <v>77.7</v>
      </c>
      <c r="N219" s="20">
        <v>1010.3</v>
      </c>
      <c r="O219" s="18">
        <v>0</v>
      </c>
      <c r="P219" s="17">
        <v>1.56</v>
      </c>
      <c r="Q219" s="17">
        <v>33.14</v>
      </c>
      <c r="R219" s="19">
        <v>0</v>
      </c>
      <c r="S219">
        <v>1</v>
      </c>
    </row>
    <row r="220" spans="1:19">
      <c r="A220" s="1">
        <v>7</v>
      </c>
      <c r="B220" s="2">
        <v>0.91666666666666696</v>
      </c>
      <c r="C220" s="18">
        <v>25.7</v>
      </c>
      <c r="D220" s="17">
        <v>8.19</v>
      </c>
      <c r="E220" s="17">
        <v>0.45</v>
      </c>
      <c r="F220" s="17">
        <v>0.84</v>
      </c>
      <c r="G220" s="17">
        <v>9.9499999999999993</v>
      </c>
      <c r="H220" s="17">
        <v>10.79</v>
      </c>
      <c r="I220" s="17">
        <v>2.34</v>
      </c>
      <c r="J220" s="17">
        <v>16</v>
      </c>
      <c r="K220" s="17">
        <v>5</v>
      </c>
      <c r="L220" s="18">
        <v>27.3</v>
      </c>
      <c r="M220" s="18">
        <v>79.400000000000006</v>
      </c>
      <c r="N220" s="20">
        <v>1011.1</v>
      </c>
      <c r="O220" s="18">
        <v>0</v>
      </c>
      <c r="P220" s="17">
        <v>1.1100000000000001</v>
      </c>
      <c r="Q220" s="17">
        <v>32.33</v>
      </c>
      <c r="R220" s="19">
        <v>0</v>
      </c>
      <c r="S220">
        <v>1</v>
      </c>
    </row>
    <row r="221" spans="1:19">
      <c r="A221" s="1">
        <v>7</v>
      </c>
      <c r="B221" s="2">
        <v>0.95833333333333304</v>
      </c>
      <c r="C221" s="18">
        <v>25.6</v>
      </c>
      <c r="D221" s="17">
        <v>10.53</v>
      </c>
      <c r="E221" s="17">
        <v>0.41</v>
      </c>
      <c r="F221" s="17">
        <v>0.54</v>
      </c>
      <c r="G221" s="17">
        <v>8.77</v>
      </c>
      <c r="H221" s="17">
        <v>9.31</v>
      </c>
      <c r="I221" s="17">
        <v>2.19</v>
      </c>
      <c r="J221" s="17">
        <v>9</v>
      </c>
      <c r="K221" s="17">
        <v>4</v>
      </c>
      <c r="L221" s="18">
        <v>27.3</v>
      </c>
      <c r="M221" s="18">
        <v>78.7</v>
      </c>
      <c r="N221" s="20">
        <v>1011.3</v>
      </c>
      <c r="O221" s="18">
        <v>1</v>
      </c>
      <c r="P221" s="17">
        <v>1.63</v>
      </c>
      <c r="Q221" s="17">
        <v>30.99</v>
      </c>
      <c r="R221" s="19">
        <v>0</v>
      </c>
      <c r="S221">
        <v>1</v>
      </c>
    </row>
    <row r="223" spans="1:19">
      <c r="A223" s="150" t="s">
        <v>39</v>
      </c>
      <c r="B223" s="151"/>
      <c r="C223" s="18">
        <v>1</v>
      </c>
      <c r="D223" s="18">
        <v>1</v>
      </c>
      <c r="E223" s="18">
        <v>1</v>
      </c>
      <c r="F223" s="18">
        <v>1</v>
      </c>
      <c r="G223" s="18">
        <v>1</v>
      </c>
      <c r="H223" s="18">
        <v>1</v>
      </c>
      <c r="I223" s="18">
        <v>1</v>
      </c>
      <c r="J223" s="18">
        <v>1</v>
      </c>
      <c r="K223" s="18">
        <v>1</v>
      </c>
      <c r="L223" s="18">
        <v>1</v>
      </c>
      <c r="M223" s="18">
        <v>1</v>
      </c>
      <c r="N223" s="18">
        <v>1</v>
      </c>
      <c r="O223" s="18">
        <v>1</v>
      </c>
      <c r="P223" s="18">
        <v>1</v>
      </c>
      <c r="Q223" s="18">
        <v>1</v>
      </c>
      <c r="R223" s="18">
        <v>1</v>
      </c>
    </row>
    <row r="224" spans="1:19">
      <c r="A224" s="144" t="s">
        <v>2</v>
      </c>
      <c r="B224" s="145"/>
      <c r="C224" s="18">
        <v>0</v>
      </c>
      <c r="D224" s="18">
        <v>0</v>
      </c>
      <c r="E224" s="18">
        <v>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8">
        <v>0</v>
      </c>
      <c r="M224" s="18">
        <v>0</v>
      </c>
      <c r="N224" s="18">
        <v>0</v>
      </c>
      <c r="O224" s="18">
        <v>0</v>
      </c>
      <c r="P224" s="18">
        <v>0</v>
      </c>
      <c r="Q224" s="18">
        <v>0</v>
      </c>
      <c r="R224" s="18">
        <v>0</v>
      </c>
    </row>
    <row r="225" spans="1:19">
      <c r="A225" s="146" t="s">
        <v>3</v>
      </c>
      <c r="B225" s="147"/>
      <c r="C225" s="18">
        <v>0</v>
      </c>
      <c r="D225" s="18">
        <v>0</v>
      </c>
      <c r="E225" s="18">
        <v>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8">
        <v>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</row>
    <row r="226" spans="1:19">
      <c r="A226" s="148" t="s">
        <v>4</v>
      </c>
      <c r="B226" s="149"/>
      <c r="C226" s="18">
        <v>0</v>
      </c>
      <c r="D226" s="18">
        <v>0</v>
      </c>
      <c r="E226" s="18">
        <v>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</row>
    <row r="227" spans="1:19">
      <c r="A227" s="152" t="s">
        <v>27</v>
      </c>
      <c r="B227" s="153"/>
      <c r="C227" s="21">
        <f t="shared" ref="C227:R227" si="6">24-C223-C224-C225-C226</f>
        <v>23</v>
      </c>
      <c r="D227" s="21">
        <f t="shared" si="6"/>
        <v>23</v>
      </c>
      <c r="E227" s="21">
        <f t="shared" si="6"/>
        <v>23</v>
      </c>
      <c r="F227" s="21">
        <f t="shared" si="6"/>
        <v>23</v>
      </c>
      <c r="G227" s="21">
        <f t="shared" si="6"/>
        <v>23</v>
      </c>
      <c r="H227" s="21">
        <f t="shared" si="6"/>
        <v>23</v>
      </c>
      <c r="I227" s="21">
        <f t="shared" si="6"/>
        <v>23</v>
      </c>
      <c r="J227" s="21">
        <f t="shared" si="6"/>
        <v>23</v>
      </c>
      <c r="K227" s="21">
        <f t="shared" si="6"/>
        <v>23</v>
      </c>
      <c r="L227" s="21">
        <f t="shared" si="6"/>
        <v>23</v>
      </c>
      <c r="M227" s="21">
        <f t="shared" si="6"/>
        <v>23</v>
      </c>
      <c r="N227" s="21">
        <f t="shared" si="6"/>
        <v>23</v>
      </c>
      <c r="O227" s="21">
        <f t="shared" si="6"/>
        <v>23</v>
      </c>
      <c r="P227" s="21">
        <f t="shared" si="6"/>
        <v>23</v>
      </c>
      <c r="Q227" s="21">
        <f t="shared" si="6"/>
        <v>23</v>
      </c>
      <c r="R227" s="21">
        <f t="shared" si="6"/>
        <v>23</v>
      </c>
    </row>
    <row r="228" spans="1:19">
      <c r="A228" s="154" t="s">
        <v>28</v>
      </c>
      <c r="B228" s="155"/>
      <c r="C228" s="22">
        <f>C227/(SUM(S198:S221))</f>
        <v>0.95833333333333337</v>
      </c>
      <c r="D228" s="22">
        <f>D227/(SUM(S198:S221))</f>
        <v>0.95833333333333337</v>
      </c>
      <c r="E228" s="22">
        <f>E227/(SUM(S198:S221))</f>
        <v>0.95833333333333337</v>
      </c>
      <c r="F228" s="22">
        <f>F227/(SUM(S198:S221))</f>
        <v>0.95833333333333337</v>
      </c>
      <c r="G228" s="22">
        <f>G227/(SUM(S198:S221))</f>
        <v>0.95833333333333337</v>
      </c>
      <c r="H228" s="22">
        <f>H227/(SUM(S198:S221))</f>
        <v>0.95833333333333337</v>
      </c>
      <c r="I228" s="22">
        <f>I227/(SUM(S198:S221))</f>
        <v>0.95833333333333337</v>
      </c>
      <c r="J228" s="22">
        <f>J227/(SUM(S198:S221))</f>
        <v>0.95833333333333337</v>
      </c>
      <c r="K228" s="22">
        <f>K227/(SUM(S198:S221))</f>
        <v>0.95833333333333337</v>
      </c>
      <c r="L228" s="22">
        <f>L227/(SUM(S198:S221))</f>
        <v>0.95833333333333337</v>
      </c>
      <c r="M228" s="22">
        <f>M227/(SUM(S198:S221))</f>
        <v>0.95833333333333337</v>
      </c>
      <c r="N228" s="22">
        <f>N227/(SUM(S198:S221))</f>
        <v>0.95833333333333337</v>
      </c>
      <c r="O228" s="22">
        <f>O227/(SUM(S198:S221))</f>
        <v>0.95833333333333337</v>
      </c>
      <c r="P228" s="22">
        <f>P227/(SUM(S198:S221))</f>
        <v>0.95833333333333337</v>
      </c>
      <c r="Q228" s="22">
        <f>Q227/(SUM(S198:S221))</f>
        <v>0.95833333333333337</v>
      </c>
      <c r="R228" s="22">
        <f>R227/(SUM(S198:S221))</f>
        <v>0.95833333333333337</v>
      </c>
    </row>
    <row r="230" spans="1:19">
      <c r="A230" s="1">
        <v>8</v>
      </c>
      <c r="B230" s="2">
        <v>0</v>
      </c>
      <c r="C230" s="18">
        <v>25.6</v>
      </c>
      <c r="D230" s="17">
        <v>9.98</v>
      </c>
      <c r="E230" s="17">
        <v>0.39</v>
      </c>
      <c r="F230" s="17">
        <v>0.35</v>
      </c>
      <c r="G230" s="17">
        <v>8.59</v>
      </c>
      <c r="H230" s="17">
        <v>8.94</v>
      </c>
      <c r="I230" s="17">
        <v>2.16</v>
      </c>
      <c r="J230" s="17">
        <v>10</v>
      </c>
      <c r="K230" s="17">
        <v>7</v>
      </c>
      <c r="L230" s="18">
        <v>27.1</v>
      </c>
      <c r="M230" s="18">
        <v>80.5</v>
      </c>
      <c r="N230" s="20">
        <v>1010.9</v>
      </c>
      <c r="O230" s="18">
        <v>0</v>
      </c>
      <c r="P230" s="18">
        <v>0.94</v>
      </c>
      <c r="Q230" s="17">
        <v>26.68</v>
      </c>
      <c r="R230" s="19">
        <v>0</v>
      </c>
      <c r="S230">
        <v>1</v>
      </c>
    </row>
    <row r="231" spans="1:19">
      <c r="A231" s="1">
        <v>8</v>
      </c>
      <c r="B231" s="2">
        <v>4.1666666666666664E-2</v>
      </c>
      <c r="C231" s="18">
        <v>25.6</v>
      </c>
      <c r="D231" s="17">
        <v>11.33</v>
      </c>
      <c r="E231" s="17">
        <v>0.25</v>
      </c>
      <c r="F231" s="17">
        <v>0.19</v>
      </c>
      <c r="G231" s="17">
        <v>8.0500000000000007</v>
      </c>
      <c r="H231" s="17">
        <v>8.24</v>
      </c>
      <c r="I231" s="17">
        <v>2.19</v>
      </c>
      <c r="J231" s="17">
        <v>11</v>
      </c>
      <c r="K231" s="17">
        <v>6</v>
      </c>
      <c r="L231" s="18">
        <v>27</v>
      </c>
      <c r="M231" s="18">
        <v>80.7</v>
      </c>
      <c r="N231" s="20">
        <v>1010.4</v>
      </c>
      <c r="O231" s="18">
        <v>1</v>
      </c>
      <c r="P231" s="18">
        <v>1.34</v>
      </c>
      <c r="Q231" s="17">
        <v>44.72</v>
      </c>
      <c r="R231" s="19">
        <v>0</v>
      </c>
      <c r="S231">
        <v>1</v>
      </c>
    </row>
    <row r="232" spans="1:19">
      <c r="A232" s="1">
        <v>8</v>
      </c>
      <c r="B232" s="2">
        <v>8.3333333333333301E-2</v>
      </c>
      <c r="C232" s="18">
        <v>25.6</v>
      </c>
      <c r="D232" s="17">
        <v>12.27</v>
      </c>
      <c r="E232" s="17">
        <v>0.24</v>
      </c>
      <c r="F232" s="17">
        <v>0.78</v>
      </c>
      <c r="G232" s="17">
        <v>6.44</v>
      </c>
      <c r="H232" s="17">
        <v>7.22</v>
      </c>
      <c r="I232" s="17">
        <v>2.2799999999999998</v>
      </c>
      <c r="J232" s="17">
        <v>6</v>
      </c>
      <c r="K232" s="17">
        <v>4</v>
      </c>
      <c r="L232" s="18">
        <v>26.3</v>
      </c>
      <c r="M232" s="18">
        <v>87.2</v>
      </c>
      <c r="N232" s="20">
        <v>1009.9</v>
      </c>
      <c r="O232" s="18">
        <v>2</v>
      </c>
      <c r="P232" s="18">
        <v>1.21</v>
      </c>
      <c r="Q232" s="17">
        <v>44.48</v>
      </c>
      <c r="R232" s="19">
        <v>0.8</v>
      </c>
      <c r="S232">
        <v>1</v>
      </c>
    </row>
    <row r="233" spans="1:19">
      <c r="A233" s="1">
        <v>8</v>
      </c>
      <c r="B233" s="2">
        <v>0.125</v>
      </c>
      <c r="C233" s="18">
        <v>25.5</v>
      </c>
      <c r="D233" s="17">
        <v>11.46</v>
      </c>
      <c r="E233" s="17">
        <v>0.23</v>
      </c>
      <c r="F233" s="17">
        <v>0.24</v>
      </c>
      <c r="G233" s="17">
        <v>5.81</v>
      </c>
      <c r="H233" s="17">
        <v>6.05</v>
      </c>
      <c r="I233" s="17">
        <v>2.2799999999999998</v>
      </c>
      <c r="J233" s="17">
        <v>4</v>
      </c>
      <c r="K233" s="17">
        <v>4</v>
      </c>
      <c r="L233" s="18">
        <v>26.1</v>
      </c>
      <c r="M233" s="18">
        <v>88</v>
      </c>
      <c r="N233" s="20">
        <v>1009.5</v>
      </c>
      <c r="O233" s="18">
        <v>4</v>
      </c>
      <c r="P233" s="18">
        <v>1.1000000000000001</v>
      </c>
      <c r="Q233" s="17">
        <v>40.92</v>
      </c>
      <c r="R233" s="19">
        <v>0</v>
      </c>
      <c r="S233">
        <v>1</v>
      </c>
    </row>
    <row r="234" spans="1:19">
      <c r="A234" s="1">
        <v>8</v>
      </c>
      <c r="B234" s="2">
        <v>0.16666666666666699</v>
      </c>
      <c r="C234" s="18">
        <v>25.5</v>
      </c>
      <c r="D234" s="17">
        <v>8.89</v>
      </c>
      <c r="E234" s="17">
        <v>0.27</v>
      </c>
      <c r="F234" s="17">
        <v>0.68</v>
      </c>
      <c r="G234" s="17">
        <v>6.88</v>
      </c>
      <c r="H234" s="17">
        <v>7.55</v>
      </c>
      <c r="I234" s="17">
        <v>2.33</v>
      </c>
      <c r="J234" s="17">
        <v>6</v>
      </c>
      <c r="K234" s="17">
        <v>3</v>
      </c>
      <c r="L234" s="18">
        <v>25.9</v>
      </c>
      <c r="M234" s="18">
        <v>89.4</v>
      </c>
      <c r="N234" s="20">
        <v>1009.1</v>
      </c>
      <c r="O234" s="18">
        <v>3</v>
      </c>
      <c r="P234" s="18">
        <v>0.5</v>
      </c>
      <c r="Q234" s="17">
        <v>73.8</v>
      </c>
      <c r="R234" s="19">
        <v>0</v>
      </c>
      <c r="S234">
        <v>1</v>
      </c>
    </row>
    <row r="235" spans="1:19">
      <c r="A235" s="1">
        <v>8</v>
      </c>
      <c r="B235" s="2">
        <v>0.20833333333333301</v>
      </c>
      <c r="C235" s="18">
        <v>25.4</v>
      </c>
      <c r="D235" s="17">
        <v>1.46</v>
      </c>
      <c r="E235" s="17">
        <v>0.48</v>
      </c>
      <c r="F235" s="17">
        <v>4.09</v>
      </c>
      <c r="G235" s="17">
        <v>13.25</v>
      </c>
      <c r="H235" s="17">
        <v>17.350000000000001</v>
      </c>
      <c r="I235" s="17">
        <v>2.39</v>
      </c>
      <c r="J235" s="17">
        <v>17</v>
      </c>
      <c r="K235" s="17">
        <v>13</v>
      </c>
      <c r="L235" s="18">
        <v>24.8</v>
      </c>
      <c r="M235" s="18">
        <v>94.9</v>
      </c>
      <c r="N235" s="20">
        <v>1009.3</v>
      </c>
      <c r="O235" s="18">
        <v>1</v>
      </c>
      <c r="P235" s="18">
        <v>0.59</v>
      </c>
      <c r="Q235" s="17">
        <v>161.79</v>
      </c>
      <c r="R235" s="19">
        <v>0</v>
      </c>
      <c r="S235">
        <v>1</v>
      </c>
    </row>
    <row r="236" spans="1:19">
      <c r="A236" s="1">
        <v>8</v>
      </c>
      <c r="B236" s="2">
        <v>0.25</v>
      </c>
      <c r="C236" s="18">
        <v>25.3</v>
      </c>
      <c r="D236" s="17">
        <v>1.18</v>
      </c>
      <c r="E236" s="17">
        <v>0.54</v>
      </c>
      <c r="F236" s="17">
        <v>10</v>
      </c>
      <c r="G236" s="17">
        <v>16.28</v>
      </c>
      <c r="H236" s="17">
        <v>26.27</v>
      </c>
      <c r="I236" s="17">
        <v>2.4</v>
      </c>
      <c r="J236" s="17">
        <v>19</v>
      </c>
      <c r="K236" s="17">
        <v>10</v>
      </c>
      <c r="L236" s="18">
        <v>24.7</v>
      </c>
      <c r="M236" s="18">
        <v>95.7</v>
      </c>
      <c r="N236" s="20">
        <v>1009.5</v>
      </c>
      <c r="O236" s="18">
        <v>6</v>
      </c>
      <c r="P236" s="18">
        <v>0.61</v>
      </c>
      <c r="Q236" s="17">
        <v>172.12</v>
      </c>
      <c r="R236" s="19">
        <v>0</v>
      </c>
      <c r="S236">
        <v>1</v>
      </c>
    </row>
    <row r="237" spans="1:19">
      <c r="A237" s="1">
        <v>8</v>
      </c>
      <c r="B237" s="2">
        <v>0.29166666666666702</v>
      </c>
      <c r="C237" s="18">
        <v>25.1</v>
      </c>
      <c r="D237" s="17">
        <v>2.1800000000000002</v>
      </c>
      <c r="E237" s="17">
        <v>0.48</v>
      </c>
      <c r="F237" s="17">
        <v>9.5</v>
      </c>
      <c r="G237" s="17">
        <v>16.77</v>
      </c>
      <c r="H237" s="17">
        <v>26.27</v>
      </c>
      <c r="I237" s="17">
        <v>2.58</v>
      </c>
      <c r="J237" s="17">
        <v>15</v>
      </c>
      <c r="K237" s="17">
        <v>11</v>
      </c>
      <c r="L237" s="18">
        <v>25</v>
      </c>
      <c r="M237" s="18">
        <v>94.5</v>
      </c>
      <c r="N237" s="20">
        <v>1010.4</v>
      </c>
      <c r="O237" s="18">
        <v>78</v>
      </c>
      <c r="P237" s="18">
        <v>1</v>
      </c>
      <c r="Q237" s="17">
        <v>171.3</v>
      </c>
      <c r="R237" s="19">
        <v>0.2</v>
      </c>
      <c r="S237">
        <v>1</v>
      </c>
    </row>
    <row r="238" spans="1:19">
      <c r="A238" s="1">
        <v>8</v>
      </c>
      <c r="B238" s="2">
        <v>0.33333333333333298</v>
      </c>
      <c r="C238" s="18">
        <v>25.1</v>
      </c>
      <c r="D238" s="17">
        <v>4.5599999999999996</v>
      </c>
      <c r="E238" s="17">
        <v>0.49</v>
      </c>
      <c r="F238" s="17">
        <v>7.5</v>
      </c>
      <c r="G238" s="17">
        <v>15.27</v>
      </c>
      <c r="H238" s="17">
        <v>22.78</v>
      </c>
      <c r="I238" s="17">
        <v>2.6</v>
      </c>
      <c r="J238" s="17">
        <v>19</v>
      </c>
      <c r="K238" s="17">
        <v>9</v>
      </c>
      <c r="L238" s="18">
        <v>26.8</v>
      </c>
      <c r="M238" s="18">
        <v>87.1</v>
      </c>
      <c r="N238" s="20">
        <v>1010.9</v>
      </c>
      <c r="O238" s="18">
        <v>254</v>
      </c>
      <c r="P238" s="17">
        <v>0.79</v>
      </c>
      <c r="Q238" s="17">
        <v>153.27000000000001</v>
      </c>
      <c r="R238" s="19">
        <v>0</v>
      </c>
      <c r="S238">
        <v>1</v>
      </c>
    </row>
    <row r="239" spans="1:19">
      <c r="A239" s="1">
        <v>8</v>
      </c>
      <c r="B239" s="2">
        <v>0.375</v>
      </c>
      <c r="C239" s="18">
        <v>25.5</v>
      </c>
      <c r="D239" s="17">
        <v>13.21</v>
      </c>
      <c r="E239" s="17">
        <v>0.28000000000000003</v>
      </c>
      <c r="F239" s="17">
        <v>3.07</v>
      </c>
      <c r="G239" s="17">
        <v>9.7200000000000006</v>
      </c>
      <c r="H239" s="17">
        <v>12.78</v>
      </c>
      <c r="I239" s="17">
        <v>2.4500000000000002</v>
      </c>
      <c r="J239" s="17">
        <v>17</v>
      </c>
      <c r="K239" s="17">
        <v>9</v>
      </c>
      <c r="L239" s="18">
        <v>28.5</v>
      </c>
      <c r="M239" s="18">
        <v>74.5</v>
      </c>
      <c r="N239" s="20">
        <v>1011.2</v>
      </c>
      <c r="O239" s="18">
        <v>470</v>
      </c>
      <c r="P239" s="17">
        <v>2.41</v>
      </c>
      <c r="Q239" s="17">
        <v>61.79</v>
      </c>
      <c r="R239" s="19">
        <v>0</v>
      </c>
      <c r="S239">
        <v>1</v>
      </c>
    </row>
    <row r="240" spans="1:19">
      <c r="A240" s="1">
        <v>8</v>
      </c>
      <c r="B240" s="2">
        <v>0.41666666666666702</v>
      </c>
      <c r="C240" s="18">
        <v>25.6</v>
      </c>
      <c r="D240" s="17">
        <v>17.03</v>
      </c>
      <c r="E240" s="17">
        <v>0.24</v>
      </c>
      <c r="F240" s="17">
        <v>1.18</v>
      </c>
      <c r="G240" s="17">
        <v>6.41</v>
      </c>
      <c r="H240" s="17">
        <v>7.59</v>
      </c>
      <c r="I240" s="17">
        <v>2.21</v>
      </c>
      <c r="J240" s="17">
        <v>4</v>
      </c>
      <c r="K240" s="17">
        <v>6</v>
      </c>
      <c r="L240" s="18">
        <v>29.5</v>
      </c>
      <c r="M240" s="18">
        <v>66.2</v>
      </c>
      <c r="N240" s="20">
        <v>1011.3</v>
      </c>
      <c r="O240" s="18">
        <v>774</v>
      </c>
      <c r="P240" s="17">
        <v>3</v>
      </c>
      <c r="Q240" s="17">
        <v>54.69</v>
      </c>
      <c r="R240" s="19">
        <v>0</v>
      </c>
      <c r="S240">
        <v>1</v>
      </c>
    </row>
    <row r="241" spans="1:19">
      <c r="A241" s="1">
        <v>8</v>
      </c>
      <c r="B241" s="2">
        <v>0.45833333333333298</v>
      </c>
      <c r="C241" s="18">
        <v>25.5</v>
      </c>
      <c r="D241" s="17">
        <v>17.899999999999999</v>
      </c>
      <c r="E241" s="17">
        <v>0.28000000000000003</v>
      </c>
      <c r="F241" s="17">
        <v>0.9</v>
      </c>
      <c r="G241" s="17">
        <v>5.13</v>
      </c>
      <c r="H241" s="17">
        <v>6.03</v>
      </c>
      <c r="I241" s="17">
        <v>2.14</v>
      </c>
      <c r="J241" s="17">
        <v>15</v>
      </c>
      <c r="K241" s="17">
        <v>10</v>
      </c>
      <c r="L241" s="18">
        <v>30.3</v>
      </c>
      <c r="M241" s="18">
        <v>62.9</v>
      </c>
      <c r="N241" s="20">
        <v>1011</v>
      </c>
      <c r="O241" s="18">
        <v>860</v>
      </c>
      <c r="P241" s="17">
        <v>3.06</v>
      </c>
      <c r="Q241" s="17">
        <v>63.67</v>
      </c>
      <c r="R241" s="19">
        <v>0</v>
      </c>
      <c r="S241">
        <v>1</v>
      </c>
    </row>
    <row r="242" spans="1:19">
      <c r="A242" s="1">
        <v>8</v>
      </c>
      <c r="B242" s="2">
        <v>0.5</v>
      </c>
      <c r="C242" s="18">
        <v>25.6</v>
      </c>
      <c r="D242" s="17">
        <v>17.600000000000001</v>
      </c>
      <c r="E242" s="17">
        <v>0.28000000000000003</v>
      </c>
      <c r="F242" s="17">
        <v>0.89</v>
      </c>
      <c r="G242" s="17">
        <v>4.72</v>
      </c>
      <c r="H242" s="17">
        <v>5.61</v>
      </c>
      <c r="I242" s="17">
        <v>2.0299999999999998</v>
      </c>
      <c r="J242" s="17">
        <v>8</v>
      </c>
      <c r="K242" s="17">
        <v>7</v>
      </c>
      <c r="L242" s="18">
        <v>30.5</v>
      </c>
      <c r="M242" s="18">
        <v>61.5</v>
      </c>
      <c r="N242" s="20">
        <v>1010.7</v>
      </c>
      <c r="O242" s="18">
        <v>883</v>
      </c>
      <c r="P242" s="17">
        <v>3.22</v>
      </c>
      <c r="Q242" s="17">
        <v>55.84</v>
      </c>
      <c r="R242" s="19">
        <v>0</v>
      </c>
      <c r="S242">
        <v>1</v>
      </c>
    </row>
    <row r="243" spans="1:19">
      <c r="A243" s="1">
        <v>8</v>
      </c>
      <c r="B243" s="2">
        <v>0.54166666666666696</v>
      </c>
      <c r="C243" s="18">
        <v>25.4</v>
      </c>
      <c r="D243" s="17">
        <v>17.8</v>
      </c>
      <c r="E243" s="17">
        <v>0.28999999999999998</v>
      </c>
      <c r="F243" s="17">
        <v>0.76</v>
      </c>
      <c r="G243" s="17">
        <v>4.6399999999999997</v>
      </c>
      <c r="H243" s="17">
        <v>5.4</v>
      </c>
      <c r="I243" s="17">
        <v>2.12</v>
      </c>
      <c r="J243" s="17">
        <v>8</v>
      </c>
      <c r="K243" s="17">
        <v>4</v>
      </c>
      <c r="L243" s="18">
        <v>30.4</v>
      </c>
      <c r="M243" s="18">
        <v>61.8</v>
      </c>
      <c r="N243" s="20">
        <v>1010.3</v>
      </c>
      <c r="O243" s="18">
        <v>791</v>
      </c>
      <c r="P243" s="17">
        <v>3.56</v>
      </c>
      <c r="Q243" s="17">
        <v>59.79</v>
      </c>
      <c r="R243" s="19">
        <v>0</v>
      </c>
      <c r="S243">
        <v>1</v>
      </c>
    </row>
    <row r="244" spans="1:19">
      <c r="A244" s="1">
        <v>8</v>
      </c>
      <c r="B244" s="2">
        <v>0.58333333333333304</v>
      </c>
      <c r="C244" s="18">
        <v>25.4</v>
      </c>
      <c r="D244" s="17">
        <v>18.68</v>
      </c>
      <c r="E244" s="17">
        <v>0.24</v>
      </c>
      <c r="F244" s="17">
        <v>0.77</v>
      </c>
      <c r="G244" s="17">
        <v>4.74</v>
      </c>
      <c r="H244" s="17">
        <v>5.5</v>
      </c>
      <c r="I244" s="17">
        <v>2.25</v>
      </c>
      <c r="J244" s="17">
        <v>9</v>
      </c>
      <c r="K244" s="17">
        <v>6</v>
      </c>
      <c r="L244" s="18">
        <v>30.3</v>
      </c>
      <c r="M244" s="18">
        <v>62.4</v>
      </c>
      <c r="N244" s="20">
        <v>1009.7</v>
      </c>
      <c r="O244" s="18">
        <v>714</v>
      </c>
      <c r="P244" s="17">
        <v>3.52</v>
      </c>
      <c r="Q244" s="17">
        <v>50.06</v>
      </c>
      <c r="R244" s="19">
        <v>0</v>
      </c>
      <c r="S244">
        <v>1</v>
      </c>
    </row>
    <row r="245" spans="1:19">
      <c r="A245" s="1">
        <v>8</v>
      </c>
      <c r="B245" s="2">
        <v>0.625</v>
      </c>
      <c r="C245" s="18">
        <v>25.6</v>
      </c>
      <c r="D245" s="17">
        <v>17.010000000000002</v>
      </c>
      <c r="E245" s="17">
        <v>0.27</v>
      </c>
      <c r="F245" s="17">
        <v>0.76</v>
      </c>
      <c r="G245" s="17">
        <v>4.47</v>
      </c>
      <c r="H245" s="17">
        <v>5.23</v>
      </c>
      <c r="I245" s="17">
        <v>2.2799999999999998</v>
      </c>
      <c r="J245" s="17">
        <v>9</v>
      </c>
      <c r="K245" s="17">
        <v>4</v>
      </c>
      <c r="L245" s="18">
        <v>30</v>
      </c>
      <c r="M245" s="18">
        <v>62.8</v>
      </c>
      <c r="N245" s="20">
        <v>1009.2</v>
      </c>
      <c r="O245" s="18">
        <v>634</v>
      </c>
      <c r="P245" s="17">
        <v>3.7</v>
      </c>
      <c r="Q245" s="17">
        <v>56.63</v>
      </c>
      <c r="R245" s="19">
        <v>0</v>
      </c>
      <c r="S245">
        <v>1</v>
      </c>
    </row>
    <row r="246" spans="1:19">
      <c r="A246" s="1">
        <v>8</v>
      </c>
      <c r="B246" s="2">
        <v>0.66666666666666696</v>
      </c>
      <c r="C246" s="18">
        <v>26</v>
      </c>
      <c r="D246" s="17">
        <v>16.739999999999998</v>
      </c>
      <c r="E246" s="17">
        <v>0.27</v>
      </c>
      <c r="F246" s="17">
        <v>0.76</v>
      </c>
      <c r="G246" s="17">
        <v>4.57</v>
      </c>
      <c r="H246" s="17">
        <v>5.32</v>
      </c>
      <c r="I246" s="17">
        <v>2.21</v>
      </c>
      <c r="J246" s="17">
        <v>11</v>
      </c>
      <c r="K246" s="17">
        <v>3</v>
      </c>
      <c r="L246" s="18">
        <v>29.9</v>
      </c>
      <c r="M246" s="18">
        <v>63.9</v>
      </c>
      <c r="N246" s="20">
        <v>1008.8</v>
      </c>
      <c r="O246" s="18">
        <v>458</v>
      </c>
      <c r="P246" s="17">
        <v>3.54</v>
      </c>
      <c r="Q246" s="17">
        <v>51.42</v>
      </c>
      <c r="R246" s="19">
        <v>0</v>
      </c>
      <c r="S246">
        <v>1</v>
      </c>
    </row>
    <row r="247" spans="1:19">
      <c r="A247" s="1">
        <v>8</v>
      </c>
      <c r="B247" s="2">
        <v>0.70833333333333304</v>
      </c>
      <c r="C247" s="18">
        <v>26.2</v>
      </c>
      <c r="D247" s="17">
        <v>19.14</v>
      </c>
      <c r="E247" s="17">
        <v>0.27</v>
      </c>
      <c r="F247" s="17">
        <v>0.85</v>
      </c>
      <c r="G247" s="17">
        <v>4.63</v>
      </c>
      <c r="H247" s="17">
        <v>5.48</v>
      </c>
      <c r="I247" s="17">
        <v>2.3199999999999998</v>
      </c>
      <c r="J247" s="17">
        <v>7</v>
      </c>
      <c r="K247" s="17">
        <v>5</v>
      </c>
      <c r="L247" s="18">
        <v>29.3</v>
      </c>
      <c r="M247" s="18">
        <v>66</v>
      </c>
      <c r="N247" s="20">
        <v>1008.6</v>
      </c>
      <c r="O247" s="18">
        <v>211</v>
      </c>
      <c r="P247" s="17">
        <v>3.22</v>
      </c>
      <c r="Q247" s="17">
        <v>59.62</v>
      </c>
      <c r="R247" s="19">
        <v>0</v>
      </c>
      <c r="S247">
        <v>1</v>
      </c>
    </row>
    <row r="248" spans="1:19">
      <c r="A248" s="1">
        <v>8</v>
      </c>
      <c r="B248" s="2">
        <v>0.75</v>
      </c>
      <c r="C248" s="18">
        <v>25.8</v>
      </c>
      <c r="D248" s="17">
        <v>15.86</v>
      </c>
      <c r="E248" s="17">
        <v>0.26</v>
      </c>
      <c r="F248" s="17">
        <v>0.62</v>
      </c>
      <c r="G248" s="17">
        <v>5.29</v>
      </c>
      <c r="H248" s="17">
        <v>5.91</v>
      </c>
      <c r="I248" s="17">
        <v>2.42</v>
      </c>
      <c r="J248" s="17">
        <v>7</v>
      </c>
      <c r="K248" s="17">
        <v>3</v>
      </c>
      <c r="L248" s="18">
        <v>28.6</v>
      </c>
      <c r="M248" s="18">
        <v>70.599999999999994</v>
      </c>
      <c r="N248" s="20">
        <v>1008.9</v>
      </c>
      <c r="O248" s="18">
        <v>42</v>
      </c>
      <c r="P248" s="17">
        <v>2.34</v>
      </c>
      <c r="Q248" s="17">
        <v>54.98</v>
      </c>
      <c r="R248" s="19">
        <v>0</v>
      </c>
      <c r="S248">
        <v>1</v>
      </c>
    </row>
    <row r="249" spans="1:19">
      <c r="A249" s="1">
        <v>8</v>
      </c>
      <c r="B249" s="2">
        <v>0.79166666666666696</v>
      </c>
      <c r="C249" s="18">
        <v>25.4</v>
      </c>
      <c r="D249" s="17">
        <v>12.13</v>
      </c>
      <c r="E249" s="17">
        <v>0.34</v>
      </c>
      <c r="F249" s="17">
        <v>0.39</v>
      </c>
      <c r="G249" s="17">
        <v>6.5</v>
      </c>
      <c r="H249" s="17">
        <v>6.89</v>
      </c>
      <c r="I249" s="17">
        <v>2.4</v>
      </c>
      <c r="J249" s="17">
        <v>12</v>
      </c>
      <c r="K249" s="17">
        <v>4</v>
      </c>
      <c r="L249" s="18">
        <v>27.8</v>
      </c>
      <c r="M249" s="18">
        <v>75</v>
      </c>
      <c r="N249" s="20">
        <v>1009.5</v>
      </c>
      <c r="O249" s="18">
        <v>0</v>
      </c>
      <c r="P249" s="17">
        <v>1.82</v>
      </c>
      <c r="Q249" s="17">
        <v>44.29</v>
      </c>
      <c r="R249" s="19">
        <v>0</v>
      </c>
      <c r="S249">
        <v>1</v>
      </c>
    </row>
    <row r="250" spans="1:19">
      <c r="A250" s="1">
        <v>8</v>
      </c>
      <c r="B250" s="2">
        <v>0.83333333333333304</v>
      </c>
      <c r="C250" s="18">
        <v>25.4</v>
      </c>
      <c r="D250" s="17">
        <v>10.25</v>
      </c>
      <c r="E250" s="17">
        <v>0.37</v>
      </c>
      <c r="F250" s="17">
        <v>0.42</v>
      </c>
      <c r="G250" s="17">
        <v>8.1999999999999993</v>
      </c>
      <c r="H250" s="17">
        <v>8.6199999999999992</v>
      </c>
      <c r="I250" s="17">
        <v>2.4700000000000002</v>
      </c>
      <c r="J250" s="17">
        <v>11</v>
      </c>
      <c r="K250" s="17">
        <v>8</v>
      </c>
      <c r="L250" s="18">
        <v>27.6</v>
      </c>
      <c r="M250" s="18">
        <v>76.400000000000006</v>
      </c>
      <c r="N250" s="20">
        <v>1010.4</v>
      </c>
      <c r="O250" s="18">
        <v>0</v>
      </c>
      <c r="P250" s="17">
        <v>1.39</v>
      </c>
      <c r="Q250" s="17">
        <v>44.7</v>
      </c>
      <c r="R250" s="19">
        <v>0</v>
      </c>
      <c r="S250">
        <v>1</v>
      </c>
    </row>
    <row r="251" spans="1:19">
      <c r="A251" s="1">
        <v>8</v>
      </c>
      <c r="B251" s="2">
        <v>0.875</v>
      </c>
      <c r="C251" s="18">
        <v>25.4</v>
      </c>
      <c r="D251" s="17">
        <v>10.86</v>
      </c>
      <c r="E251" s="17">
        <v>0.34</v>
      </c>
      <c r="F251" s="17">
        <v>0.31</v>
      </c>
      <c r="G251" s="17">
        <v>7.99</v>
      </c>
      <c r="H251" s="17">
        <v>8.3000000000000007</v>
      </c>
      <c r="I251" s="17">
        <v>2.39</v>
      </c>
      <c r="J251" s="17">
        <v>10</v>
      </c>
      <c r="K251" s="17">
        <v>5</v>
      </c>
      <c r="L251" s="18">
        <v>27.4</v>
      </c>
      <c r="M251" s="18">
        <v>77.2</v>
      </c>
      <c r="N251" s="20">
        <v>1011</v>
      </c>
      <c r="O251" s="18">
        <v>0</v>
      </c>
      <c r="P251" s="17">
        <v>1.33</v>
      </c>
      <c r="Q251" s="17">
        <v>42.01</v>
      </c>
      <c r="R251" s="19">
        <v>0</v>
      </c>
      <c r="S251">
        <v>1</v>
      </c>
    </row>
    <row r="252" spans="1:19">
      <c r="A252" s="1">
        <v>8</v>
      </c>
      <c r="B252" s="2">
        <v>0.91666666666666696</v>
      </c>
      <c r="C252" s="18">
        <v>25.3</v>
      </c>
      <c r="D252" s="17">
        <v>9.27</v>
      </c>
      <c r="E252" s="17">
        <v>0.38</v>
      </c>
      <c r="F252" s="17">
        <v>0.23</v>
      </c>
      <c r="G252" s="17">
        <v>8.09</v>
      </c>
      <c r="H252" s="17">
        <v>8.32</v>
      </c>
      <c r="I252" s="17">
        <v>2.3199999999999998</v>
      </c>
      <c r="J252" s="17">
        <v>9</v>
      </c>
      <c r="K252" s="17">
        <v>4</v>
      </c>
      <c r="L252" s="18">
        <v>27.2</v>
      </c>
      <c r="M252" s="18">
        <v>80.2</v>
      </c>
      <c r="N252" s="20">
        <v>1011.4</v>
      </c>
      <c r="O252" s="18">
        <v>0</v>
      </c>
      <c r="P252" s="17">
        <v>0.87</v>
      </c>
      <c r="Q252" s="17">
        <v>46.13</v>
      </c>
      <c r="R252" s="19">
        <v>0</v>
      </c>
      <c r="S252">
        <v>1</v>
      </c>
    </row>
    <row r="253" spans="1:19">
      <c r="A253" s="1">
        <v>8</v>
      </c>
      <c r="B253" s="2">
        <v>0.95833333333333304</v>
      </c>
      <c r="C253" s="18">
        <v>25.4</v>
      </c>
      <c r="D253" s="17">
        <v>3.55</v>
      </c>
      <c r="E253" s="17">
        <v>0.57999999999999996</v>
      </c>
      <c r="F253" s="17">
        <v>3.02</v>
      </c>
      <c r="G253" s="17">
        <v>11.58</v>
      </c>
      <c r="H253" s="17">
        <v>14.59</v>
      </c>
      <c r="I253" s="17">
        <v>2.23</v>
      </c>
      <c r="J253" s="17">
        <v>27</v>
      </c>
      <c r="K253" s="17">
        <v>7</v>
      </c>
      <c r="L253" s="18">
        <v>26.3</v>
      </c>
      <c r="M253" s="18">
        <v>85.7</v>
      </c>
      <c r="N253" s="20">
        <v>1011.6</v>
      </c>
      <c r="O253" s="44">
        <v>-1</v>
      </c>
      <c r="P253" s="17">
        <v>0.54</v>
      </c>
      <c r="Q253" s="17">
        <v>147.99</v>
      </c>
      <c r="R253" s="19">
        <v>0</v>
      </c>
      <c r="S253">
        <v>1</v>
      </c>
    </row>
    <row r="255" spans="1:19">
      <c r="A255" s="150" t="s">
        <v>39</v>
      </c>
      <c r="B255" s="151"/>
      <c r="C255" s="18">
        <v>0</v>
      </c>
      <c r="D255" s="18">
        <v>0</v>
      </c>
      <c r="E255" s="18">
        <v>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8">
        <v>0</v>
      </c>
      <c r="M255" s="18">
        <v>0</v>
      </c>
      <c r="N255" s="18">
        <v>0</v>
      </c>
      <c r="O255" s="18">
        <v>1</v>
      </c>
      <c r="P255" s="18">
        <v>0</v>
      </c>
      <c r="Q255" s="18">
        <v>0</v>
      </c>
      <c r="R255" s="18">
        <v>0</v>
      </c>
    </row>
    <row r="256" spans="1:19">
      <c r="A256" s="144" t="s">
        <v>2</v>
      </c>
      <c r="B256" s="145"/>
      <c r="C256" s="18">
        <v>0</v>
      </c>
      <c r="D256" s="18">
        <v>0</v>
      </c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0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</row>
    <row r="257" spans="1:19">
      <c r="A257" s="146" t="s">
        <v>3</v>
      </c>
      <c r="B257" s="147"/>
      <c r="C257" s="18">
        <v>0</v>
      </c>
      <c r="D257" s="18">
        <v>0</v>
      </c>
      <c r="E257" s="18">
        <v>0</v>
      </c>
      <c r="F257" s="18">
        <v>0</v>
      </c>
      <c r="G257" s="18">
        <v>0</v>
      </c>
      <c r="H257" s="18">
        <v>0</v>
      </c>
      <c r="I257" s="18">
        <v>0</v>
      </c>
      <c r="J257" s="18">
        <v>0</v>
      </c>
      <c r="K257" s="18">
        <v>0</v>
      </c>
      <c r="L257" s="18">
        <v>0</v>
      </c>
      <c r="M257" s="18">
        <v>0</v>
      </c>
      <c r="N257" s="18">
        <v>0</v>
      </c>
      <c r="O257" s="18">
        <v>0</v>
      </c>
      <c r="P257" s="18">
        <v>0</v>
      </c>
      <c r="Q257" s="18">
        <v>0</v>
      </c>
      <c r="R257" s="18">
        <v>0</v>
      </c>
    </row>
    <row r="258" spans="1:19">
      <c r="A258" s="148" t="s">
        <v>4</v>
      </c>
      <c r="B258" s="149"/>
      <c r="C258" s="18">
        <v>0</v>
      </c>
      <c r="D258" s="18">
        <v>0</v>
      </c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</row>
    <row r="259" spans="1:19">
      <c r="A259" s="152" t="s">
        <v>27</v>
      </c>
      <c r="B259" s="153"/>
      <c r="C259" s="21">
        <f t="shared" ref="C259:R259" si="7">24-C255-C256-C257-C258</f>
        <v>24</v>
      </c>
      <c r="D259" s="21">
        <f t="shared" si="7"/>
        <v>24</v>
      </c>
      <c r="E259" s="21">
        <f t="shared" si="7"/>
        <v>24</v>
      </c>
      <c r="F259" s="21">
        <f t="shared" si="7"/>
        <v>24</v>
      </c>
      <c r="G259" s="21">
        <f t="shared" si="7"/>
        <v>24</v>
      </c>
      <c r="H259" s="21">
        <f t="shared" si="7"/>
        <v>24</v>
      </c>
      <c r="I259" s="21">
        <f t="shared" si="7"/>
        <v>24</v>
      </c>
      <c r="J259" s="21">
        <f t="shared" si="7"/>
        <v>24</v>
      </c>
      <c r="K259" s="21">
        <f t="shared" si="7"/>
        <v>24</v>
      </c>
      <c r="L259" s="21">
        <f t="shared" si="7"/>
        <v>24</v>
      </c>
      <c r="M259" s="21">
        <f t="shared" si="7"/>
        <v>24</v>
      </c>
      <c r="N259" s="21">
        <f t="shared" si="7"/>
        <v>24</v>
      </c>
      <c r="O259" s="21">
        <f t="shared" si="7"/>
        <v>23</v>
      </c>
      <c r="P259" s="21">
        <f t="shared" si="7"/>
        <v>24</v>
      </c>
      <c r="Q259" s="21">
        <f t="shared" si="7"/>
        <v>24</v>
      </c>
      <c r="R259" s="21">
        <f t="shared" si="7"/>
        <v>24</v>
      </c>
    </row>
    <row r="260" spans="1:19">
      <c r="A260" s="154" t="s">
        <v>28</v>
      </c>
      <c r="B260" s="155"/>
      <c r="C260" s="22">
        <f>C259/(SUM(S230:S253))</f>
        <v>1</v>
      </c>
      <c r="D260" s="22">
        <f>D259/(SUM(S230:S253))</f>
        <v>1</v>
      </c>
      <c r="E260" s="22">
        <f>E259/(SUM(S230:S253))</f>
        <v>1</v>
      </c>
      <c r="F260" s="22">
        <f>F259/(SUM(S230:S253))</f>
        <v>1</v>
      </c>
      <c r="G260" s="22">
        <f>G259/(SUM(S230:S253))</f>
        <v>1</v>
      </c>
      <c r="H260" s="22">
        <f>H259/(SUM(S230:S253))</f>
        <v>1</v>
      </c>
      <c r="I260" s="22">
        <f>I259/(SUM(S230:S253))</f>
        <v>1</v>
      </c>
      <c r="J260" s="22">
        <f>J259/(SUM(S230:S253))</f>
        <v>1</v>
      </c>
      <c r="K260" s="22">
        <f>K259/(SUM(S230:S253))</f>
        <v>1</v>
      </c>
      <c r="L260" s="22">
        <f>L259/(SUM(S230:S253))</f>
        <v>1</v>
      </c>
      <c r="M260" s="22">
        <f>M259/(SUM(S230:S253))</f>
        <v>1</v>
      </c>
      <c r="N260" s="22">
        <f>N259/(SUM(S230:S253))</f>
        <v>1</v>
      </c>
      <c r="O260" s="22">
        <f>O259/(SUM(S230:S253))</f>
        <v>0.95833333333333337</v>
      </c>
      <c r="P260" s="22">
        <f>P259/(SUM(S230:S253))</f>
        <v>1</v>
      </c>
      <c r="Q260" s="22">
        <f>Q259/(SUM(S230:S253))</f>
        <v>1</v>
      </c>
      <c r="R260" s="22">
        <f>R259/(SUM(S230:S253))</f>
        <v>1</v>
      </c>
    </row>
    <row r="262" spans="1:19">
      <c r="A262" s="1">
        <v>9</v>
      </c>
      <c r="B262" s="2">
        <v>0</v>
      </c>
      <c r="C262" s="18">
        <v>25.4</v>
      </c>
      <c r="D262" s="17">
        <v>1.29</v>
      </c>
      <c r="E262" s="17">
        <v>0.62</v>
      </c>
      <c r="F262" s="17">
        <v>8.14</v>
      </c>
      <c r="G262" s="17">
        <v>17.59</v>
      </c>
      <c r="H262" s="17">
        <v>25.73</v>
      </c>
      <c r="I262" s="17">
        <v>2.37</v>
      </c>
      <c r="J262" s="17">
        <v>44</v>
      </c>
      <c r="K262" s="17">
        <v>17</v>
      </c>
      <c r="L262" s="18">
        <v>25.5</v>
      </c>
      <c r="M262" s="18">
        <v>90.2</v>
      </c>
      <c r="N262" s="20">
        <v>1011.2</v>
      </c>
      <c r="O262" s="18">
        <v>0</v>
      </c>
      <c r="P262" s="18">
        <v>0.77</v>
      </c>
      <c r="Q262" s="17">
        <v>173.36</v>
      </c>
      <c r="R262" s="19">
        <v>0</v>
      </c>
      <c r="S262">
        <v>1</v>
      </c>
    </row>
    <row r="263" spans="1:19">
      <c r="A263" s="1">
        <v>9</v>
      </c>
      <c r="B263" s="2">
        <v>4.1666666666666664E-2</v>
      </c>
      <c r="C263" s="18">
        <v>25.5</v>
      </c>
      <c r="D263" s="17">
        <v>1.82</v>
      </c>
      <c r="E263" s="17">
        <v>0.38</v>
      </c>
      <c r="F263" s="17">
        <v>3.48</v>
      </c>
      <c r="G263" s="17">
        <v>19.649999999999999</v>
      </c>
      <c r="H263" s="17">
        <v>23.13</v>
      </c>
      <c r="I263" s="17">
        <v>2.4900000000000002</v>
      </c>
      <c r="J263" s="17">
        <v>29</v>
      </c>
      <c r="K263" s="17">
        <v>10</v>
      </c>
      <c r="L263" s="18">
        <v>25.2</v>
      </c>
      <c r="M263" s="18">
        <v>90.9</v>
      </c>
      <c r="N263" s="20">
        <v>1010.9</v>
      </c>
      <c r="O263" s="18">
        <v>0</v>
      </c>
      <c r="P263" s="18">
        <v>0.86</v>
      </c>
      <c r="Q263" s="17">
        <v>179.02</v>
      </c>
      <c r="R263" s="19">
        <v>0</v>
      </c>
      <c r="S263">
        <v>1</v>
      </c>
    </row>
    <row r="264" spans="1:19">
      <c r="A264" s="1">
        <v>9</v>
      </c>
      <c r="B264" s="2">
        <v>8.3333333333333301E-2</v>
      </c>
      <c r="C264" s="18">
        <v>25.4</v>
      </c>
      <c r="D264" s="17">
        <v>2.38</v>
      </c>
      <c r="E264" s="17">
        <v>0.34</v>
      </c>
      <c r="F264" s="17">
        <v>1.17</v>
      </c>
      <c r="G264" s="17">
        <v>18.25</v>
      </c>
      <c r="H264" s="17">
        <v>19.420000000000002</v>
      </c>
      <c r="I264" s="17">
        <v>2.56</v>
      </c>
      <c r="J264" s="17">
        <v>19</v>
      </c>
      <c r="K264" s="17">
        <v>6</v>
      </c>
      <c r="L264" s="18">
        <v>25.1</v>
      </c>
      <c r="M264" s="18">
        <v>92.2</v>
      </c>
      <c r="N264" s="20">
        <v>1010.8</v>
      </c>
      <c r="O264" s="18">
        <v>0</v>
      </c>
      <c r="P264" s="18">
        <v>0.74</v>
      </c>
      <c r="Q264" s="17">
        <v>175.72</v>
      </c>
      <c r="R264" s="19">
        <v>0</v>
      </c>
      <c r="S264">
        <v>1</v>
      </c>
    </row>
    <row r="265" spans="1:19">
      <c r="A265" s="1">
        <v>9</v>
      </c>
      <c r="B265" s="2">
        <v>0.125</v>
      </c>
      <c r="C265" s="18">
        <v>25.3</v>
      </c>
      <c r="D265" s="17">
        <v>2.17</v>
      </c>
      <c r="E265" s="17">
        <v>0.34</v>
      </c>
      <c r="F265" s="17">
        <v>0.89</v>
      </c>
      <c r="G265" s="17">
        <v>17.600000000000001</v>
      </c>
      <c r="H265" s="17">
        <v>18.489999999999998</v>
      </c>
      <c r="I265" s="17">
        <v>2.5499999999999998</v>
      </c>
      <c r="J265" s="17">
        <v>14</v>
      </c>
      <c r="K265" s="17">
        <v>14</v>
      </c>
      <c r="L265" s="18">
        <v>25</v>
      </c>
      <c r="M265" s="18">
        <v>92.8</v>
      </c>
      <c r="N265" s="20">
        <v>1010.6</v>
      </c>
      <c r="O265" s="18">
        <v>1</v>
      </c>
      <c r="P265" s="18">
        <v>0.86</v>
      </c>
      <c r="Q265" s="17">
        <v>175.72</v>
      </c>
      <c r="R265" s="19">
        <v>0</v>
      </c>
      <c r="S265">
        <v>1</v>
      </c>
    </row>
    <row r="266" spans="1:19">
      <c r="A266" s="1">
        <v>9</v>
      </c>
      <c r="B266" s="2">
        <v>0.16666666666666699</v>
      </c>
      <c r="C266" s="18">
        <v>25.3</v>
      </c>
      <c r="D266" s="17">
        <v>1.34</v>
      </c>
      <c r="E266" s="17">
        <v>0.36</v>
      </c>
      <c r="F266" s="17">
        <v>2.04</v>
      </c>
      <c r="G266" s="17">
        <v>19.88</v>
      </c>
      <c r="H266" s="17">
        <v>21.92</v>
      </c>
      <c r="I266" s="17">
        <v>2.54</v>
      </c>
      <c r="J266" s="17">
        <v>25</v>
      </c>
      <c r="K266" s="17">
        <v>14</v>
      </c>
      <c r="L266" s="18">
        <v>24.9</v>
      </c>
      <c r="M266" s="18">
        <v>92.4</v>
      </c>
      <c r="N266" s="20">
        <v>1010.4</v>
      </c>
      <c r="O266" s="18">
        <v>0</v>
      </c>
      <c r="P266" s="18">
        <v>0.93</v>
      </c>
      <c r="Q266" s="17">
        <v>184.73</v>
      </c>
      <c r="R266" s="19">
        <v>0</v>
      </c>
      <c r="S266">
        <v>1</v>
      </c>
    </row>
    <row r="267" spans="1:19">
      <c r="A267" s="1">
        <v>9</v>
      </c>
      <c r="B267" s="2">
        <v>0.20833333333333301</v>
      </c>
      <c r="C267" s="18">
        <v>25.3</v>
      </c>
      <c r="D267" s="17">
        <v>2.16</v>
      </c>
      <c r="E267" s="17">
        <v>0.37</v>
      </c>
      <c r="F267" s="17">
        <v>2.09</v>
      </c>
      <c r="G267" s="17">
        <v>19.940000000000001</v>
      </c>
      <c r="H267" s="17">
        <v>22.03</v>
      </c>
      <c r="I267" s="17">
        <v>2.5099999999999998</v>
      </c>
      <c r="J267" s="17">
        <v>30</v>
      </c>
      <c r="K267" s="17">
        <v>22</v>
      </c>
      <c r="L267" s="18">
        <v>25</v>
      </c>
      <c r="M267" s="18">
        <v>91.9</v>
      </c>
      <c r="N267" s="20">
        <v>1010.6</v>
      </c>
      <c r="O267" s="18">
        <v>1</v>
      </c>
      <c r="P267" s="18">
        <v>0.93</v>
      </c>
      <c r="Q267" s="17">
        <v>149.68</v>
      </c>
      <c r="R267" s="19">
        <v>0</v>
      </c>
      <c r="S267">
        <v>1</v>
      </c>
    </row>
    <row r="268" spans="1:19">
      <c r="A268" s="1">
        <v>9</v>
      </c>
      <c r="B268" s="2">
        <v>0.25</v>
      </c>
      <c r="C268" s="18">
        <v>25.3</v>
      </c>
      <c r="D268" s="17">
        <v>2.06</v>
      </c>
      <c r="E268" s="17">
        <v>0.37</v>
      </c>
      <c r="F268" s="17">
        <v>3.23</v>
      </c>
      <c r="G268" s="17">
        <v>16.670000000000002</v>
      </c>
      <c r="H268" s="17">
        <v>19.89</v>
      </c>
      <c r="I268" s="17">
        <v>2.52</v>
      </c>
      <c r="J268" s="17">
        <v>21</v>
      </c>
      <c r="K268" s="17">
        <v>8</v>
      </c>
      <c r="L268" s="18">
        <v>25.1</v>
      </c>
      <c r="M268" s="18">
        <v>92.2</v>
      </c>
      <c r="N268" s="20">
        <v>1011.1</v>
      </c>
      <c r="O268" s="18">
        <v>3</v>
      </c>
      <c r="P268" s="18">
        <v>0.38</v>
      </c>
      <c r="Q268" s="17">
        <v>211.03</v>
      </c>
      <c r="R268" s="19">
        <v>0</v>
      </c>
      <c r="S268">
        <v>1</v>
      </c>
    </row>
    <row r="269" spans="1:19">
      <c r="A269" s="1">
        <v>9</v>
      </c>
      <c r="B269" s="2">
        <v>0.29166666666666702</v>
      </c>
      <c r="C269" s="18">
        <v>25.1</v>
      </c>
      <c r="D269" s="17">
        <v>3.47</v>
      </c>
      <c r="E269" s="17">
        <v>0.4</v>
      </c>
      <c r="F269" s="17">
        <v>3.69</v>
      </c>
      <c r="G269" s="17">
        <v>15.12</v>
      </c>
      <c r="H269" s="17">
        <v>18.809999999999999</v>
      </c>
      <c r="I269" s="17">
        <v>2.59</v>
      </c>
      <c r="J269" s="17">
        <v>27</v>
      </c>
      <c r="K269" s="17">
        <v>14</v>
      </c>
      <c r="L269" s="18">
        <v>25.1</v>
      </c>
      <c r="M269" s="18">
        <v>92.1</v>
      </c>
      <c r="N269" s="20">
        <v>1011.8</v>
      </c>
      <c r="O269" s="18">
        <v>80</v>
      </c>
      <c r="P269" s="18">
        <v>0.96</v>
      </c>
      <c r="Q269" s="17">
        <v>171.73</v>
      </c>
      <c r="R269" s="19">
        <v>0</v>
      </c>
      <c r="S269">
        <v>1</v>
      </c>
    </row>
    <row r="270" spans="1:19">
      <c r="A270" s="1">
        <v>9</v>
      </c>
      <c r="B270" s="2">
        <v>0.33333333333333298</v>
      </c>
      <c r="C270" s="18">
        <v>25.2</v>
      </c>
      <c r="D270" s="17">
        <v>8.31</v>
      </c>
      <c r="E270" s="17">
        <v>0.32</v>
      </c>
      <c r="F270" s="17">
        <v>3.88</v>
      </c>
      <c r="G270" s="17">
        <v>12.8</v>
      </c>
      <c r="H270" s="17">
        <v>16.68</v>
      </c>
      <c r="I270" s="17">
        <v>2.4900000000000002</v>
      </c>
      <c r="J270" s="17">
        <v>14</v>
      </c>
      <c r="K270" s="17">
        <v>8</v>
      </c>
      <c r="L270" s="18">
        <v>27.1</v>
      </c>
      <c r="M270" s="18">
        <v>83.1</v>
      </c>
      <c r="N270" s="20">
        <v>1012.6</v>
      </c>
      <c r="O270" s="18">
        <v>370</v>
      </c>
      <c r="P270" s="17">
        <v>1.0900000000000001</v>
      </c>
      <c r="Q270" s="17">
        <v>181.17</v>
      </c>
      <c r="R270" s="19">
        <v>0</v>
      </c>
      <c r="S270">
        <v>1</v>
      </c>
    </row>
    <row r="271" spans="1:19">
      <c r="A271" s="1">
        <v>9</v>
      </c>
      <c r="B271" s="2">
        <v>0.375</v>
      </c>
      <c r="C271" s="18">
        <v>25.6</v>
      </c>
      <c r="D271" s="17">
        <v>13.22</v>
      </c>
      <c r="E271" s="17">
        <v>0.21</v>
      </c>
      <c r="F271" s="17">
        <v>1.41</v>
      </c>
      <c r="G271" s="17">
        <v>8.8000000000000007</v>
      </c>
      <c r="H271" s="17">
        <v>10.210000000000001</v>
      </c>
      <c r="I271" s="17">
        <v>2.56</v>
      </c>
      <c r="J271" s="17">
        <v>9</v>
      </c>
      <c r="K271" s="17">
        <v>3</v>
      </c>
      <c r="L271" s="18">
        <v>28</v>
      </c>
      <c r="M271" s="18">
        <v>79</v>
      </c>
      <c r="N271" s="20">
        <v>1013</v>
      </c>
      <c r="O271" s="18">
        <v>427</v>
      </c>
      <c r="P271" s="17">
        <v>2.61</v>
      </c>
      <c r="Q271" s="17">
        <v>115.39</v>
      </c>
      <c r="R271" s="19">
        <v>0.4</v>
      </c>
      <c r="S271">
        <v>1</v>
      </c>
    </row>
    <row r="272" spans="1:19">
      <c r="A272" s="1">
        <v>9</v>
      </c>
      <c r="B272" s="2">
        <v>0.41666666666666702</v>
      </c>
      <c r="C272" s="18">
        <v>25.3</v>
      </c>
      <c r="D272" s="17">
        <v>16.7</v>
      </c>
      <c r="E272" s="17">
        <v>0.22</v>
      </c>
      <c r="F272" s="17">
        <v>1.01</v>
      </c>
      <c r="G272" s="17">
        <v>6.32</v>
      </c>
      <c r="H272" s="17">
        <v>7.33</v>
      </c>
      <c r="I272" s="17">
        <v>2.52</v>
      </c>
      <c r="J272" s="17">
        <v>0</v>
      </c>
      <c r="K272" s="17">
        <v>0</v>
      </c>
      <c r="L272" s="18">
        <v>28.2</v>
      </c>
      <c r="M272" s="18">
        <v>73</v>
      </c>
      <c r="N272" s="20">
        <v>1013.3</v>
      </c>
      <c r="O272" s="18">
        <v>896</v>
      </c>
      <c r="P272" s="17">
        <v>2.3199999999999998</v>
      </c>
      <c r="Q272" s="17">
        <v>107.79</v>
      </c>
      <c r="R272" s="19">
        <v>0</v>
      </c>
      <c r="S272">
        <v>1</v>
      </c>
    </row>
    <row r="273" spans="1:19">
      <c r="A273" s="1">
        <v>9</v>
      </c>
      <c r="B273" s="2">
        <v>0.45833333333333298</v>
      </c>
      <c r="C273" s="18">
        <v>25.5</v>
      </c>
      <c r="D273" s="17">
        <v>17.46</v>
      </c>
      <c r="E273" s="17">
        <v>0.18</v>
      </c>
      <c r="F273" s="17">
        <v>0.33</v>
      </c>
      <c r="G273" s="17">
        <v>5.34</v>
      </c>
      <c r="H273" s="17">
        <v>5.67</v>
      </c>
      <c r="I273" s="17">
        <v>2.2400000000000002</v>
      </c>
      <c r="J273" s="17">
        <v>0</v>
      </c>
      <c r="K273" s="17">
        <v>0</v>
      </c>
      <c r="L273" s="18">
        <v>30.1</v>
      </c>
      <c r="M273" s="18">
        <v>67.099999999999994</v>
      </c>
      <c r="N273" s="20">
        <v>1013</v>
      </c>
      <c r="O273" s="18">
        <v>963</v>
      </c>
      <c r="P273" s="17">
        <v>2.77</v>
      </c>
      <c r="Q273" s="17">
        <v>95.74</v>
      </c>
      <c r="R273" s="19">
        <v>0</v>
      </c>
      <c r="S273">
        <v>1</v>
      </c>
    </row>
    <row r="274" spans="1:19">
      <c r="A274" s="1">
        <v>9</v>
      </c>
      <c r="B274" s="2">
        <v>0.5</v>
      </c>
      <c r="C274" s="18">
        <v>25.5</v>
      </c>
      <c r="D274" s="17">
        <v>17.73</v>
      </c>
      <c r="E274" s="17">
        <v>0.18</v>
      </c>
      <c r="F274" s="17">
        <v>0.36</v>
      </c>
      <c r="G274" s="17">
        <v>4.8099999999999996</v>
      </c>
      <c r="H274" s="17">
        <v>5.17</v>
      </c>
      <c r="I274" s="17">
        <v>2.14</v>
      </c>
      <c r="J274" s="44">
        <v>0</v>
      </c>
      <c r="K274" s="44">
        <v>11</v>
      </c>
      <c r="L274" s="18">
        <v>30.5</v>
      </c>
      <c r="M274" s="18">
        <v>65.400000000000006</v>
      </c>
      <c r="N274" s="20">
        <v>1012.7</v>
      </c>
      <c r="O274" s="18">
        <v>835</v>
      </c>
      <c r="P274" s="17">
        <v>3.39</v>
      </c>
      <c r="Q274" s="17">
        <v>60.39</v>
      </c>
      <c r="R274" s="19">
        <v>0</v>
      </c>
      <c r="S274">
        <v>1</v>
      </c>
    </row>
    <row r="275" spans="1:19">
      <c r="A275" s="1">
        <v>9</v>
      </c>
      <c r="B275" s="2">
        <v>0.54166666666666696</v>
      </c>
      <c r="C275" s="18">
        <v>25.5</v>
      </c>
      <c r="D275" s="17">
        <v>16.98</v>
      </c>
      <c r="E275" s="17">
        <v>0.18</v>
      </c>
      <c r="F275" s="17">
        <v>0.56000000000000005</v>
      </c>
      <c r="G275" s="17">
        <v>4.54</v>
      </c>
      <c r="H275" s="17">
        <v>5.0999999999999996</v>
      </c>
      <c r="I275" s="17">
        <v>2.6</v>
      </c>
      <c r="J275" s="17">
        <v>0</v>
      </c>
      <c r="K275" s="17">
        <v>6</v>
      </c>
      <c r="L275" s="18">
        <v>30.6</v>
      </c>
      <c r="M275" s="18">
        <v>65.3</v>
      </c>
      <c r="N275" s="20">
        <v>1012</v>
      </c>
      <c r="O275" s="18">
        <v>863</v>
      </c>
      <c r="P275" s="17">
        <v>4.1500000000000004</v>
      </c>
      <c r="Q275" s="17">
        <v>69.12</v>
      </c>
      <c r="R275" s="19">
        <v>0</v>
      </c>
      <c r="S275">
        <v>1</v>
      </c>
    </row>
    <row r="276" spans="1:19">
      <c r="A276" s="1">
        <v>9</v>
      </c>
      <c r="B276" s="2">
        <v>0.58333333333333304</v>
      </c>
      <c r="C276" s="18">
        <v>25.6</v>
      </c>
      <c r="D276" s="17">
        <v>16.190000000000001</v>
      </c>
      <c r="E276" s="17">
        <v>0.18</v>
      </c>
      <c r="F276" s="17">
        <v>0.41</v>
      </c>
      <c r="G276" s="17">
        <v>4.22</v>
      </c>
      <c r="H276" s="17">
        <v>4.63</v>
      </c>
      <c r="I276" s="17">
        <v>3</v>
      </c>
      <c r="J276" s="17">
        <v>0</v>
      </c>
      <c r="K276" s="17">
        <v>0</v>
      </c>
      <c r="L276" s="18">
        <v>30.7</v>
      </c>
      <c r="M276" s="18">
        <v>64.2</v>
      </c>
      <c r="N276" s="20">
        <v>1011.4</v>
      </c>
      <c r="O276" s="18">
        <v>695</v>
      </c>
      <c r="P276" s="17">
        <v>3.8</v>
      </c>
      <c r="Q276" s="17">
        <v>57.37</v>
      </c>
      <c r="R276" s="19">
        <v>0</v>
      </c>
      <c r="S276">
        <v>1</v>
      </c>
    </row>
    <row r="277" spans="1:19">
      <c r="A277" s="1">
        <v>9</v>
      </c>
      <c r="B277" s="2">
        <v>0.625</v>
      </c>
      <c r="C277" s="18">
        <v>25.9</v>
      </c>
      <c r="D277" s="17">
        <v>15.96</v>
      </c>
      <c r="E277" s="17">
        <v>0.21</v>
      </c>
      <c r="F277" s="17">
        <v>0.42</v>
      </c>
      <c r="G277" s="17">
        <v>3.89</v>
      </c>
      <c r="H277" s="17">
        <v>4.3099999999999996</v>
      </c>
      <c r="I277" s="17">
        <v>3.27</v>
      </c>
      <c r="J277" s="17">
        <v>0</v>
      </c>
      <c r="K277" s="17">
        <v>0</v>
      </c>
      <c r="L277" s="18">
        <v>30.5</v>
      </c>
      <c r="M277" s="18">
        <v>66</v>
      </c>
      <c r="N277" s="20">
        <v>1010.9</v>
      </c>
      <c r="O277" s="18">
        <v>629</v>
      </c>
      <c r="P277" s="17">
        <v>3.74</v>
      </c>
      <c r="Q277" s="17">
        <v>50.35</v>
      </c>
      <c r="R277" s="19">
        <v>0</v>
      </c>
      <c r="S277">
        <v>1</v>
      </c>
    </row>
    <row r="278" spans="1:19">
      <c r="A278" s="1">
        <v>9</v>
      </c>
      <c r="B278" s="2">
        <v>0.66666666666666696</v>
      </c>
      <c r="C278" s="18">
        <v>26.1</v>
      </c>
      <c r="D278" s="17">
        <v>15.84</v>
      </c>
      <c r="E278" s="17">
        <v>0.19</v>
      </c>
      <c r="F278" s="17">
        <v>0.27</v>
      </c>
      <c r="G278" s="17">
        <v>3.66</v>
      </c>
      <c r="H278" s="17">
        <v>3.92</v>
      </c>
      <c r="I278" s="17">
        <v>2.9</v>
      </c>
      <c r="J278" s="44">
        <v>0</v>
      </c>
      <c r="K278" s="44">
        <v>8</v>
      </c>
      <c r="L278" s="18">
        <v>29.9</v>
      </c>
      <c r="M278" s="18">
        <v>69.2</v>
      </c>
      <c r="N278" s="20">
        <v>1010.4</v>
      </c>
      <c r="O278" s="18">
        <v>362</v>
      </c>
      <c r="P278" s="17">
        <v>3.76</v>
      </c>
      <c r="Q278" s="17">
        <v>38.14</v>
      </c>
      <c r="R278" s="19">
        <v>0</v>
      </c>
      <c r="S278">
        <v>1</v>
      </c>
    </row>
    <row r="279" spans="1:19">
      <c r="A279" s="1">
        <v>9</v>
      </c>
      <c r="B279" s="2">
        <v>0.70833333333333304</v>
      </c>
      <c r="C279" s="18">
        <v>25.7</v>
      </c>
      <c r="D279" s="17">
        <v>14.57</v>
      </c>
      <c r="E279" s="17">
        <v>0.2</v>
      </c>
      <c r="F279" s="17">
        <v>0.31</v>
      </c>
      <c r="G279" s="17">
        <v>3.98</v>
      </c>
      <c r="H279" s="17">
        <v>4.29</v>
      </c>
      <c r="I279" s="17">
        <v>2.27</v>
      </c>
      <c r="J279" s="17">
        <v>1</v>
      </c>
      <c r="K279" s="17">
        <v>3</v>
      </c>
      <c r="L279" s="18">
        <v>29.2</v>
      </c>
      <c r="M279" s="18">
        <v>73.099999999999994</v>
      </c>
      <c r="N279" s="20">
        <v>1009.9</v>
      </c>
      <c r="O279" s="18">
        <v>113</v>
      </c>
      <c r="P279" s="17">
        <v>2.58</v>
      </c>
      <c r="Q279" s="17">
        <v>54.59</v>
      </c>
      <c r="R279" s="19">
        <v>0</v>
      </c>
      <c r="S279">
        <v>1</v>
      </c>
    </row>
    <row r="280" spans="1:19">
      <c r="A280" s="1">
        <v>9</v>
      </c>
      <c r="B280" s="2">
        <v>0.75</v>
      </c>
      <c r="C280" s="18">
        <v>25.3</v>
      </c>
      <c r="D280" s="17">
        <v>13.43</v>
      </c>
      <c r="E280" s="17">
        <v>0.22</v>
      </c>
      <c r="F280" s="17">
        <v>0.34</v>
      </c>
      <c r="G280" s="17">
        <v>4.5999999999999996</v>
      </c>
      <c r="H280" s="17">
        <v>4.93</v>
      </c>
      <c r="I280" s="17">
        <v>2.2999999999999998</v>
      </c>
      <c r="J280" s="17">
        <v>1</v>
      </c>
      <c r="K280" s="17">
        <v>7</v>
      </c>
      <c r="L280" s="18">
        <v>28.6</v>
      </c>
      <c r="M280" s="18">
        <v>76.8</v>
      </c>
      <c r="N280" s="20">
        <v>1010.3</v>
      </c>
      <c r="O280" s="18">
        <v>36</v>
      </c>
      <c r="P280" s="17">
        <v>2.59</v>
      </c>
      <c r="Q280" s="17">
        <v>49.23</v>
      </c>
      <c r="R280" s="19">
        <v>0</v>
      </c>
      <c r="S280">
        <v>1</v>
      </c>
    </row>
    <row r="281" spans="1:19">
      <c r="A281" s="1">
        <v>9</v>
      </c>
      <c r="B281" s="2">
        <v>0.79166666666666696</v>
      </c>
      <c r="C281" s="18">
        <v>25.5</v>
      </c>
      <c r="D281" s="17">
        <v>12.21</v>
      </c>
      <c r="E281" s="17">
        <v>0.24</v>
      </c>
      <c r="F281" s="17">
        <v>0.33</v>
      </c>
      <c r="G281" s="17">
        <v>4.87</v>
      </c>
      <c r="H281" s="17">
        <v>5.2</v>
      </c>
      <c r="I281" s="17">
        <v>2.66</v>
      </c>
      <c r="J281" s="17">
        <v>3</v>
      </c>
      <c r="K281" s="17">
        <v>5</v>
      </c>
      <c r="L281" s="18">
        <v>28.3</v>
      </c>
      <c r="M281" s="18">
        <v>78.2</v>
      </c>
      <c r="N281" s="20">
        <v>1011</v>
      </c>
      <c r="O281" s="18">
        <v>1</v>
      </c>
      <c r="P281" s="17">
        <v>2.2599999999999998</v>
      </c>
      <c r="Q281" s="17">
        <v>31.3</v>
      </c>
      <c r="R281" s="19">
        <v>0</v>
      </c>
      <c r="S281">
        <v>1</v>
      </c>
    </row>
    <row r="282" spans="1:19">
      <c r="A282" s="1">
        <v>9</v>
      </c>
      <c r="B282" s="2">
        <v>0.83333333333333304</v>
      </c>
      <c r="C282" s="18">
        <v>25.5</v>
      </c>
      <c r="D282" s="17">
        <v>11.38</v>
      </c>
      <c r="E282" s="17">
        <v>0.24</v>
      </c>
      <c r="F282" s="17">
        <v>0.48</v>
      </c>
      <c r="G282" s="17">
        <v>5.36</v>
      </c>
      <c r="H282" s="17">
        <v>5.84</v>
      </c>
      <c r="I282" s="17">
        <v>2.64</v>
      </c>
      <c r="J282" s="17">
        <v>7</v>
      </c>
      <c r="K282" s="17">
        <v>5</v>
      </c>
      <c r="L282" s="18">
        <v>28.3</v>
      </c>
      <c r="M282" s="18">
        <v>80</v>
      </c>
      <c r="N282" s="20">
        <v>1012.3</v>
      </c>
      <c r="O282" s="18">
        <v>1</v>
      </c>
      <c r="P282" s="17">
        <v>1.93</v>
      </c>
      <c r="Q282" s="17">
        <v>20.16</v>
      </c>
      <c r="R282" s="19">
        <v>0</v>
      </c>
      <c r="S282">
        <v>1</v>
      </c>
    </row>
    <row r="283" spans="1:19">
      <c r="A283" s="1">
        <v>9</v>
      </c>
      <c r="B283" s="2">
        <v>0.875</v>
      </c>
      <c r="C283" s="18">
        <v>25.4</v>
      </c>
      <c r="D283" s="17">
        <v>11.32</v>
      </c>
      <c r="E283" s="17">
        <v>0.28999999999999998</v>
      </c>
      <c r="F283" s="17">
        <v>0.43</v>
      </c>
      <c r="G283" s="17">
        <v>5.62</v>
      </c>
      <c r="H283" s="17">
        <v>6.05</v>
      </c>
      <c r="I283" s="17">
        <v>2.83</v>
      </c>
      <c r="J283" s="17">
        <v>4</v>
      </c>
      <c r="K283" s="17">
        <v>7</v>
      </c>
      <c r="L283" s="18">
        <v>28.1</v>
      </c>
      <c r="M283" s="18">
        <v>80.900000000000006</v>
      </c>
      <c r="N283" s="20">
        <v>1013</v>
      </c>
      <c r="O283" s="18">
        <v>1</v>
      </c>
      <c r="P283" s="17">
        <v>1.84</v>
      </c>
      <c r="Q283" s="17">
        <v>23.47</v>
      </c>
      <c r="R283" s="19">
        <v>0</v>
      </c>
      <c r="S283">
        <v>1</v>
      </c>
    </row>
    <row r="284" spans="1:19">
      <c r="A284" s="1">
        <v>9</v>
      </c>
      <c r="B284" s="2">
        <v>0.91666666666666696</v>
      </c>
      <c r="C284" s="18">
        <v>25.7</v>
      </c>
      <c r="D284" s="17">
        <v>11.61</v>
      </c>
      <c r="E284" s="17">
        <v>0.26</v>
      </c>
      <c r="F284" s="17">
        <v>0.22</v>
      </c>
      <c r="G284" s="17">
        <v>5.12</v>
      </c>
      <c r="H284" s="17">
        <v>5.34</v>
      </c>
      <c r="I284" s="17">
        <v>2.78</v>
      </c>
      <c r="J284" s="17">
        <v>3</v>
      </c>
      <c r="K284" s="17">
        <v>7</v>
      </c>
      <c r="L284" s="18">
        <v>28</v>
      </c>
      <c r="M284" s="18">
        <v>79.7</v>
      </c>
      <c r="N284" s="20">
        <v>1013.4</v>
      </c>
      <c r="O284" s="18">
        <v>1</v>
      </c>
      <c r="P284" s="17">
        <v>2.09</v>
      </c>
      <c r="Q284" s="17">
        <v>36.19</v>
      </c>
      <c r="R284" s="19">
        <v>0</v>
      </c>
      <c r="S284">
        <v>1</v>
      </c>
    </row>
    <row r="285" spans="1:19">
      <c r="A285" s="1">
        <v>9</v>
      </c>
      <c r="B285" s="2">
        <v>0.95833333333333304</v>
      </c>
      <c r="C285" s="18">
        <v>25.5</v>
      </c>
      <c r="D285" s="17">
        <v>11.8</v>
      </c>
      <c r="E285" s="17">
        <v>0.23</v>
      </c>
      <c r="F285" s="17">
        <v>0.25</v>
      </c>
      <c r="G285" s="17">
        <v>4.37</v>
      </c>
      <c r="H285" s="17">
        <v>4.63</v>
      </c>
      <c r="I285" s="17">
        <v>2.72</v>
      </c>
      <c r="J285" s="17">
        <v>3</v>
      </c>
      <c r="K285" s="17">
        <v>3</v>
      </c>
      <c r="L285" s="18">
        <v>27.8</v>
      </c>
      <c r="M285" s="18">
        <v>79.599999999999994</v>
      </c>
      <c r="N285" s="20">
        <v>1013.5</v>
      </c>
      <c r="O285" s="18">
        <v>0</v>
      </c>
      <c r="P285" s="17">
        <v>1.87</v>
      </c>
      <c r="Q285" s="17">
        <v>47.05</v>
      </c>
      <c r="R285" s="19">
        <v>0</v>
      </c>
      <c r="S285">
        <v>1</v>
      </c>
    </row>
    <row r="287" spans="1:19">
      <c r="A287" s="150" t="s">
        <v>39</v>
      </c>
      <c r="B287" s="151"/>
      <c r="C287" s="18">
        <v>0</v>
      </c>
      <c r="D287" s="18">
        <v>0</v>
      </c>
      <c r="E287" s="18">
        <v>0</v>
      </c>
      <c r="F287" s="18">
        <v>0</v>
      </c>
      <c r="G287" s="18">
        <v>0</v>
      </c>
      <c r="H287" s="18">
        <v>0</v>
      </c>
      <c r="I287" s="18">
        <v>0</v>
      </c>
      <c r="J287" s="18">
        <v>2</v>
      </c>
      <c r="K287" s="18">
        <v>2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</row>
    <row r="288" spans="1:19">
      <c r="A288" s="144" t="s">
        <v>2</v>
      </c>
      <c r="B288" s="145"/>
      <c r="C288" s="18">
        <v>0</v>
      </c>
      <c r="D288" s="18">
        <v>0</v>
      </c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</row>
    <row r="289" spans="1:19">
      <c r="A289" s="146" t="s">
        <v>3</v>
      </c>
      <c r="B289" s="147"/>
      <c r="C289" s="18">
        <v>0</v>
      </c>
      <c r="D289" s="18">
        <v>0</v>
      </c>
      <c r="E289" s="18">
        <v>0</v>
      </c>
      <c r="F289" s="18">
        <v>0</v>
      </c>
      <c r="G289" s="18">
        <v>0</v>
      </c>
      <c r="H289" s="18">
        <v>0</v>
      </c>
      <c r="I289" s="18">
        <v>0</v>
      </c>
      <c r="J289" s="18">
        <v>0</v>
      </c>
      <c r="K289" s="18">
        <v>0</v>
      </c>
      <c r="L289" s="18">
        <v>0</v>
      </c>
      <c r="M289" s="18">
        <v>0</v>
      </c>
      <c r="N289" s="18">
        <v>0</v>
      </c>
      <c r="O289" s="18">
        <v>0</v>
      </c>
      <c r="P289" s="18">
        <v>0</v>
      </c>
      <c r="Q289" s="18">
        <v>0</v>
      </c>
      <c r="R289" s="18">
        <v>0</v>
      </c>
    </row>
    <row r="290" spans="1:19">
      <c r="A290" s="148" t="s">
        <v>4</v>
      </c>
      <c r="B290" s="149"/>
      <c r="C290" s="18">
        <v>0</v>
      </c>
      <c r="D290" s="18">
        <v>0</v>
      </c>
      <c r="E290" s="18">
        <v>0</v>
      </c>
      <c r="F290" s="18">
        <v>0</v>
      </c>
      <c r="G290" s="18">
        <v>0</v>
      </c>
      <c r="H290" s="18">
        <v>0</v>
      </c>
      <c r="I290" s="18">
        <v>0</v>
      </c>
      <c r="J290" s="18">
        <v>0</v>
      </c>
      <c r="K290" s="18">
        <v>0</v>
      </c>
      <c r="L290" s="18">
        <v>0</v>
      </c>
      <c r="M290" s="18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0</v>
      </c>
    </row>
    <row r="291" spans="1:19">
      <c r="A291" s="152" t="s">
        <v>27</v>
      </c>
      <c r="B291" s="153"/>
      <c r="C291" s="21">
        <f t="shared" ref="C291:R291" si="8">24-C287-C288-C289-C290</f>
        <v>24</v>
      </c>
      <c r="D291" s="21">
        <f t="shared" si="8"/>
        <v>24</v>
      </c>
      <c r="E291" s="21">
        <f t="shared" si="8"/>
        <v>24</v>
      </c>
      <c r="F291" s="21">
        <f t="shared" si="8"/>
        <v>24</v>
      </c>
      <c r="G291" s="21">
        <f t="shared" si="8"/>
        <v>24</v>
      </c>
      <c r="H291" s="21">
        <f t="shared" si="8"/>
        <v>24</v>
      </c>
      <c r="I291" s="21">
        <f t="shared" si="8"/>
        <v>24</v>
      </c>
      <c r="J291" s="21">
        <f t="shared" si="8"/>
        <v>22</v>
      </c>
      <c r="K291" s="21">
        <f t="shared" si="8"/>
        <v>22</v>
      </c>
      <c r="L291" s="21">
        <f t="shared" si="8"/>
        <v>24</v>
      </c>
      <c r="M291" s="21">
        <f t="shared" si="8"/>
        <v>24</v>
      </c>
      <c r="N291" s="21">
        <f t="shared" si="8"/>
        <v>24</v>
      </c>
      <c r="O291" s="21">
        <f t="shared" si="8"/>
        <v>24</v>
      </c>
      <c r="P291" s="21">
        <f t="shared" si="8"/>
        <v>24</v>
      </c>
      <c r="Q291" s="21">
        <f t="shared" si="8"/>
        <v>24</v>
      </c>
      <c r="R291" s="21">
        <f t="shared" si="8"/>
        <v>24</v>
      </c>
    </row>
    <row r="292" spans="1:19">
      <c r="A292" s="154" t="s">
        <v>28</v>
      </c>
      <c r="B292" s="155"/>
      <c r="C292" s="22">
        <f>C291/(SUM(S262:S285))</f>
        <v>1</v>
      </c>
      <c r="D292" s="22">
        <f>D291/(SUM(S262:S285))</f>
        <v>1</v>
      </c>
      <c r="E292" s="22">
        <f>E291/(SUM(S262:S285))</f>
        <v>1</v>
      </c>
      <c r="F292" s="22">
        <f>F291/(SUM(S262:S285))</f>
        <v>1</v>
      </c>
      <c r="G292" s="22">
        <f>G291/(SUM(S262:S285))</f>
        <v>1</v>
      </c>
      <c r="H292" s="22">
        <f>H291/(SUM(S262:S285))</f>
        <v>1</v>
      </c>
      <c r="I292" s="22">
        <f>I291/(SUM(S262:S285))</f>
        <v>1</v>
      </c>
      <c r="J292" s="22">
        <f>J291/(SUM(S262:S285))</f>
        <v>0.91666666666666663</v>
      </c>
      <c r="K292" s="22">
        <f>K291/(SUM(S262:S285))</f>
        <v>0.91666666666666663</v>
      </c>
      <c r="L292" s="22">
        <f>L291/(SUM(S262:S285))</f>
        <v>1</v>
      </c>
      <c r="M292" s="22">
        <f>M291/(SUM(S262:S285))</f>
        <v>1</v>
      </c>
      <c r="N292" s="22">
        <f>N291/(SUM(S262:S285))</f>
        <v>1</v>
      </c>
      <c r="O292" s="22">
        <f>O291/(SUM(S262:S285))</f>
        <v>1</v>
      </c>
      <c r="P292" s="22">
        <f>P291/(SUM(S262:S285))</f>
        <v>1</v>
      </c>
      <c r="Q292" s="22">
        <f>Q291/(SUM(S262:S285))</f>
        <v>1</v>
      </c>
      <c r="R292" s="22">
        <f>R291/(SUM(S262:S285))</f>
        <v>1</v>
      </c>
    </row>
    <row r="294" spans="1:19">
      <c r="A294" s="1">
        <v>10</v>
      </c>
      <c r="B294" s="2">
        <v>0</v>
      </c>
      <c r="C294" s="18">
        <v>25.7</v>
      </c>
      <c r="D294" s="17">
        <v>10.9</v>
      </c>
      <c r="E294" s="17">
        <v>0.28000000000000003</v>
      </c>
      <c r="F294" s="17">
        <v>0.11</v>
      </c>
      <c r="G294" s="17">
        <v>4.8499999999999996</v>
      </c>
      <c r="H294" s="17">
        <v>4.96</v>
      </c>
      <c r="I294" s="17">
        <v>2.66</v>
      </c>
      <c r="J294" s="17">
        <v>5</v>
      </c>
      <c r="K294" s="17">
        <v>2</v>
      </c>
      <c r="L294" s="18">
        <v>27.7</v>
      </c>
      <c r="M294" s="18">
        <v>81.7</v>
      </c>
      <c r="N294" s="20">
        <v>1013.5</v>
      </c>
      <c r="O294" s="18">
        <v>1</v>
      </c>
      <c r="P294" s="18">
        <v>1.54</v>
      </c>
      <c r="Q294" s="17">
        <v>52.07</v>
      </c>
      <c r="R294" s="19">
        <v>0</v>
      </c>
      <c r="S294">
        <v>1</v>
      </c>
    </row>
    <row r="295" spans="1:19">
      <c r="A295" s="1">
        <v>10</v>
      </c>
      <c r="B295" s="2">
        <v>4.1666666666666664E-2</v>
      </c>
      <c r="C295" s="18">
        <v>25.8</v>
      </c>
      <c r="D295" s="17">
        <v>12.41</v>
      </c>
      <c r="E295" s="17">
        <v>0.22</v>
      </c>
      <c r="F295" s="17">
        <v>0.13</v>
      </c>
      <c r="G295" s="17">
        <v>3.9</v>
      </c>
      <c r="H295" s="17">
        <v>4.03</v>
      </c>
      <c r="I295" s="17">
        <v>2.2000000000000002</v>
      </c>
      <c r="J295" s="17">
        <v>3</v>
      </c>
      <c r="K295" s="17">
        <v>3</v>
      </c>
      <c r="L295" s="18">
        <v>27.8</v>
      </c>
      <c r="M295" s="18">
        <v>81.099999999999994</v>
      </c>
      <c r="N295" s="20">
        <v>1012.8</v>
      </c>
      <c r="O295" s="18">
        <v>1</v>
      </c>
      <c r="P295" s="18">
        <v>2.09</v>
      </c>
      <c r="Q295" s="17">
        <v>42.27</v>
      </c>
      <c r="R295" s="19">
        <v>0</v>
      </c>
      <c r="S295">
        <v>1</v>
      </c>
    </row>
    <row r="296" spans="1:19">
      <c r="A296" s="1">
        <v>10</v>
      </c>
      <c r="B296" s="2">
        <v>8.3333333333333301E-2</v>
      </c>
      <c r="C296" s="18">
        <v>25.4</v>
      </c>
      <c r="D296" s="17">
        <v>11.95</v>
      </c>
      <c r="E296" s="17">
        <v>0.24</v>
      </c>
      <c r="F296" s="17">
        <v>0.09</v>
      </c>
      <c r="G296" s="17">
        <v>3.49</v>
      </c>
      <c r="H296" s="17">
        <v>3.58</v>
      </c>
      <c r="I296" s="17">
        <v>2.3199999999999998</v>
      </c>
      <c r="J296" s="17">
        <v>0</v>
      </c>
      <c r="K296" s="17">
        <v>3</v>
      </c>
      <c r="L296" s="18">
        <v>26.2</v>
      </c>
      <c r="M296" s="18">
        <v>90.2</v>
      </c>
      <c r="N296" s="20">
        <v>1011.6</v>
      </c>
      <c r="O296" s="18">
        <v>2</v>
      </c>
      <c r="P296" s="18">
        <v>1.42</v>
      </c>
      <c r="Q296" s="17">
        <v>66.459999999999994</v>
      </c>
      <c r="R296" s="19">
        <v>7</v>
      </c>
      <c r="S296">
        <v>1</v>
      </c>
    </row>
    <row r="297" spans="1:19">
      <c r="A297" s="1">
        <v>10</v>
      </c>
      <c r="B297" s="2">
        <v>0.125</v>
      </c>
      <c r="C297" s="18">
        <v>25.5</v>
      </c>
      <c r="D297" s="17">
        <v>8.4</v>
      </c>
      <c r="E297" s="17">
        <v>0.25</v>
      </c>
      <c r="F297" s="17">
        <v>0.14000000000000001</v>
      </c>
      <c r="G297" s="17">
        <v>4.09</v>
      </c>
      <c r="H297" s="17">
        <v>4.22</v>
      </c>
      <c r="I297" s="17">
        <v>2.42</v>
      </c>
      <c r="J297" s="17">
        <v>0</v>
      </c>
      <c r="K297" s="17">
        <v>3</v>
      </c>
      <c r="L297" s="18">
        <v>26</v>
      </c>
      <c r="M297" s="18">
        <v>94.3</v>
      </c>
      <c r="N297" s="20">
        <v>1011.1</v>
      </c>
      <c r="O297" s="18">
        <v>3</v>
      </c>
      <c r="P297" s="18">
        <v>0.92</v>
      </c>
      <c r="Q297" s="17">
        <v>89.72</v>
      </c>
      <c r="R297" s="19">
        <v>0</v>
      </c>
      <c r="S297">
        <v>1</v>
      </c>
    </row>
    <row r="298" spans="1:19">
      <c r="A298" s="1">
        <v>10</v>
      </c>
      <c r="B298" s="2">
        <v>0.16666666666666699</v>
      </c>
      <c r="C298" s="18">
        <v>25.6</v>
      </c>
      <c r="D298" s="17">
        <v>5.19</v>
      </c>
      <c r="E298" s="17">
        <v>0.3</v>
      </c>
      <c r="F298" s="17">
        <v>0.38</v>
      </c>
      <c r="G298" s="17">
        <v>5.49</v>
      </c>
      <c r="H298" s="17">
        <v>5.87</v>
      </c>
      <c r="I298" s="17">
        <v>2.4</v>
      </c>
      <c r="J298" s="17">
        <v>0</v>
      </c>
      <c r="K298" s="17">
        <v>1</v>
      </c>
      <c r="L298" s="18">
        <v>26</v>
      </c>
      <c r="M298" s="18">
        <v>95.1</v>
      </c>
      <c r="N298" s="20">
        <v>1011</v>
      </c>
      <c r="O298" s="18">
        <v>2</v>
      </c>
      <c r="P298" s="18">
        <v>0.56999999999999995</v>
      </c>
      <c r="Q298" s="17">
        <v>157.44</v>
      </c>
      <c r="R298" s="19">
        <v>0</v>
      </c>
      <c r="S298">
        <v>1</v>
      </c>
    </row>
    <row r="299" spans="1:19">
      <c r="A299" s="1">
        <v>10</v>
      </c>
      <c r="B299" s="2">
        <v>0.20833333333333301</v>
      </c>
      <c r="C299" s="18">
        <v>25.5</v>
      </c>
      <c r="D299" s="17">
        <v>7.53</v>
      </c>
      <c r="E299" s="17">
        <v>0.26</v>
      </c>
      <c r="F299" s="17">
        <v>0.59</v>
      </c>
      <c r="G299" s="17">
        <v>7.32</v>
      </c>
      <c r="H299" s="17">
        <v>7.91</v>
      </c>
      <c r="I299" s="17">
        <v>2.27</v>
      </c>
      <c r="J299" s="17">
        <v>0</v>
      </c>
      <c r="K299" s="17">
        <v>0</v>
      </c>
      <c r="L299" s="18">
        <v>25.4</v>
      </c>
      <c r="M299" s="18">
        <v>92.5</v>
      </c>
      <c r="N299" s="20">
        <v>1011.1</v>
      </c>
      <c r="O299" s="18">
        <v>2</v>
      </c>
      <c r="P299" s="18">
        <v>1.68</v>
      </c>
      <c r="Q299" s="17">
        <v>103.83</v>
      </c>
      <c r="R299" s="19">
        <v>0.2</v>
      </c>
      <c r="S299">
        <v>1</v>
      </c>
    </row>
    <row r="300" spans="1:19">
      <c r="A300" s="1">
        <v>10</v>
      </c>
      <c r="B300" s="2">
        <v>0.25</v>
      </c>
      <c r="C300" s="18">
        <v>25.3</v>
      </c>
      <c r="D300" s="17">
        <v>3.47</v>
      </c>
      <c r="E300" s="17">
        <v>0.3</v>
      </c>
      <c r="F300" s="17">
        <v>2.58</v>
      </c>
      <c r="G300" s="17">
        <v>10.52</v>
      </c>
      <c r="H300" s="17">
        <v>13.11</v>
      </c>
      <c r="I300" s="17">
        <v>2.56</v>
      </c>
      <c r="J300" s="17">
        <v>0</v>
      </c>
      <c r="K300" s="17">
        <v>3</v>
      </c>
      <c r="L300" s="18">
        <v>25.2</v>
      </c>
      <c r="M300" s="18">
        <v>94.4</v>
      </c>
      <c r="N300" s="20">
        <v>1011.5</v>
      </c>
      <c r="O300" s="18">
        <v>11</v>
      </c>
      <c r="P300" s="18">
        <v>1.44</v>
      </c>
      <c r="Q300" s="17">
        <v>121.27</v>
      </c>
      <c r="R300" s="19">
        <v>0.2</v>
      </c>
      <c r="S300">
        <v>1</v>
      </c>
    </row>
    <row r="301" spans="1:19">
      <c r="A301" s="1">
        <v>10</v>
      </c>
      <c r="B301" s="2">
        <v>0.29166666666666702</v>
      </c>
      <c r="C301" s="18">
        <v>25.1</v>
      </c>
      <c r="D301" s="17">
        <v>2.2599999999999998</v>
      </c>
      <c r="E301" s="17">
        <v>0.51</v>
      </c>
      <c r="F301" s="17">
        <v>14.73</v>
      </c>
      <c r="G301" s="17">
        <v>12.51</v>
      </c>
      <c r="H301" s="17">
        <v>27.24</v>
      </c>
      <c r="I301" s="17">
        <v>2.69</v>
      </c>
      <c r="J301" s="17">
        <v>3</v>
      </c>
      <c r="K301" s="17">
        <v>5</v>
      </c>
      <c r="L301" s="18">
        <v>25.6</v>
      </c>
      <c r="M301" s="18">
        <v>94</v>
      </c>
      <c r="N301" s="20">
        <v>1012</v>
      </c>
      <c r="O301" s="18">
        <v>113</v>
      </c>
      <c r="P301" s="18">
        <v>1.43</v>
      </c>
      <c r="Q301" s="17">
        <v>123.21</v>
      </c>
      <c r="R301" s="19">
        <v>0.6</v>
      </c>
      <c r="S301">
        <v>1</v>
      </c>
    </row>
    <row r="302" spans="1:19">
      <c r="A302" s="1">
        <v>10</v>
      </c>
      <c r="B302" s="2">
        <v>0.33333333333333298</v>
      </c>
      <c r="C302" s="18">
        <v>25.2</v>
      </c>
      <c r="D302" s="17">
        <v>7.74</v>
      </c>
      <c r="E302" s="17">
        <v>0.4</v>
      </c>
      <c r="F302" s="17">
        <v>6.71</v>
      </c>
      <c r="G302" s="17">
        <v>9.0299999999999994</v>
      </c>
      <c r="H302" s="17">
        <v>15.74</v>
      </c>
      <c r="I302" s="17">
        <v>2.69</v>
      </c>
      <c r="J302" s="17">
        <v>0</v>
      </c>
      <c r="K302" s="17">
        <v>3</v>
      </c>
      <c r="L302" s="18">
        <v>27.2</v>
      </c>
      <c r="M302" s="18">
        <v>86</v>
      </c>
      <c r="N302" s="20">
        <v>1012.8</v>
      </c>
      <c r="O302" s="18">
        <v>394</v>
      </c>
      <c r="P302" s="17">
        <v>2.9</v>
      </c>
      <c r="Q302" s="17">
        <v>106.33</v>
      </c>
      <c r="R302" s="19">
        <v>0</v>
      </c>
      <c r="S302">
        <v>1</v>
      </c>
    </row>
    <row r="303" spans="1:19">
      <c r="A303" s="1">
        <v>10</v>
      </c>
      <c r="B303" s="2">
        <v>0.375</v>
      </c>
      <c r="C303" s="18">
        <v>25.8</v>
      </c>
      <c r="D303" s="17">
        <v>12.67</v>
      </c>
      <c r="E303" s="17">
        <v>0.31</v>
      </c>
      <c r="F303" s="17">
        <v>3.67</v>
      </c>
      <c r="G303" s="17">
        <v>8.19</v>
      </c>
      <c r="H303" s="17">
        <v>11.86</v>
      </c>
      <c r="I303" s="17">
        <v>2.54</v>
      </c>
      <c r="J303" s="17">
        <v>0</v>
      </c>
      <c r="K303" s="17">
        <v>1</v>
      </c>
      <c r="L303" s="18">
        <v>28.8</v>
      </c>
      <c r="M303" s="18">
        <v>77</v>
      </c>
      <c r="N303" s="20">
        <v>1013.3</v>
      </c>
      <c r="O303" s="18">
        <v>543</v>
      </c>
      <c r="P303" s="17">
        <v>3.13</v>
      </c>
      <c r="Q303" s="17">
        <v>102.84</v>
      </c>
      <c r="R303" s="19">
        <v>0</v>
      </c>
      <c r="S303">
        <v>1</v>
      </c>
    </row>
    <row r="304" spans="1:19">
      <c r="A304" s="1">
        <v>10</v>
      </c>
      <c r="B304" s="2">
        <v>0.41666666666666702</v>
      </c>
      <c r="C304" s="18">
        <v>25.7</v>
      </c>
      <c r="D304" s="17">
        <v>14.58</v>
      </c>
      <c r="E304" s="17">
        <v>0.26</v>
      </c>
      <c r="F304" s="17">
        <v>2.95</v>
      </c>
      <c r="G304" s="17">
        <v>7</v>
      </c>
      <c r="H304" s="17">
        <v>9.94</v>
      </c>
      <c r="I304" s="17">
        <v>2.29</v>
      </c>
      <c r="J304" s="17">
        <v>0</v>
      </c>
      <c r="K304" s="17">
        <v>0</v>
      </c>
      <c r="L304" s="18">
        <v>29.7</v>
      </c>
      <c r="M304" s="18">
        <v>69.099999999999994</v>
      </c>
      <c r="N304" s="20">
        <v>1013.5</v>
      </c>
      <c r="O304" s="18">
        <v>767</v>
      </c>
      <c r="P304" s="17">
        <v>4.18</v>
      </c>
      <c r="Q304" s="17">
        <v>80.55</v>
      </c>
      <c r="R304" s="19">
        <v>0</v>
      </c>
      <c r="S304">
        <v>1</v>
      </c>
    </row>
    <row r="305" spans="1:19">
      <c r="A305" s="1">
        <v>10</v>
      </c>
      <c r="B305" s="2">
        <v>0.45833333333333298</v>
      </c>
      <c r="C305" s="18">
        <v>25.6</v>
      </c>
      <c r="D305" s="17">
        <v>16.350000000000001</v>
      </c>
      <c r="E305" s="17">
        <v>0.26</v>
      </c>
      <c r="F305" s="17">
        <v>1.62</v>
      </c>
      <c r="G305" s="17">
        <v>5.89</v>
      </c>
      <c r="H305" s="17">
        <v>7.5</v>
      </c>
      <c r="I305" s="17">
        <v>2.27</v>
      </c>
      <c r="J305" s="17">
        <v>2</v>
      </c>
      <c r="K305" s="17">
        <v>0</v>
      </c>
      <c r="L305" s="18">
        <v>30.6</v>
      </c>
      <c r="M305" s="18">
        <v>64.2</v>
      </c>
      <c r="N305" s="20">
        <v>1013.5</v>
      </c>
      <c r="O305" s="18">
        <v>1026</v>
      </c>
      <c r="P305" s="17">
        <v>4.24</v>
      </c>
      <c r="Q305" s="17">
        <v>71.73</v>
      </c>
      <c r="R305" s="19">
        <v>0.2</v>
      </c>
      <c r="S305">
        <v>1</v>
      </c>
    </row>
    <row r="306" spans="1:19">
      <c r="A306" s="1">
        <v>10</v>
      </c>
      <c r="B306" s="2">
        <v>0.5</v>
      </c>
      <c r="C306" s="18">
        <v>25.8</v>
      </c>
      <c r="D306" s="17">
        <v>16.899999999999999</v>
      </c>
      <c r="E306" s="17">
        <v>0.3</v>
      </c>
      <c r="F306" s="17">
        <v>1.22</v>
      </c>
      <c r="G306" s="17">
        <v>5.17</v>
      </c>
      <c r="H306" s="17">
        <v>6.39</v>
      </c>
      <c r="I306" s="17">
        <v>2.14</v>
      </c>
      <c r="J306" s="17">
        <v>2</v>
      </c>
      <c r="K306" s="17">
        <v>1</v>
      </c>
      <c r="L306" s="18">
        <v>30.7</v>
      </c>
      <c r="M306" s="18">
        <v>64.5</v>
      </c>
      <c r="N306" s="20">
        <v>1013.2</v>
      </c>
      <c r="O306" s="18">
        <v>842</v>
      </c>
      <c r="P306" s="17">
        <v>4.03</v>
      </c>
      <c r="Q306" s="17">
        <v>56.49</v>
      </c>
      <c r="R306" s="19">
        <v>0</v>
      </c>
      <c r="S306">
        <v>1</v>
      </c>
    </row>
    <row r="307" spans="1:19">
      <c r="A307" s="1">
        <v>10</v>
      </c>
      <c r="B307" s="2">
        <v>0.54166666666666696</v>
      </c>
      <c r="C307" s="18">
        <v>25.8</v>
      </c>
      <c r="D307" s="17">
        <v>17.36</v>
      </c>
      <c r="E307" s="17">
        <v>0.32</v>
      </c>
      <c r="F307" s="17">
        <v>2.09</v>
      </c>
      <c r="G307" s="17">
        <v>5.19</v>
      </c>
      <c r="H307" s="17">
        <v>7.28</v>
      </c>
      <c r="I307" s="17">
        <v>2.17</v>
      </c>
      <c r="J307" s="17">
        <v>1</v>
      </c>
      <c r="K307" s="17">
        <v>0</v>
      </c>
      <c r="L307" s="18">
        <v>30.2</v>
      </c>
      <c r="M307" s="18">
        <v>66.8</v>
      </c>
      <c r="N307" s="20">
        <v>1012.7</v>
      </c>
      <c r="O307" s="18">
        <v>641</v>
      </c>
      <c r="P307" s="17">
        <v>3.85</v>
      </c>
      <c r="Q307" s="17">
        <v>57.47</v>
      </c>
      <c r="R307" s="19">
        <v>0</v>
      </c>
      <c r="S307">
        <v>1</v>
      </c>
    </row>
    <row r="308" spans="1:19">
      <c r="A308" s="1">
        <v>10</v>
      </c>
      <c r="B308" s="2">
        <v>0.58333333333333304</v>
      </c>
      <c r="C308" s="18">
        <v>25.9</v>
      </c>
      <c r="D308" s="17">
        <v>17.190000000000001</v>
      </c>
      <c r="E308" s="17">
        <v>0.27</v>
      </c>
      <c r="F308" s="17">
        <v>1.45</v>
      </c>
      <c r="G308" s="17">
        <v>4.6500000000000004</v>
      </c>
      <c r="H308" s="17">
        <v>6.11</v>
      </c>
      <c r="I308" s="17">
        <v>2.14</v>
      </c>
      <c r="J308" s="17">
        <v>1</v>
      </c>
      <c r="K308" s="17">
        <v>1</v>
      </c>
      <c r="L308" s="18">
        <v>30</v>
      </c>
      <c r="M308" s="18">
        <v>67.8</v>
      </c>
      <c r="N308" s="20">
        <v>1012.2</v>
      </c>
      <c r="O308" s="18">
        <v>456</v>
      </c>
      <c r="P308" s="17">
        <v>3.4</v>
      </c>
      <c r="Q308" s="17">
        <v>50.6</v>
      </c>
      <c r="R308" s="19">
        <v>0</v>
      </c>
      <c r="S308">
        <v>1</v>
      </c>
    </row>
    <row r="309" spans="1:19">
      <c r="A309" s="1">
        <v>10</v>
      </c>
      <c r="B309" s="2">
        <v>0.625</v>
      </c>
      <c r="C309" s="18">
        <v>25.9</v>
      </c>
      <c r="D309" s="17">
        <v>17.27</v>
      </c>
      <c r="E309" s="17">
        <v>0.28999999999999998</v>
      </c>
      <c r="F309" s="17">
        <v>1.1299999999999999</v>
      </c>
      <c r="G309" s="17">
        <v>4.7</v>
      </c>
      <c r="H309" s="17">
        <v>5.83</v>
      </c>
      <c r="I309" s="17">
        <v>2.2999999999999998</v>
      </c>
      <c r="J309" s="17">
        <v>2</v>
      </c>
      <c r="K309" s="17">
        <v>3</v>
      </c>
      <c r="L309" s="18">
        <v>29.7</v>
      </c>
      <c r="M309" s="18">
        <v>69.8</v>
      </c>
      <c r="N309" s="20">
        <v>1011.6</v>
      </c>
      <c r="O309" s="18">
        <v>404</v>
      </c>
      <c r="P309" s="17">
        <v>3.47</v>
      </c>
      <c r="Q309" s="17">
        <v>50.59</v>
      </c>
      <c r="R309" s="19">
        <v>0</v>
      </c>
      <c r="S309">
        <v>1</v>
      </c>
    </row>
    <row r="310" spans="1:19">
      <c r="A310" s="1">
        <v>10</v>
      </c>
      <c r="B310" s="2">
        <v>0.66666666666666696</v>
      </c>
      <c r="C310" s="18">
        <v>26</v>
      </c>
      <c r="D310" s="17">
        <v>16.95</v>
      </c>
      <c r="E310" s="17">
        <v>0.32</v>
      </c>
      <c r="F310" s="17">
        <v>1.51</v>
      </c>
      <c r="G310" s="17">
        <v>4.59</v>
      </c>
      <c r="H310" s="17">
        <v>6.1</v>
      </c>
      <c r="I310" s="17">
        <v>2.15</v>
      </c>
      <c r="J310" s="17">
        <v>4</v>
      </c>
      <c r="K310" s="17">
        <v>2</v>
      </c>
      <c r="L310" s="18">
        <v>29.7</v>
      </c>
      <c r="M310" s="18">
        <v>70.5</v>
      </c>
      <c r="N310" s="20">
        <v>1010.9</v>
      </c>
      <c r="O310" s="18">
        <v>292</v>
      </c>
      <c r="P310" s="17">
        <v>3.11</v>
      </c>
      <c r="Q310" s="17">
        <v>47.47</v>
      </c>
      <c r="R310" s="19">
        <v>0</v>
      </c>
      <c r="S310">
        <v>1</v>
      </c>
    </row>
    <row r="311" spans="1:19">
      <c r="A311" s="1">
        <v>10</v>
      </c>
      <c r="B311" s="2">
        <v>0.70833333333333304</v>
      </c>
      <c r="C311" s="18">
        <v>26.3</v>
      </c>
      <c r="D311" s="17">
        <v>15.6</v>
      </c>
      <c r="E311" s="17">
        <v>0.32</v>
      </c>
      <c r="F311" s="17">
        <v>2.31</v>
      </c>
      <c r="G311" s="17">
        <v>5.43</v>
      </c>
      <c r="H311" s="17">
        <v>7.74</v>
      </c>
      <c r="I311" s="17">
        <v>2.0699999999999998</v>
      </c>
      <c r="J311" s="17">
        <v>2</v>
      </c>
      <c r="K311" s="17">
        <v>1</v>
      </c>
      <c r="L311" s="18">
        <v>29.5</v>
      </c>
      <c r="M311" s="18">
        <v>72.599999999999994</v>
      </c>
      <c r="N311" s="20">
        <v>1010.4</v>
      </c>
      <c r="O311" s="18">
        <v>218</v>
      </c>
      <c r="P311" s="17">
        <v>2.63</v>
      </c>
      <c r="Q311" s="17">
        <v>46.88</v>
      </c>
      <c r="R311" s="19">
        <v>0</v>
      </c>
      <c r="S311">
        <v>1</v>
      </c>
    </row>
    <row r="312" spans="1:19">
      <c r="A312" s="1">
        <v>10</v>
      </c>
      <c r="B312" s="2">
        <v>0.75</v>
      </c>
      <c r="C312" s="18">
        <v>26.2</v>
      </c>
      <c r="D312" s="17">
        <v>13.08</v>
      </c>
      <c r="E312" s="17">
        <v>0.49</v>
      </c>
      <c r="F312" s="17">
        <v>2.0699999999999998</v>
      </c>
      <c r="G312" s="17">
        <v>7.36</v>
      </c>
      <c r="H312" s="17">
        <v>9.43</v>
      </c>
      <c r="I312" s="17">
        <v>1.9</v>
      </c>
      <c r="J312" s="17">
        <v>0</v>
      </c>
      <c r="K312" s="17">
        <v>5</v>
      </c>
      <c r="L312" s="18">
        <v>28.7</v>
      </c>
      <c r="M312" s="18">
        <v>74.8</v>
      </c>
      <c r="N312" s="20">
        <v>1010.5</v>
      </c>
      <c r="O312" s="18">
        <v>32</v>
      </c>
      <c r="P312" s="17">
        <v>2.17</v>
      </c>
      <c r="Q312" s="17">
        <v>35.020000000000003</v>
      </c>
      <c r="R312" s="19">
        <v>0</v>
      </c>
      <c r="S312">
        <v>1</v>
      </c>
    </row>
    <row r="313" spans="1:19">
      <c r="A313" s="1">
        <v>10</v>
      </c>
      <c r="B313" s="2">
        <v>0.79166666666666696</v>
      </c>
      <c r="C313" s="18">
        <v>25.8</v>
      </c>
      <c r="D313" s="17">
        <v>9.58</v>
      </c>
      <c r="E313" s="17">
        <v>0.37</v>
      </c>
      <c r="F313" s="17">
        <v>1.17</v>
      </c>
      <c r="G313" s="17">
        <v>9.2799999999999994</v>
      </c>
      <c r="H313" s="17">
        <v>10.45</v>
      </c>
      <c r="I313" s="17">
        <v>2.1</v>
      </c>
      <c r="J313" s="17">
        <v>2</v>
      </c>
      <c r="K313" s="17">
        <v>3</v>
      </c>
      <c r="L313" s="18">
        <v>28.1</v>
      </c>
      <c r="M313" s="18">
        <v>77.900000000000006</v>
      </c>
      <c r="N313" s="20">
        <v>1010.9</v>
      </c>
      <c r="O313" s="18">
        <v>0</v>
      </c>
      <c r="P313" s="17">
        <v>1.65</v>
      </c>
      <c r="Q313" s="17">
        <v>48.02</v>
      </c>
      <c r="R313" s="19">
        <v>0</v>
      </c>
      <c r="S313">
        <v>1</v>
      </c>
    </row>
    <row r="314" spans="1:19">
      <c r="A314" s="1">
        <v>10</v>
      </c>
      <c r="B314" s="2">
        <v>0.83333333333333304</v>
      </c>
      <c r="C314" s="18">
        <v>25.7</v>
      </c>
      <c r="D314" s="17">
        <v>6.48</v>
      </c>
      <c r="E314" s="17">
        <v>0.38</v>
      </c>
      <c r="F314" s="17">
        <v>2.15</v>
      </c>
      <c r="G314" s="17">
        <v>9.9</v>
      </c>
      <c r="H314" s="17">
        <v>12.04</v>
      </c>
      <c r="I314" s="17">
        <v>2.59</v>
      </c>
      <c r="J314" s="17">
        <v>3</v>
      </c>
      <c r="K314" s="17">
        <v>1</v>
      </c>
      <c r="L314" s="18">
        <v>27.8</v>
      </c>
      <c r="M314" s="18">
        <v>80.2</v>
      </c>
      <c r="N314" s="20">
        <v>1011.3</v>
      </c>
      <c r="O314" s="18">
        <v>0</v>
      </c>
      <c r="P314" s="17">
        <v>1.43</v>
      </c>
      <c r="Q314" s="17">
        <v>42.57</v>
      </c>
      <c r="R314" s="19">
        <v>0</v>
      </c>
      <c r="S314">
        <v>1</v>
      </c>
    </row>
    <row r="315" spans="1:19">
      <c r="A315" s="1">
        <v>10</v>
      </c>
      <c r="B315" s="2">
        <v>0.875</v>
      </c>
      <c r="C315" s="18">
        <v>25.6</v>
      </c>
      <c r="D315" s="17">
        <v>8.7100000000000009</v>
      </c>
      <c r="E315" s="17">
        <v>0.37</v>
      </c>
      <c r="F315" s="17">
        <v>1.76</v>
      </c>
      <c r="G315" s="17">
        <v>8.93</v>
      </c>
      <c r="H315" s="17">
        <v>10.69</v>
      </c>
      <c r="I315" s="17">
        <v>2.83</v>
      </c>
      <c r="J315" s="17">
        <v>2</v>
      </c>
      <c r="K315" s="17">
        <v>3</v>
      </c>
      <c r="L315" s="18">
        <v>27.6</v>
      </c>
      <c r="M315" s="18">
        <v>80.900000000000006</v>
      </c>
      <c r="N315" s="20">
        <v>1012.2</v>
      </c>
      <c r="O315" s="18">
        <v>0</v>
      </c>
      <c r="P315" s="17">
        <v>1.53</v>
      </c>
      <c r="Q315" s="17">
        <v>36.869999999999997</v>
      </c>
      <c r="R315" s="19">
        <v>0</v>
      </c>
      <c r="S315">
        <v>1</v>
      </c>
    </row>
    <row r="316" spans="1:19">
      <c r="A316" s="1">
        <v>10</v>
      </c>
      <c r="B316" s="2">
        <v>0.91666666666666696</v>
      </c>
      <c r="C316" s="18">
        <v>25.5</v>
      </c>
      <c r="D316" s="17">
        <v>11.39</v>
      </c>
      <c r="E316" s="17">
        <v>0.35</v>
      </c>
      <c r="F316" s="17">
        <v>0.4</v>
      </c>
      <c r="G316" s="17">
        <v>5.98</v>
      </c>
      <c r="H316" s="17">
        <v>6.37</v>
      </c>
      <c r="I316" s="17">
        <v>2.71</v>
      </c>
      <c r="J316" s="17">
        <v>2</v>
      </c>
      <c r="K316" s="17">
        <v>2</v>
      </c>
      <c r="L316" s="18">
        <v>27.7</v>
      </c>
      <c r="M316" s="18">
        <v>79.599999999999994</v>
      </c>
      <c r="N316" s="20">
        <v>1012.8</v>
      </c>
      <c r="O316" s="18">
        <v>1</v>
      </c>
      <c r="P316" s="17">
        <v>1.91</v>
      </c>
      <c r="Q316" s="17">
        <v>41.06</v>
      </c>
      <c r="R316" s="19">
        <v>0</v>
      </c>
      <c r="S316">
        <v>1</v>
      </c>
    </row>
    <row r="317" spans="1:19">
      <c r="A317" s="1">
        <v>10</v>
      </c>
      <c r="B317" s="2">
        <v>0.95833333333333304</v>
      </c>
      <c r="C317" s="18">
        <v>25.4</v>
      </c>
      <c r="D317" s="17">
        <v>10.77</v>
      </c>
      <c r="E317" s="17">
        <v>0.36</v>
      </c>
      <c r="F317" s="17">
        <v>0.21</v>
      </c>
      <c r="G317" s="17">
        <v>5.1100000000000003</v>
      </c>
      <c r="H317" s="17">
        <v>5.32</v>
      </c>
      <c r="I317" s="17">
        <v>2.84</v>
      </c>
      <c r="J317" s="17">
        <v>1</v>
      </c>
      <c r="K317" s="17">
        <v>2</v>
      </c>
      <c r="L317" s="18">
        <v>27.7</v>
      </c>
      <c r="M317" s="18">
        <v>79.8</v>
      </c>
      <c r="N317" s="20">
        <v>1012.8</v>
      </c>
      <c r="O317" s="18">
        <v>0</v>
      </c>
      <c r="P317" s="17">
        <v>1.23</v>
      </c>
      <c r="Q317" s="17">
        <v>48.09</v>
      </c>
      <c r="R317" s="19">
        <v>0</v>
      </c>
      <c r="S317">
        <v>1</v>
      </c>
    </row>
    <row r="319" spans="1:19">
      <c r="A319" s="150" t="s">
        <v>39</v>
      </c>
      <c r="B319" s="151"/>
      <c r="C319" s="18">
        <v>0</v>
      </c>
      <c r="D319" s="18">
        <v>0</v>
      </c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</row>
    <row r="320" spans="1:19">
      <c r="A320" s="144" t="s">
        <v>2</v>
      </c>
      <c r="B320" s="145"/>
      <c r="C320" s="18">
        <v>0</v>
      </c>
      <c r="D320" s="18">
        <v>0</v>
      </c>
      <c r="E320" s="18">
        <v>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R320" s="18">
        <v>0</v>
      </c>
    </row>
    <row r="321" spans="1:19">
      <c r="A321" s="146" t="s">
        <v>3</v>
      </c>
      <c r="B321" s="147"/>
      <c r="C321" s="18">
        <v>0</v>
      </c>
      <c r="D321" s="18">
        <v>0</v>
      </c>
      <c r="E321" s="18">
        <v>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8">
        <v>0</v>
      </c>
      <c r="M321" s="18">
        <v>0</v>
      </c>
      <c r="N321" s="18">
        <v>0</v>
      </c>
      <c r="O321" s="18">
        <v>0</v>
      </c>
      <c r="P321" s="18">
        <v>0</v>
      </c>
      <c r="Q321" s="18">
        <v>0</v>
      </c>
      <c r="R321" s="18">
        <v>0</v>
      </c>
    </row>
    <row r="322" spans="1:19">
      <c r="A322" s="148" t="s">
        <v>4</v>
      </c>
      <c r="B322" s="149"/>
      <c r="C322" s="18">
        <v>0</v>
      </c>
      <c r="D322" s="18">
        <v>0</v>
      </c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</row>
    <row r="323" spans="1:19">
      <c r="A323" s="152" t="s">
        <v>27</v>
      </c>
      <c r="B323" s="153"/>
      <c r="C323" s="21">
        <f t="shared" ref="C323:R323" si="9">24-C319-C320-C321-C322</f>
        <v>24</v>
      </c>
      <c r="D323" s="21">
        <f t="shared" si="9"/>
        <v>24</v>
      </c>
      <c r="E323" s="21">
        <f t="shared" si="9"/>
        <v>24</v>
      </c>
      <c r="F323" s="21">
        <f t="shared" si="9"/>
        <v>24</v>
      </c>
      <c r="G323" s="21">
        <f t="shared" si="9"/>
        <v>24</v>
      </c>
      <c r="H323" s="21">
        <f t="shared" si="9"/>
        <v>24</v>
      </c>
      <c r="I323" s="21">
        <f t="shared" si="9"/>
        <v>24</v>
      </c>
      <c r="J323" s="21">
        <f t="shared" si="9"/>
        <v>24</v>
      </c>
      <c r="K323" s="21">
        <f t="shared" si="9"/>
        <v>24</v>
      </c>
      <c r="L323" s="21">
        <f t="shared" si="9"/>
        <v>24</v>
      </c>
      <c r="M323" s="21">
        <f t="shared" si="9"/>
        <v>24</v>
      </c>
      <c r="N323" s="21">
        <f t="shared" si="9"/>
        <v>24</v>
      </c>
      <c r="O323" s="21">
        <f t="shared" si="9"/>
        <v>24</v>
      </c>
      <c r="P323" s="21">
        <f t="shared" si="9"/>
        <v>24</v>
      </c>
      <c r="Q323" s="21">
        <f t="shared" si="9"/>
        <v>24</v>
      </c>
      <c r="R323" s="21">
        <f t="shared" si="9"/>
        <v>24</v>
      </c>
    </row>
    <row r="324" spans="1:19">
      <c r="A324" s="154" t="s">
        <v>28</v>
      </c>
      <c r="B324" s="155"/>
      <c r="C324" s="22">
        <f>C323/(SUM(S294:S317))</f>
        <v>1</v>
      </c>
      <c r="D324" s="22">
        <f>D323/(SUM(S294:S317))</f>
        <v>1</v>
      </c>
      <c r="E324" s="22">
        <f>E323/(SUM(S294:S317))</f>
        <v>1</v>
      </c>
      <c r="F324" s="22">
        <f>F323/(SUM(S294:S317))</f>
        <v>1</v>
      </c>
      <c r="G324" s="22">
        <f>G323/(SUM(S294:S317))</f>
        <v>1</v>
      </c>
      <c r="H324" s="22">
        <f>H323/(SUM(S294:S317))</f>
        <v>1</v>
      </c>
      <c r="I324" s="22">
        <f>I323/(SUM(S294:S317))</f>
        <v>1</v>
      </c>
      <c r="J324" s="22">
        <f>J323/(SUM(S294:S317))</f>
        <v>1</v>
      </c>
      <c r="K324" s="22">
        <f>K323/(SUM(S294:S317))</f>
        <v>1</v>
      </c>
      <c r="L324" s="22">
        <f>L323/(SUM(S294:S317))</f>
        <v>1</v>
      </c>
      <c r="M324" s="22">
        <f>M323/(SUM(S294:S317))</f>
        <v>1</v>
      </c>
      <c r="N324" s="22">
        <f>N323/(SUM(S294:S317))</f>
        <v>1</v>
      </c>
      <c r="O324" s="22">
        <f>O323/(SUM(S294:S317))</f>
        <v>1</v>
      </c>
      <c r="P324" s="22">
        <f>P323/(SUM(S294:S317))</f>
        <v>1</v>
      </c>
      <c r="Q324" s="22">
        <f>Q323/(SUM(S294:S317))</f>
        <v>1</v>
      </c>
      <c r="R324" s="22">
        <f>R323/(SUM(S294:S317))</f>
        <v>1</v>
      </c>
    </row>
    <row r="326" spans="1:19">
      <c r="A326" s="1">
        <v>11</v>
      </c>
      <c r="B326" s="2">
        <v>0</v>
      </c>
      <c r="C326" s="18">
        <v>25.6</v>
      </c>
      <c r="D326" s="17">
        <v>9.7899999999999991</v>
      </c>
      <c r="E326" s="17">
        <v>0.34</v>
      </c>
      <c r="F326" s="17">
        <v>0.17</v>
      </c>
      <c r="G326" s="17">
        <v>5.94</v>
      </c>
      <c r="H326" s="17">
        <v>6.11</v>
      </c>
      <c r="I326" s="17">
        <v>2.81</v>
      </c>
      <c r="J326" s="17">
        <v>6</v>
      </c>
      <c r="K326" s="17">
        <v>2</v>
      </c>
      <c r="L326" s="18">
        <v>27.5</v>
      </c>
      <c r="M326" s="18">
        <v>81.7</v>
      </c>
      <c r="N326" s="20">
        <v>1012.4</v>
      </c>
      <c r="O326" s="18">
        <v>0</v>
      </c>
      <c r="P326" s="18">
        <v>1.1299999999999999</v>
      </c>
      <c r="Q326" s="17">
        <v>58.02</v>
      </c>
      <c r="R326" s="19">
        <v>0</v>
      </c>
      <c r="S326">
        <v>1</v>
      </c>
    </row>
    <row r="327" spans="1:19">
      <c r="A327" s="1">
        <v>11</v>
      </c>
      <c r="B327" s="2">
        <v>4.1666666666666664E-2</v>
      </c>
      <c r="C327" s="18">
        <v>25.6</v>
      </c>
      <c r="D327" s="17">
        <v>8.43</v>
      </c>
      <c r="E327" s="17">
        <v>0.2</v>
      </c>
      <c r="F327" s="17">
        <v>0.13</v>
      </c>
      <c r="G327" s="17">
        <v>6.12</v>
      </c>
      <c r="H327" s="17">
        <v>6.25</v>
      </c>
      <c r="I327" s="17">
        <v>1.83</v>
      </c>
      <c r="J327" s="17">
        <v>5</v>
      </c>
      <c r="K327" s="17">
        <v>2</v>
      </c>
      <c r="L327" s="18">
        <v>27.1</v>
      </c>
      <c r="M327" s="18">
        <v>82.9</v>
      </c>
      <c r="N327" s="20">
        <v>1011.7</v>
      </c>
      <c r="O327" s="18">
        <v>0</v>
      </c>
      <c r="P327" s="18">
        <v>0.66</v>
      </c>
      <c r="Q327" s="17">
        <v>81.58</v>
      </c>
      <c r="R327" s="19">
        <v>0</v>
      </c>
      <c r="S327">
        <v>1</v>
      </c>
    </row>
    <row r="328" spans="1:19">
      <c r="A328" s="1">
        <v>11</v>
      </c>
      <c r="B328" s="2">
        <v>8.3333333333333301E-2</v>
      </c>
      <c r="C328" s="18">
        <v>25.7</v>
      </c>
      <c r="D328" s="17">
        <v>2.11</v>
      </c>
      <c r="E328" s="17">
        <v>0.3</v>
      </c>
      <c r="F328" s="17">
        <v>2.1800000000000002</v>
      </c>
      <c r="G328" s="17">
        <v>9.59</v>
      </c>
      <c r="H328" s="17">
        <v>11.77</v>
      </c>
      <c r="I328" s="17">
        <v>1.73</v>
      </c>
      <c r="J328" s="17">
        <v>10</v>
      </c>
      <c r="K328" s="17">
        <v>5</v>
      </c>
      <c r="L328" s="18">
        <v>26.2</v>
      </c>
      <c r="M328" s="18">
        <v>89.4</v>
      </c>
      <c r="N328" s="20">
        <v>1011.1</v>
      </c>
      <c r="O328" s="44">
        <v>-1</v>
      </c>
      <c r="P328" s="18">
        <v>0.57999999999999996</v>
      </c>
      <c r="Q328" s="17">
        <v>165.85</v>
      </c>
      <c r="R328" s="19">
        <v>0</v>
      </c>
      <c r="S328">
        <v>1</v>
      </c>
    </row>
    <row r="329" spans="1:19">
      <c r="A329" s="1">
        <v>11</v>
      </c>
      <c r="B329" s="2">
        <v>0.125</v>
      </c>
      <c r="C329" s="18">
        <v>25.5</v>
      </c>
      <c r="D329" s="17">
        <v>1.22</v>
      </c>
      <c r="E329" s="17">
        <v>0.28999999999999998</v>
      </c>
      <c r="F329" s="17">
        <v>2.54</v>
      </c>
      <c r="G329" s="17">
        <v>14.84</v>
      </c>
      <c r="H329" s="17">
        <v>17.39</v>
      </c>
      <c r="I329" s="17">
        <v>1.76</v>
      </c>
      <c r="J329" s="17">
        <v>6</v>
      </c>
      <c r="K329" s="17">
        <v>6</v>
      </c>
      <c r="L329" s="18">
        <v>25.6</v>
      </c>
      <c r="M329" s="18">
        <v>92.7</v>
      </c>
      <c r="N329" s="20">
        <v>1010.8</v>
      </c>
      <c r="O329" s="18">
        <v>0</v>
      </c>
      <c r="P329" s="18">
        <v>0.56999999999999995</v>
      </c>
      <c r="Q329" s="17">
        <v>170.56</v>
      </c>
      <c r="R329" s="19">
        <v>0</v>
      </c>
      <c r="S329">
        <v>1</v>
      </c>
    </row>
    <row r="330" spans="1:19">
      <c r="A330" s="1">
        <v>11</v>
      </c>
      <c r="B330" s="2">
        <v>0.16666666666666699</v>
      </c>
      <c r="C330" s="18">
        <v>25.4</v>
      </c>
      <c r="D330" s="17">
        <v>1.3</v>
      </c>
      <c r="E330" s="17">
        <v>0.3</v>
      </c>
      <c r="F330" s="17">
        <v>2.17</v>
      </c>
      <c r="G330" s="17">
        <v>17.3</v>
      </c>
      <c r="H330" s="17">
        <v>19.47</v>
      </c>
      <c r="I330" s="17">
        <v>1.62</v>
      </c>
      <c r="J330" s="17">
        <v>6</v>
      </c>
      <c r="K330" s="17">
        <v>6</v>
      </c>
      <c r="L330" s="18">
        <v>25.6</v>
      </c>
      <c r="M330" s="18">
        <v>92.8</v>
      </c>
      <c r="N330" s="20">
        <v>1010.5</v>
      </c>
      <c r="O330" s="18">
        <v>0</v>
      </c>
      <c r="P330" s="18">
        <v>0.43</v>
      </c>
      <c r="Q330" s="17">
        <v>180.46</v>
      </c>
      <c r="R330" s="19">
        <v>0</v>
      </c>
      <c r="S330">
        <v>1</v>
      </c>
    </row>
    <row r="331" spans="1:19">
      <c r="A331" s="1">
        <v>11</v>
      </c>
      <c r="B331" s="2">
        <v>0.20833333333333301</v>
      </c>
      <c r="C331" s="18">
        <v>25.4</v>
      </c>
      <c r="D331" s="17">
        <v>1.22</v>
      </c>
      <c r="E331" s="17">
        <v>0.32</v>
      </c>
      <c r="F331" s="17">
        <v>3.67</v>
      </c>
      <c r="G331" s="17">
        <v>17.59</v>
      </c>
      <c r="H331" s="17">
        <v>21.25</v>
      </c>
      <c r="I331" s="17">
        <v>1.72</v>
      </c>
      <c r="J331" s="17">
        <v>19</v>
      </c>
      <c r="K331" s="17">
        <v>14</v>
      </c>
      <c r="L331" s="18">
        <v>25.5</v>
      </c>
      <c r="M331" s="18">
        <v>93.5</v>
      </c>
      <c r="N331" s="20">
        <v>1010.7</v>
      </c>
      <c r="O331" s="18">
        <v>1</v>
      </c>
      <c r="P331" s="18">
        <v>0.65</v>
      </c>
      <c r="Q331" s="17">
        <v>169.85</v>
      </c>
      <c r="R331" s="19">
        <v>0</v>
      </c>
      <c r="S331">
        <v>1</v>
      </c>
    </row>
    <row r="332" spans="1:19">
      <c r="A332" s="1">
        <v>11</v>
      </c>
      <c r="B332" s="2">
        <v>0.25</v>
      </c>
      <c r="C332" s="18">
        <v>25.4</v>
      </c>
      <c r="D332" s="17">
        <v>1.34</v>
      </c>
      <c r="E332" s="17">
        <v>0.34</v>
      </c>
      <c r="F332" s="17">
        <v>7.62</v>
      </c>
      <c r="G332" s="17">
        <v>17.55</v>
      </c>
      <c r="H332" s="17">
        <v>25.17</v>
      </c>
      <c r="I332" s="17">
        <v>1.6</v>
      </c>
      <c r="J332" s="17">
        <v>10</v>
      </c>
      <c r="K332" s="17">
        <v>16</v>
      </c>
      <c r="L332" s="18">
        <v>25.4</v>
      </c>
      <c r="M332" s="18">
        <v>93.4</v>
      </c>
      <c r="N332" s="20">
        <v>1010.9</v>
      </c>
      <c r="O332" s="18">
        <v>4</v>
      </c>
      <c r="P332" s="18">
        <v>1.1599999999999999</v>
      </c>
      <c r="Q332" s="17">
        <v>150.52000000000001</v>
      </c>
      <c r="R332" s="19">
        <v>0</v>
      </c>
      <c r="S332">
        <v>1</v>
      </c>
    </row>
    <row r="333" spans="1:19">
      <c r="A333" s="1">
        <v>11</v>
      </c>
      <c r="B333" s="2">
        <v>0.29166666666666702</v>
      </c>
      <c r="C333" s="18">
        <v>25.1</v>
      </c>
      <c r="D333" s="17">
        <v>5.71</v>
      </c>
      <c r="E333" s="17">
        <v>0.34</v>
      </c>
      <c r="F333" s="17">
        <v>4.95</v>
      </c>
      <c r="G333" s="17">
        <v>14.71</v>
      </c>
      <c r="H333" s="17">
        <v>19.66</v>
      </c>
      <c r="I333" s="17">
        <v>1.69</v>
      </c>
      <c r="J333" s="17">
        <v>7</v>
      </c>
      <c r="K333" s="17">
        <v>4</v>
      </c>
      <c r="L333" s="18">
        <v>25.3</v>
      </c>
      <c r="M333" s="18">
        <v>91.1</v>
      </c>
      <c r="N333" s="20">
        <v>1011.4</v>
      </c>
      <c r="O333" s="18">
        <v>61</v>
      </c>
      <c r="P333" s="18">
        <v>1.76</v>
      </c>
      <c r="Q333" s="17">
        <v>114.07</v>
      </c>
      <c r="R333" s="19">
        <v>1</v>
      </c>
      <c r="S333">
        <v>1</v>
      </c>
    </row>
    <row r="334" spans="1:19">
      <c r="A334" s="1">
        <v>11</v>
      </c>
      <c r="B334" s="2">
        <v>0.33333333333333298</v>
      </c>
      <c r="C334" s="18">
        <v>25.3</v>
      </c>
      <c r="D334" s="17">
        <v>7.56</v>
      </c>
      <c r="E334" s="17">
        <v>0.39</v>
      </c>
      <c r="F334" s="17">
        <v>6.04</v>
      </c>
      <c r="G334" s="17">
        <v>12.96</v>
      </c>
      <c r="H334" s="17">
        <v>19.010000000000002</v>
      </c>
      <c r="I334" s="17">
        <v>1.71</v>
      </c>
      <c r="J334" s="17">
        <v>5</v>
      </c>
      <c r="K334" s="17">
        <v>2</v>
      </c>
      <c r="L334" s="18">
        <v>25.8</v>
      </c>
      <c r="M334" s="18">
        <v>86.6</v>
      </c>
      <c r="N334" s="20">
        <v>1012</v>
      </c>
      <c r="O334" s="18">
        <v>186</v>
      </c>
      <c r="P334" s="17">
        <v>1.94</v>
      </c>
      <c r="Q334" s="17">
        <v>113.42</v>
      </c>
      <c r="R334" s="19">
        <v>0</v>
      </c>
      <c r="S334">
        <v>1</v>
      </c>
    </row>
    <row r="335" spans="1:19">
      <c r="A335" s="1">
        <v>11</v>
      </c>
      <c r="B335" s="2">
        <v>0.375</v>
      </c>
      <c r="C335" s="18">
        <v>25.9</v>
      </c>
      <c r="D335" s="17">
        <v>9.65</v>
      </c>
      <c r="E335" s="17">
        <v>0.36</v>
      </c>
      <c r="F335" s="17">
        <v>5.49</v>
      </c>
      <c r="G335" s="17">
        <v>11.3</v>
      </c>
      <c r="H335" s="17">
        <v>16.79</v>
      </c>
      <c r="I335" s="17">
        <v>1.93</v>
      </c>
      <c r="J335" s="17">
        <v>5</v>
      </c>
      <c r="K335" s="17">
        <v>6</v>
      </c>
      <c r="L335" s="18">
        <v>28</v>
      </c>
      <c r="M335" s="18">
        <v>78.099999999999994</v>
      </c>
      <c r="N335" s="20">
        <v>1012.3</v>
      </c>
      <c r="O335" s="18">
        <v>460</v>
      </c>
      <c r="P335" s="17">
        <v>0.77</v>
      </c>
      <c r="Q335" s="17">
        <v>57.2</v>
      </c>
      <c r="R335" s="19">
        <v>0</v>
      </c>
      <c r="S335">
        <v>1</v>
      </c>
    </row>
    <row r="336" spans="1:19">
      <c r="A336" s="1">
        <v>11</v>
      </c>
      <c r="B336" s="2">
        <v>0.41666666666666702</v>
      </c>
      <c r="C336" s="18">
        <v>26.2</v>
      </c>
      <c r="D336" s="17">
        <v>15.1</v>
      </c>
      <c r="E336" s="17">
        <v>0.23</v>
      </c>
      <c r="F336" s="17">
        <v>2.83</v>
      </c>
      <c r="G336" s="17">
        <v>7.53</v>
      </c>
      <c r="H336" s="17">
        <v>10.36</v>
      </c>
      <c r="I336" s="17">
        <v>1.39</v>
      </c>
      <c r="J336" s="17">
        <v>3</v>
      </c>
      <c r="K336" s="17">
        <v>4</v>
      </c>
      <c r="L336" s="18">
        <v>29.7</v>
      </c>
      <c r="M336" s="18">
        <v>70.3</v>
      </c>
      <c r="N336" s="20">
        <v>1012.2</v>
      </c>
      <c r="O336" s="18">
        <v>652</v>
      </c>
      <c r="P336" s="17">
        <v>2.98</v>
      </c>
      <c r="Q336" s="17">
        <v>87.49</v>
      </c>
      <c r="R336" s="19">
        <v>0</v>
      </c>
      <c r="S336">
        <v>1</v>
      </c>
    </row>
    <row r="337" spans="1:19">
      <c r="A337" s="1">
        <v>11</v>
      </c>
      <c r="B337" s="2">
        <v>0.45833333333333298</v>
      </c>
      <c r="C337" s="18">
        <v>25.8</v>
      </c>
      <c r="D337" s="17">
        <v>15.28</v>
      </c>
      <c r="E337" s="17">
        <v>0.19</v>
      </c>
      <c r="F337" s="17">
        <v>1.3</v>
      </c>
      <c r="G337" s="17">
        <v>5.73</v>
      </c>
      <c r="H337" s="17">
        <v>7.04</v>
      </c>
      <c r="I337" s="17">
        <v>1.47</v>
      </c>
      <c r="J337" s="17">
        <v>8</v>
      </c>
      <c r="K337" s="17">
        <v>3</v>
      </c>
      <c r="L337" s="18">
        <v>30.7</v>
      </c>
      <c r="M337" s="18">
        <v>62.8</v>
      </c>
      <c r="N337" s="20">
        <v>1011.8</v>
      </c>
      <c r="O337" s="18">
        <v>957</v>
      </c>
      <c r="P337" s="17">
        <v>3.98</v>
      </c>
      <c r="Q337" s="17">
        <v>73.239999999999995</v>
      </c>
      <c r="R337" s="19">
        <v>0</v>
      </c>
      <c r="S337">
        <v>1</v>
      </c>
    </row>
    <row r="338" spans="1:19">
      <c r="A338" s="1">
        <v>11</v>
      </c>
      <c r="B338" s="2">
        <v>0.5</v>
      </c>
      <c r="C338" s="18">
        <v>26</v>
      </c>
      <c r="D338" s="17">
        <v>15.53</v>
      </c>
      <c r="E338" s="17">
        <v>0.19</v>
      </c>
      <c r="F338" s="17">
        <v>1.55</v>
      </c>
      <c r="G338" s="17">
        <v>5.31</v>
      </c>
      <c r="H338" s="17">
        <v>6.86</v>
      </c>
      <c r="I338" s="17">
        <v>1.57</v>
      </c>
      <c r="J338" s="17">
        <v>12</v>
      </c>
      <c r="K338" s="17">
        <v>9</v>
      </c>
      <c r="L338" s="18">
        <v>31.1</v>
      </c>
      <c r="M338" s="18">
        <v>60.9</v>
      </c>
      <c r="N338" s="20">
        <v>1011.4</v>
      </c>
      <c r="O338" s="18">
        <v>1044</v>
      </c>
      <c r="P338" s="17">
        <v>4.3099999999999996</v>
      </c>
      <c r="Q338" s="17">
        <v>59.78</v>
      </c>
      <c r="R338" s="19">
        <v>0</v>
      </c>
      <c r="S338">
        <v>1</v>
      </c>
    </row>
    <row r="339" spans="1:19">
      <c r="A339" s="1">
        <v>11</v>
      </c>
      <c r="B339" s="2">
        <v>0.54166666666666696</v>
      </c>
      <c r="C339" s="18">
        <v>27</v>
      </c>
      <c r="D339" s="17">
        <v>15.08</v>
      </c>
      <c r="E339" s="17">
        <v>0.23</v>
      </c>
      <c r="F339" s="17">
        <v>1.85</v>
      </c>
      <c r="G339" s="17">
        <v>4.96</v>
      </c>
      <c r="H339" s="17">
        <v>6.81</v>
      </c>
      <c r="I339" s="17">
        <v>1.1599999999999999</v>
      </c>
      <c r="J339" s="17">
        <v>11</v>
      </c>
      <c r="K339" s="17">
        <v>3</v>
      </c>
      <c r="L339" s="18">
        <v>31</v>
      </c>
      <c r="M339" s="18">
        <v>61.5</v>
      </c>
      <c r="N339" s="20">
        <v>1010.9</v>
      </c>
      <c r="O339" s="18">
        <v>911</v>
      </c>
      <c r="P339" s="17">
        <v>4.26</v>
      </c>
      <c r="Q339" s="17">
        <v>66.150000000000006</v>
      </c>
      <c r="R339" s="19">
        <v>0</v>
      </c>
      <c r="S339">
        <v>1</v>
      </c>
    </row>
    <row r="340" spans="1:19">
      <c r="A340" s="1">
        <v>11</v>
      </c>
      <c r="B340" s="2">
        <v>0.58333333333333304</v>
      </c>
      <c r="C340" s="18">
        <v>26.7</v>
      </c>
      <c r="D340" s="17">
        <v>15.11</v>
      </c>
      <c r="E340" s="17">
        <v>0.21</v>
      </c>
      <c r="F340" s="17">
        <v>1.57</v>
      </c>
      <c r="G340" s="17">
        <v>4.78</v>
      </c>
      <c r="H340" s="17">
        <v>6.35</v>
      </c>
      <c r="I340" s="17">
        <v>1.67</v>
      </c>
      <c r="J340" s="17">
        <v>12</v>
      </c>
      <c r="K340" s="17">
        <v>2</v>
      </c>
      <c r="L340" s="18">
        <v>30.9</v>
      </c>
      <c r="M340" s="18">
        <v>61.9</v>
      </c>
      <c r="N340" s="20">
        <v>1010.1</v>
      </c>
      <c r="O340" s="18">
        <v>778</v>
      </c>
      <c r="P340" s="17">
        <v>4.26</v>
      </c>
      <c r="Q340" s="17">
        <v>66.87</v>
      </c>
      <c r="R340" s="19">
        <v>0</v>
      </c>
      <c r="S340">
        <v>1</v>
      </c>
    </row>
    <row r="341" spans="1:19">
      <c r="A341" s="1">
        <v>11</v>
      </c>
      <c r="B341" s="2">
        <v>0.625</v>
      </c>
      <c r="C341" s="18">
        <v>26.7</v>
      </c>
      <c r="D341" s="17">
        <v>15.54</v>
      </c>
      <c r="E341" s="17">
        <v>0.22</v>
      </c>
      <c r="F341" s="17">
        <v>1.6</v>
      </c>
      <c r="G341" s="17">
        <v>4.59</v>
      </c>
      <c r="H341" s="17">
        <v>6.19</v>
      </c>
      <c r="I341" s="17">
        <v>2.42</v>
      </c>
      <c r="J341" s="17">
        <v>11</v>
      </c>
      <c r="K341" s="17">
        <v>6</v>
      </c>
      <c r="L341" s="18">
        <v>30.7</v>
      </c>
      <c r="M341" s="18">
        <v>61.3</v>
      </c>
      <c r="N341" s="20">
        <v>1009.3</v>
      </c>
      <c r="O341" s="18">
        <v>773</v>
      </c>
      <c r="P341" s="17">
        <v>3.95</v>
      </c>
      <c r="Q341" s="17">
        <v>54.95</v>
      </c>
      <c r="R341" s="19">
        <v>0</v>
      </c>
      <c r="S341">
        <v>1</v>
      </c>
    </row>
    <row r="342" spans="1:19">
      <c r="A342" s="1">
        <v>11</v>
      </c>
      <c r="B342" s="2">
        <v>0.66666666666666696</v>
      </c>
      <c r="C342" s="18">
        <v>27.1</v>
      </c>
      <c r="D342" s="17">
        <v>15.16</v>
      </c>
      <c r="E342" s="17">
        <v>0.2</v>
      </c>
      <c r="F342" s="17">
        <v>2.36</v>
      </c>
      <c r="G342" s="17">
        <v>4.29</v>
      </c>
      <c r="H342" s="17">
        <v>6.66</v>
      </c>
      <c r="I342" s="17">
        <v>2.4500000000000002</v>
      </c>
      <c r="J342" s="17">
        <v>9</v>
      </c>
      <c r="K342" s="17">
        <v>6</v>
      </c>
      <c r="L342" s="18">
        <v>30.8</v>
      </c>
      <c r="M342" s="18">
        <v>60</v>
      </c>
      <c r="N342" s="20">
        <v>1008.8</v>
      </c>
      <c r="O342" s="18">
        <v>524</v>
      </c>
      <c r="P342" s="17">
        <v>3.52</v>
      </c>
      <c r="Q342" s="17">
        <v>39.4</v>
      </c>
      <c r="R342" s="19">
        <v>0</v>
      </c>
      <c r="S342">
        <v>1</v>
      </c>
    </row>
    <row r="343" spans="1:19">
      <c r="A343" s="1">
        <v>11</v>
      </c>
      <c r="B343" s="2">
        <v>0.70833333333333304</v>
      </c>
      <c r="C343" s="18">
        <v>27.2</v>
      </c>
      <c r="D343" s="17">
        <v>14.89</v>
      </c>
      <c r="E343" s="17">
        <v>0.22</v>
      </c>
      <c r="F343" s="17">
        <v>1.7</v>
      </c>
      <c r="G343" s="17">
        <v>4.62</v>
      </c>
      <c r="H343" s="17">
        <v>6.32</v>
      </c>
      <c r="I343" s="17">
        <v>1.58</v>
      </c>
      <c r="J343" s="17">
        <v>12</v>
      </c>
      <c r="K343" s="17">
        <v>4</v>
      </c>
      <c r="L343" s="18">
        <v>30.5</v>
      </c>
      <c r="M343" s="18">
        <v>61</v>
      </c>
      <c r="N343" s="20">
        <v>1008.5</v>
      </c>
      <c r="O343" s="18">
        <v>251</v>
      </c>
      <c r="P343" s="17">
        <v>2.76</v>
      </c>
      <c r="Q343" s="17">
        <v>40.69</v>
      </c>
      <c r="R343" s="19">
        <v>0</v>
      </c>
      <c r="S343">
        <v>1</v>
      </c>
    </row>
    <row r="344" spans="1:19">
      <c r="A344" s="1">
        <v>11</v>
      </c>
      <c r="B344" s="2">
        <v>0.75</v>
      </c>
      <c r="C344" s="18">
        <v>26.7</v>
      </c>
      <c r="D344" s="17">
        <v>13.22</v>
      </c>
      <c r="E344" s="17">
        <v>0.44</v>
      </c>
      <c r="F344" s="17">
        <v>3.47</v>
      </c>
      <c r="G344" s="17">
        <v>6.27</v>
      </c>
      <c r="H344" s="17">
        <v>9.74</v>
      </c>
      <c r="I344" s="17">
        <v>1.87</v>
      </c>
      <c r="J344" s="17">
        <v>17</v>
      </c>
      <c r="K344" s="17">
        <v>4</v>
      </c>
      <c r="L344" s="18">
        <v>29.1</v>
      </c>
      <c r="M344" s="18">
        <v>69.599999999999994</v>
      </c>
      <c r="N344" s="20">
        <v>1008.7</v>
      </c>
      <c r="O344" s="18">
        <v>32</v>
      </c>
      <c r="P344" s="17">
        <v>2.64</v>
      </c>
      <c r="Q344" s="17">
        <v>46.37</v>
      </c>
      <c r="R344" s="19">
        <v>0</v>
      </c>
      <c r="S344">
        <v>1</v>
      </c>
    </row>
    <row r="345" spans="1:19">
      <c r="A345" s="1">
        <v>11</v>
      </c>
      <c r="B345" s="2">
        <v>0.79166666666666696</v>
      </c>
      <c r="C345" s="18">
        <v>26.2</v>
      </c>
      <c r="D345" s="17">
        <v>9.6</v>
      </c>
      <c r="E345" s="17">
        <v>0.31</v>
      </c>
      <c r="F345" s="17">
        <v>2.29</v>
      </c>
      <c r="G345" s="17">
        <v>9.06</v>
      </c>
      <c r="H345" s="17">
        <v>11.35</v>
      </c>
      <c r="I345" s="17">
        <v>1.72</v>
      </c>
      <c r="J345" s="17">
        <v>16</v>
      </c>
      <c r="K345" s="17">
        <v>8</v>
      </c>
      <c r="L345" s="18">
        <v>28.5</v>
      </c>
      <c r="M345" s="18">
        <v>74.2</v>
      </c>
      <c r="N345" s="20">
        <v>1009.1</v>
      </c>
      <c r="O345" s="18">
        <v>0</v>
      </c>
      <c r="P345" s="17">
        <v>1.64</v>
      </c>
      <c r="Q345" s="17">
        <v>38.590000000000003</v>
      </c>
      <c r="R345" s="19">
        <v>0</v>
      </c>
      <c r="S345">
        <v>1</v>
      </c>
    </row>
    <row r="346" spans="1:19">
      <c r="A346" s="1">
        <v>11</v>
      </c>
      <c r="B346" s="2">
        <v>0.83333333333333304</v>
      </c>
      <c r="C346" s="18">
        <v>26</v>
      </c>
      <c r="D346" s="17">
        <v>10.31</v>
      </c>
      <c r="E346" s="17">
        <v>0.28000000000000003</v>
      </c>
      <c r="F346" s="17">
        <v>1.18</v>
      </c>
      <c r="G346" s="17">
        <v>8.15</v>
      </c>
      <c r="H346" s="17">
        <v>9.33</v>
      </c>
      <c r="I346" s="17">
        <v>1.96</v>
      </c>
      <c r="J346" s="17">
        <v>17</v>
      </c>
      <c r="K346" s="17">
        <v>6</v>
      </c>
      <c r="L346" s="18">
        <v>28.3</v>
      </c>
      <c r="M346" s="18">
        <v>76</v>
      </c>
      <c r="N346" s="20">
        <v>1009.7</v>
      </c>
      <c r="O346" s="18">
        <v>0</v>
      </c>
      <c r="P346" s="17">
        <v>1.76</v>
      </c>
      <c r="Q346" s="17">
        <v>50.24</v>
      </c>
      <c r="R346" s="19">
        <v>0</v>
      </c>
      <c r="S346">
        <v>1</v>
      </c>
    </row>
    <row r="347" spans="1:19">
      <c r="A347" s="1">
        <v>11</v>
      </c>
      <c r="B347" s="2">
        <v>0.875</v>
      </c>
      <c r="C347" s="18">
        <v>26.1</v>
      </c>
      <c r="D347" s="17">
        <v>12.12</v>
      </c>
      <c r="E347" s="17">
        <v>0.28999999999999998</v>
      </c>
      <c r="F347" s="17">
        <v>0.42</v>
      </c>
      <c r="G347" s="17">
        <v>7.83</v>
      </c>
      <c r="H347" s="17">
        <v>8.25</v>
      </c>
      <c r="I347" s="17">
        <v>1.85</v>
      </c>
      <c r="J347" s="17">
        <v>12</v>
      </c>
      <c r="K347" s="17">
        <v>6</v>
      </c>
      <c r="L347" s="18">
        <v>28</v>
      </c>
      <c r="M347" s="18">
        <v>76.099999999999994</v>
      </c>
      <c r="N347" s="20">
        <v>1010.2</v>
      </c>
      <c r="O347" s="18">
        <v>0</v>
      </c>
      <c r="P347" s="17">
        <v>1.62</v>
      </c>
      <c r="Q347" s="17">
        <v>58.9</v>
      </c>
      <c r="R347" s="19">
        <v>0</v>
      </c>
      <c r="S347">
        <v>1</v>
      </c>
    </row>
    <row r="348" spans="1:19">
      <c r="A348" s="1">
        <v>11</v>
      </c>
      <c r="B348" s="2">
        <v>0.91666666666666696</v>
      </c>
      <c r="C348" s="18">
        <v>26.1</v>
      </c>
      <c r="D348" s="17">
        <v>12</v>
      </c>
      <c r="E348" s="17">
        <v>0.26</v>
      </c>
      <c r="F348" s="17">
        <v>0.25</v>
      </c>
      <c r="G348" s="17">
        <v>5.84</v>
      </c>
      <c r="H348" s="17">
        <v>6.09</v>
      </c>
      <c r="I348" s="17">
        <v>1.78</v>
      </c>
      <c r="J348" s="17">
        <v>12</v>
      </c>
      <c r="K348" s="17">
        <v>4</v>
      </c>
      <c r="L348" s="18">
        <v>28</v>
      </c>
      <c r="M348" s="18">
        <v>76.400000000000006</v>
      </c>
      <c r="N348" s="20">
        <v>1010.7</v>
      </c>
      <c r="O348" s="18">
        <v>1</v>
      </c>
      <c r="P348" s="17">
        <v>2.12</v>
      </c>
      <c r="Q348" s="17">
        <v>53.19</v>
      </c>
      <c r="R348" s="19">
        <v>0</v>
      </c>
      <c r="S348">
        <v>1</v>
      </c>
    </row>
    <row r="349" spans="1:19">
      <c r="A349" s="1">
        <v>11</v>
      </c>
      <c r="B349" s="2">
        <v>0.95833333333333304</v>
      </c>
      <c r="C349" s="18">
        <v>26.1</v>
      </c>
      <c r="D349" s="17">
        <v>11.34</v>
      </c>
      <c r="E349" s="17">
        <v>0.28000000000000003</v>
      </c>
      <c r="F349" s="17">
        <v>0.2</v>
      </c>
      <c r="G349" s="17">
        <v>6.23</v>
      </c>
      <c r="H349" s="17">
        <v>6.43</v>
      </c>
      <c r="I349" s="17">
        <v>1.55</v>
      </c>
      <c r="J349" s="17">
        <v>11</v>
      </c>
      <c r="K349" s="17">
        <v>8</v>
      </c>
      <c r="L349" s="18">
        <v>27.8</v>
      </c>
      <c r="M349" s="18">
        <v>77</v>
      </c>
      <c r="N349" s="20">
        <v>1010.7</v>
      </c>
      <c r="O349" s="18">
        <v>0</v>
      </c>
      <c r="P349" s="17">
        <v>1.66</v>
      </c>
      <c r="Q349" s="17">
        <v>55.71</v>
      </c>
      <c r="R349" s="19">
        <v>0</v>
      </c>
      <c r="S349">
        <v>1</v>
      </c>
    </row>
    <row r="351" spans="1:19">
      <c r="A351" s="150" t="s">
        <v>39</v>
      </c>
      <c r="B351" s="151"/>
      <c r="C351" s="18">
        <v>0</v>
      </c>
      <c r="D351" s="18">
        <v>0</v>
      </c>
      <c r="E351" s="18">
        <v>0</v>
      </c>
      <c r="F351" s="18">
        <v>0</v>
      </c>
      <c r="G351" s="18">
        <v>0</v>
      </c>
      <c r="H351" s="18">
        <v>0</v>
      </c>
      <c r="I351" s="18">
        <v>0</v>
      </c>
      <c r="J351" s="18">
        <v>0</v>
      </c>
      <c r="K351" s="18">
        <v>0</v>
      </c>
      <c r="L351" s="18">
        <v>0</v>
      </c>
      <c r="M351" s="18">
        <v>0</v>
      </c>
      <c r="N351" s="18">
        <v>0</v>
      </c>
      <c r="O351" s="18">
        <v>1</v>
      </c>
      <c r="P351" s="18">
        <v>0</v>
      </c>
      <c r="Q351" s="18">
        <v>0</v>
      </c>
      <c r="R351" s="18">
        <v>0</v>
      </c>
    </row>
    <row r="352" spans="1:19">
      <c r="A352" s="144" t="s">
        <v>2</v>
      </c>
      <c r="B352" s="145"/>
      <c r="C352" s="18">
        <v>0</v>
      </c>
      <c r="D352" s="18">
        <v>0</v>
      </c>
      <c r="E352" s="18">
        <v>0</v>
      </c>
      <c r="F352" s="18">
        <v>0</v>
      </c>
      <c r="G352" s="18">
        <v>0</v>
      </c>
      <c r="H352" s="18">
        <v>0</v>
      </c>
      <c r="I352" s="18">
        <v>0</v>
      </c>
      <c r="J352" s="18">
        <v>0</v>
      </c>
      <c r="K352" s="18">
        <v>0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R352" s="18">
        <v>0</v>
      </c>
    </row>
    <row r="353" spans="1:19">
      <c r="A353" s="146" t="s">
        <v>3</v>
      </c>
      <c r="B353" s="147"/>
      <c r="C353" s="18">
        <v>0</v>
      </c>
      <c r="D353" s="18">
        <v>0</v>
      </c>
      <c r="E353" s="18">
        <v>0</v>
      </c>
      <c r="F353" s="18">
        <v>0</v>
      </c>
      <c r="G353" s="18">
        <v>0</v>
      </c>
      <c r="H353" s="18">
        <v>0</v>
      </c>
      <c r="I353" s="18">
        <v>0</v>
      </c>
      <c r="J353" s="18">
        <v>0</v>
      </c>
      <c r="K353" s="18">
        <v>0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R353" s="18">
        <v>0</v>
      </c>
    </row>
    <row r="354" spans="1:19">
      <c r="A354" s="148" t="s">
        <v>4</v>
      </c>
      <c r="B354" s="149"/>
      <c r="C354" s="18">
        <v>0</v>
      </c>
      <c r="D354" s="18">
        <v>0</v>
      </c>
      <c r="E354" s="18">
        <v>0</v>
      </c>
      <c r="F354" s="18">
        <v>0</v>
      </c>
      <c r="G354" s="18">
        <v>0</v>
      </c>
      <c r="H354" s="18">
        <v>0</v>
      </c>
      <c r="I354" s="18">
        <v>0</v>
      </c>
      <c r="J354" s="18">
        <v>0</v>
      </c>
      <c r="K354" s="18">
        <v>0</v>
      </c>
      <c r="L354" s="18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</row>
    <row r="355" spans="1:19">
      <c r="A355" s="152" t="s">
        <v>27</v>
      </c>
      <c r="B355" s="153"/>
      <c r="C355" s="21">
        <f t="shared" ref="C355:R355" si="10">24-C351-C352-C353-C354</f>
        <v>24</v>
      </c>
      <c r="D355" s="21">
        <f t="shared" si="10"/>
        <v>24</v>
      </c>
      <c r="E355" s="21">
        <f t="shared" si="10"/>
        <v>24</v>
      </c>
      <c r="F355" s="21">
        <f t="shared" si="10"/>
        <v>24</v>
      </c>
      <c r="G355" s="21">
        <f t="shared" si="10"/>
        <v>24</v>
      </c>
      <c r="H355" s="21">
        <f t="shared" si="10"/>
        <v>24</v>
      </c>
      <c r="I355" s="21">
        <f t="shared" si="10"/>
        <v>24</v>
      </c>
      <c r="J355" s="21">
        <f t="shared" si="10"/>
        <v>24</v>
      </c>
      <c r="K355" s="21">
        <f t="shared" si="10"/>
        <v>24</v>
      </c>
      <c r="L355" s="21">
        <f t="shared" si="10"/>
        <v>24</v>
      </c>
      <c r="M355" s="21">
        <f t="shared" si="10"/>
        <v>24</v>
      </c>
      <c r="N355" s="21">
        <f t="shared" si="10"/>
        <v>24</v>
      </c>
      <c r="O355" s="21">
        <f t="shared" si="10"/>
        <v>23</v>
      </c>
      <c r="P355" s="21">
        <f t="shared" si="10"/>
        <v>24</v>
      </c>
      <c r="Q355" s="21">
        <f t="shared" si="10"/>
        <v>24</v>
      </c>
      <c r="R355" s="21">
        <f t="shared" si="10"/>
        <v>24</v>
      </c>
    </row>
    <row r="356" spans="1:19">
      <c r="A356" s="154" t="s">
        <v>28</v>
      </c>
      <c r="B356" s="155"/>
      <c r="C356" s="22">
        <f>C355/(SUM(S326:S349))</f>
        <v>1</v>
      </c>
      <c r="D356" s="22">
        <f>D355/(SUM(S326:S349))</f>
        <v>1</v>
      </c>
      <c r="E356" s="22">
        <f>E355/(SUM(S326:S349))</f>
        <v>1</v>
      </c>
      <c r="F356" s="22">
        <f>F355/(SUM(S326:S349))</f>
        <v>1</v>
      </c>
      <c r="G356" s="22">
        <f>G355/(SUM(S326:S349))</f>
        <v>1</v>
      </c>
      <c r="H356" s="22">
        <f>H355/(SUM(S326:S349))</f>
        <v>1</v>
      </c>
      <c r="I356" s="22">
        <f>I355/(SUM(S326:S349))</f>
        <v>1</v>
      </c>
      <c r="J356" s="22">
        <f>J355/(SUM(S326:S349))</f>
        <v>1</v>
      </c>
      <c r="K356" s="22">
        <f>K355/(SUM(S326:S349))</f>
        <v>1</v>
      </c>
      <c r="L356" s="22">
        <f>L355/(SUM(S326:S349))</f>
        <v>1</v>
      </c>
      <c r="M356" s="22">
        <f>M355/(SUM(S326:S349))</f>
        <v>1</v>
      </c>
      <c r="N356" s="22">
        <f>N355/(SUM(S326:S349))</f>
        <v>1</v>
      </c>
      <c r="O356" s="22">
        <f>O355/(SUM(S326:S349))</f>
        <v>0.95833333333333337</v>
      </c>
      <c r="P356" s="22">
        <f>P355/(SUM(S326:S349))</f>
        <v>1</v>
      </c>
      <c r="Q356" s="22">
        <f>Q355/(SUM(S326:S349))</f>
        <v>1</v>
      </c>
      <c r="R356" s="22">
        <f>R355/(SUM(S326:S349))</f>
        <v>1</v>
      </c>
    </row>
    <row r="358" spans="1:19">
      <c r="A358" s="1">
        <v>12</v>
      </c>
      <c r="B358" s="2">
        <v>0</v>
      </c>
      <c r="C358" s="18">
        <v>25.9</v>
      </c>
      <c r="D358" s="17">
        <v>13.93</v>
      </c>
      <c r="E358" s="17">
        <v>0.26</v>
      </c>
      <c r="F358" s="17">
        <v>0.27</v>
      </c>
      <c r="G358" s="17">
        <v>5.31</v>
      </c>
      <c r="H358" s="17">
        <v>5.57</v>
      </c>
      <c r="I358" s="17">
        <v>1.44</v>
      </c>
      <c r="J358" s="17">
        <v>13</v>
      </c>
      <c r="K358" s="17">
        <v>5</v>
      </c>
      <c r="L358" s="18">
        <v>27.7</v>
      </c>
      <c r="M358" s="18">
        <v>77.7</v>
      </c>
      <c r="N358" s="20">
        <v>1010.5</v>
      </c>
      <c r="O358" s="18">
        <v>1</v>
      </c>
      <c r="P358" s="18">
        <v>1.53</v>
      </c>
      <c r="Q358" s="17">
        <v>57.37</v>
      </c>
      <c r="R358" s="19">
        <v>0</v>
      </c>
      <c r="S358">
        <v>1</v>
      </c>
    </row>
    <row r="359" spans="1:19">
      <c r="A359" s="1">
        <v>12</v>
      </c>
      <c r="B359" s="2">
        <v>4.1666666666666664E-2</v>
      </c>
      <c r="C359" s="18">
        <v>26</v>
      </c>
      <c r="D359" s="17">
        <v>14.25</v>
      </c>
      <c r="E359" s="17">
        <v>0.18</v>
      </c>
      <c r="F359" s="17">
        <v>0.04</v>
      </c>
      <c r="G359" s="17">
        <v>4.12</v>
      </c>
      <c r="H359" s="17">
        <v>4.16</v>
      </c>
      <c r="I359" s="17">
        <v>1.37</v>
      </c>
      <c r="J359" s="17">
        <v>10</v>
      </c>
      <c r="K359" s="17">
        <v>1</v>
      </c>
      <c r="L359" s="18">
        <v>27.5</v>
      </c>
      <c r="M359" s="18">
        <v>77.5</v>
      </c>
      <c r="N359" s="20">
        <v>1009.9</v>
      </c>
      <c r="O359" s="18">
        <v>0</v>
      </c>
      <c r="P359" s="18">
        <v>1.73</v>
      </c>
      <c r="Q359" s="17">
        <v>56.98</v>
      </c>
      <c r="R359" s="19">
        <v>0</v>
      </c>
      <c r="S359">
        <v>1</v>
      </c>
    </row>
    <row r="360" spans="1:19">
      <c r="A360" s="1">
        <v>12</v>
      </c>
      <c r="B360" s="2">
        <v>8.3333333333333301E-2</v>
      </c>
      <c r="C360" s="18">
        <v>25.9</v>
      </c>
      <c r="D360" s="17">
        <v>14.97</v>
      </c>
      <c r="E360" s="17">
        <v>0.18</v>
      </c>
      <c r="F360" s="17">
        <v>0.16</v>
      </c>
      <c r="G360" s="17">
        <v>3.98</v>
      </c>
      <c r="H360" s="17">
        <v>4.1399999999999997</v>
      </c>
      <c r="I360" s="17">
        <v>1.49</v>
      </c>
      <c r="J360" s="17">
        <v>6</v>
      </c>
      <c r="K360" s="17">
        <v>0</v>
      </c>
      <c r="L360" s="18">
        <v>27.4</v>
      </c>
      <c r="M360" s="18">
        <v>76.5</v>
      </c>
      <c r="N360" s="20">
        <v>1009.4</v>
      </c>
      <c r="O360" s="18">
        <v>1</v>
      </c>
      <c r="P360" s="18">
        <v>1.47</v>
      </c>
      <c r="Q360" s="17">
        <v>54.67</v>
      </c>
      <c r="R360" s="19">
        <v>0</v>
      </c>
      <c r="S360">
        <v>1</v>
      </c>
    </row>
    <row r="361" spans="1:19">
      <c r="A361" s="1">
        <v>12</v>
      </c>
      <c r="B361" s="2">
        <v>0.125</v>
      </c>
      <c r="C361" s="18">
        <v>25.9</v>
      </c>
      <c r="D361" s="17">
        <v>14.83</v>
      </c>
      <c r="E361" s="17">
        <v>0.18</v>
      </c>
      <c r="F361" s="17">
        <v>0.2</v>
      </c>
      <c r="G361" s="17">
        <v>3.46</v>
      </c>
      <c r="H361" s="17">
        <v>3.65</v>
      </c>
      <c r="I361" s="17">
        <v>1.5</v>
      </c>
      <c r="J361" s="17">
        <v>5</v>
      </c>
      <c r="K361" s="17">
        <v>2</v>
      </c>
      <c r="L361" s="18">
        <v>27.5</v>
      </c>
      <c r="M361" s="18">
        <v>74</v>
      </c>
      <c r="N361" s="20">
        <v>1009.2</v>
      </c>
      <c r="O361" s="18">
        <v>1</v>
      </c>
      <c r="P361" s="18">
        <v>1.24</v>
      </c>
      <c r="Q361" s="17">
        <v>61.42</v>
      </c>
      <c r="R361" s="19">
        <v>0</v>
      </c>
      <c r="S361">
        <v>1</v>
      </c>
    </row>
    <row r="362" spans="1:19">
      <c r="A362" s="1">
        <v>12</v>
      </c>
      <c r="B362" s="2">
        <v>0.16666666666666699</v>
      </c>
      <c r="C362" s="18">
        <v>25.9</v>
      </c>
      <c r="D362" s="17">
        <v>5.79</v>
      </c>
      <c r="E362" s="17">
        <v>0.26</v>
      </c>
      <c r="F362" s="17">
        <v>0.23</v>
      </c>
      <c r="G362" s="17">
        <v>6.05</v>
      </c>
      <c r="H362" s="17">
        <v>6.27</v>
      </c>
      <c r="I362" s="17">
        <v>1.44</v>
      </c>
      <c r="J362" s="17">
        <v>21</v>
      </c>
      <c r="K362" s="17">
        <v>5</v>
      </c>
      <c r="L362" s="18">
        <v>26.3</v>
      </c>
      <c r="M362" s="18">
        <v>84.2</v>
      </c>
      <c r="N362" s="20">
        <v>1009.4</v>
      </c>
      <c r="O362" s="44">
        <v>-1</v>
      </c>
      <c r="P362" s="18">
        <v>0.46</v>
      </c>
      <c r="Q362" s="17">
        <v>170.13</v>
      </c>
      <c r="R362" s="19">
        <v>0</v>
      </c>
      <c r="S362">
        <v>1</v>
      </c>
    </row>
    <row r="363" spans="1:19">
      <c r="A363" s="1">
        <v>12</v>
      </c>
      <c r="B363" s="2">
        <v>0.20833333333333301</v>
      </c>
      <c r="C363" s="18">
        <v>25.8</v>
      </c>
      <c r="D363" s="17">
        <v>2.56</v>
      </c>
      <c r="E363" s="17">
        <v>0.28000000000000003</v>
      </c>
      <c r="F363" s="17">
        <v>0.98</v>
      </c>
      <c r="G363" s="17">
        <v>13.01</v>
      </c>
      <c r="H363" s="17">
        <v>13.98</v>
      </c>
      <c r="I363" s="17">
        <v>1.57</v>
      </c>
      <c r="J363" s="17">
        <v>21</v>
      </c>
      <c r="K363" s="17">
        <v>5</v>
      </c>
      <c r="L363" s="18">
        <v>26.1</v>
      </c>
      <c r="M363" s="18">
        <v>86.3</v>
      </c>
      <c r="N363" s="20">
        <v>1009.7</v>
      </c>
      <c r="O363" s="18">
        <v>1</v>
      </c>
      <c r="P363" s="18">
        <v>0.8</v>
      </c>
      <c r="Q363" s="17">
        <v>142.51</v>
      </c>
      <c r="R363" s="19">
        <v>0</v>
      </c>
      <c r="S363">
        <v>1</v>
      </c>
    </row>
    <row r="364" spans="1:19">
      <c r="A364" s="1">
        <v>12</v>
      </c>
      <c r="B364" s="2">
        <v>0.25</v>
      </c>
      <c r="C364" s="18">
        <v>25.7</v>
      </c>
      <c r="D364" s="17">
        <v>2.27</v>
      </c>
      <c r="E364" s="17">
        <v>0.3</v>
      </c>
      <c r="F364" s="17">
        <v>2.2599999999999998</v>
      </c>
      <c r="G364" s="17">
        <v>14.85</v>
      </c>
      <c r="H364" s="17">
        <v>17.11</v>
      </c>
      <c r="I364" s="17">
        <v>1.42</v>
      </c>
      <c r="J364" s="17">
        <v>22</v>
      </c>
      <c r="K364" s="17">
        <v>7</v>
      </c>
      <c r="L364" s="18">
        <v>26.2</v>
      </c>
      <c r="M364" s="18">
        <v>83.8</v>
      </c>
      <c r="N364" s="20">
        <v>1009.6</v>
      </c>
      <c r="O364" s="18">
        <v>5</v>
      </c>
      <c r="P364" s="18">
        <v>0.94</v>
      </c>
      <c r="Q364" s="17">
        <v>119.19</v>
      </c>
      <c r="R364" s="19">
        <v>0</v>
      </c>
      <c r="S364">
        <v>1</v>
      </c>
    </row>
    <row r="365" spans="1:19">
      <c r="A365" s="1">
        <v>12</v>
      </c>
      <c r="B365" s="2">
        <v>0.29166666666666702</v>
      </c>
      <c r="C365" s="18">
        <v>25.6</v>
      </c>
      <c r="D365" s="17">
        <v>2.31</v>
      </c>
      <c r="E365" s="17">
        <v>0.5</v>
      </c>
      <c r="F365" s="17">
        <v>19.96</v>
      </c>
      <c r="G365" s="17">
        <v>15.15</v>
      </c>
      <c r="H365" s="17">
        <v>35.11</v>
      </c>
      <c r="I365" s="17">
        <v>1.76</v>
      </c>
      <c r="J365" s="17">
        <v>70</v>
      </c>
      <c r="K365" s="17">
        <v>6</v>
      </c>
      <c r="L365" s="18">
        <v>26.4</v>
      </c>
      <c r="M365" s="18">
        <v>82.4</v>
      </c>
      <c r="N365" s="20">
        <v>1010</v>
      </c>
      <c r="O365" s="18">
        <v>72</v>
      </c>
      <c r="P365" s="18">
        <v>0.9</v>
      </c>
      <c r="Q365" s="17">
        <v>129.61000000000001</v>
      </c>
      <c r="R365" s="19">
        <v>0</v>
      </c>
      <c r="S365">
        <v>1</v>
      </c>
    </row>
    <row r="366" spans="1:19">
      <c r="A366" s="1">
        <v>12</v>
      </c>
      <c r="B366" s="2">
        <v>0.33333333333333298</v>
      </c>
      <c r="C366" s="18">
        <v>25.8</v>
      </c>
      <c r="D366" s="17">
        <v>7.65</v>
      </c>
      <c r="E366" s="17">
        <v>0.43</v>
      </c>
      <c r="F366" s="17">
        <v>10.9</v>
      </c>
      <c r="G366" s="17">
        <v>12.21</v>
      </c>
      <c r="H366" s="17">
        <v>23.11</v>
      </c>
      <c r="I366" s="17">
        <v>1.47</v>
      </c>
      <c r="J366" s="17">
        <v>37</v>
      </c>
      <c r="K366" s="17">
        <v>3</v>
      </c>
      <c r="L366" s="18">
        <v>28.2</v>
      </c>
      <c r="M366" s="18">
        <v>72.5</v>
      </c>
      <c r="N366" s="20">
        <v>1010.7</v>
      </c>
      <c r="O366" s="18">
        <v>314</v>
      </c>
      <c r="P366" s="17">
        <v>1.58</v>
      </c>
      <c r="Q366" s="17">
        <v>89.43</v>
      </c>
      <c r="R366" s="19">
        <v>0</v>
      </c>
      <c r="S366">
        <v>1</v>
      </c>
    </row>
    <row r="367" spans="1:19">
      <c r="A367" s="1">
        <v>12</v>
      </c>
      <c r="B367" s="2">
        <v>0.375</v>
      </c>
      <c r="C367" s="18">
        <v>26</v>
      </c>
      <c r="D367" s="17">
        <v>14.02</v>
      </c>
      <c r="E367" s="17">
        <v>0.22</v>
      </c>
      <c r="F367" s="17">
        <v>3.08</v>
      </c>
      <c r="G367" s="17">
        <v>7.81</v>
      </c>
      <c r="H367" s="17">
        <v>10.89</v>
      </c>
      <c r="I367" s="17">
        <v>1.27</v>
      </c>
      <c r="J367" s="17">
        <v>8</v>
      </c>
      <c r="K367" s="17">
        <v>2</v>
      </c>
      <c r="L367" s="18">
        <v>29.2</v>
      </c>
      <c r="M367" s="18">
        <v>66.5</v>
      </c>
      <c r="N367" s="20">
        <v>1011.2</v>
      </c>
      <c r="O367" s="18">
        <v>515</v>
      </c>
      <c r="P367" s="17">
        <v>3.18</v>
      </c>
      <c r="Q367" s="17">
        <v>61.1</v>
      </c>
      <c r="R367" s="19">
        <v>0</v>
      </c>
      <c r="S367">
        <v>1</v>
      </c>
    </row>
    <row r="368" spans="1:19">
      <c r="A368" s="1">
        <v>12</v>
      </c>
      <c r="B368" s="2">
        <v>0.41666666666666702</v>
      </c>
      <c r="C368" s="18">
        <v>26.5</v>
      </c>
      <c r="D368" s="17">
        <v>17.22</v>
      </c>
      <c r="E368" s="17">
        <v>0.19</v>
      </c>
      <c r="F368" s="17">
        <v>1.67</v>
      </c>
      <c r="G368" s="17">
        <v>5.88</v>
      </c>
      <c r="H368" s="17">
        <v>7.55</v>
      </c>
      <c r="I368" s="17">
        <v>1.7</v>
      </c>
      <c r="J368" s="17">
        <v>11</v>
      </c>
      <c r="K368" s="17">
        <v>2</v>
      </c>
      <c r="L368" s="18">
        <v>30.8</v>
      </c>
      <c r="M368" s="18">
        <v>59.1</v>
      </c>
      <c r="N368" s="20">
        <v>1011.5</v>
      </c>
      <c r="O368" s="18">
        <v>851</v>
      </c>
      <c r="P368" s="17">
        <v>3.27</v>
      </c>
      <c r="Q368" s="17">
        <v>82.34</v>
      </c>
      <c r="R368" s="19">
        <v>0</v>
      </c>
      <c r="S368">
        <v>1</v>
      </c>
    </row>
    <row r="369" spans="1:19">
      <c r="A369" s="1">
        <v>12</v>
      </c>
      <c r="B369" s="2">
        <v>0.45833333333333298</v>
      </c>
      <c r="C369" s="18">
        <v>30.5</v>
      </c>
      <c r="D369" s="17">
        <v>16.12</v>
      </c>
      <c r="E369" s="48" t="s">
        <v>75</v>
      </c>
      <c r="F369" s="48" t="s">
        <v>76</v>
      </c>
      <c r="G369" s="48" t="s">
        <v>77</v>
      </c>
      <c r="H369" s="48" t="s">
        <v>78</v>
      </c>
      <c r="I369" s="17">
        <v>0.28000000000000003</v>
      </c>
      <c r="J369" s="17">
        <v>7</v>
      </c>
      <c r="K369" s="17">
        <v>0</v>
      </c>
      <c r="L369" s="18">
        <v>30.8</v>
      </c>
      <c r="M369" s="18">
        <v>57.5</v>
      </c>
      <c r="N369" s="20">
        <v>1011.2</v>
      </c>
      <c r="O369" s="18">
        <v>880</v>
      </c>
      <c r="P369" s="17">
        <v>3.51</v>
      </c>
      <c r="Q369" s="17">
        <v>55</v>
      </c>
      <c r="R369" s="19">
        <v>0</v>
      </c>
      <c r="S369">
        <v>1</v>
      </c>
    </row>
    <row r="370" spans="1:19">
      <c r="A370" s="1">
        <v>12</v>
      </c>
      <c r="B370" s="2">
        <v>0.5</v>
      </c>
      <c r="C370" s="18">
        <v>30.9</v>
      </c>
      <c r="D370" s="17">
        <v>17.420000000000002</v>
      </c>
      <c r="E370" s="17">
        <v>0.22</v>
      </c>
      <c r="F370" s="17">
        <v>1.73</v>
      </c>
      <c r="G370" s="17">
        <v>4.67</v>
      </c>
      <c r="H370" s="17">
        <v>6.4</v>
      </c>
      <c r="I370" s="17">
        <v>1.03</v>
      </c>
      <c r="J370" s="17">
        <v>9</v>
      </c>
      <c r="K370" s="17">
        <v>0</v>
      </c>
      <c r="L370" s="18">
        <v>30.9</v>
      </c>
      <c r="M370" s="18">
        <v>58.4</v>
      </c>
      <c r="N370" s="20">
        <v>1010.8</v>
      </c>
      <c r="O370" s="18">
        <v>1069</v>
      </c>
      <c r="P370" s="17">
        <v>3.8</v>
      </c>
      <c r="Q370" s="17">
        <v>58.86</v>
      </c>
      <c r="R370" s="19">
        <v>0</v>
      </c>
      <c r="S370">
        <v>1</v>
      </c>
    </row>
    <row r="371" spans="1:19">
      <c r="A371" s="1">
        <v>12</v>
      </c>
      <c r="B371" s="2">
        <v>0.54166666666666696</v>
      </c>
      <c r="C371" s="18">
        <v>27.3</v>
      </c>
      <c r="D371" s="17">
        <v>14.27</v>
      </c>
      <c r="E371" s="17">
        <v>0.16</v>
      </c>
      <c r="F371" s="17">
        <v>1.88</v>
      </c>
      <c r="G371" s="17">
        <v>2.98</v>
      </c>
      <c r="H371" s="17">
        <v>4.8600000000000003</v>
      </c>
      <c r="I371" s="17">
        <v>2.73</v>
      </c>
      <c r="J371" s="17">
        <v>9</v>
      </c>
      <c r="K371" s="17">
        <v>3</v>
      </c>
      <c r="L371" s="18">
        <v>31.1</v>
      </c>
      <c r="M371" s="18">
        <v>58.6</v>
      </c>
      <c r="N371" s="20">
        <v>1010.3</v>
      </c>
      <c r="O371" s="18">
        <v>903</v>
      </c>
      <c r="P371" s="17">
        <v>3.53</v>
      </c>
      <c r="Q371" s="17">
        <v>50.47</v>
      </c>
      <c r="R371" s="19">
        <v>0</v>
      </c>
      <c r="S371">
        <v>1</v>
      </c>
    </row>
    <row r="372" spans="1:19">
      <c r="A372" s="1">
        <v>12</v>
      </c>
      <c r="B372" s="2">
        <v>0.58333333333333304</v>
      </c>
      <c r="C372" s="18">
        <v>26.9</v>
      </c>
      <c r="D372" s="17">
        <v>12.94</v>
      </c>
      <c r="E372" s="17">
        <v>0.13</v>
      </c>
      <c r="F372" s="17">
        <v>1.3</v>
      </c>
      <c r="G372" s="17">
        <v>2.73</v>
      </c>
      <c r="H372" s="17">
        <v>4.03</v>
      </c>
      <c r="I372" s="17">
        <v>2.95</v>
      </c>
      <c r="J372" s="17">
        <v>8</v>
      </c>
      <c r="K372" s="17">
        <v>6</v>
      </c>
      <c r="L372" s="18">
        <v>31</v>
      </c>
      <c r="M372" s="18">
        <v>60.5</v>
      </c>
      <c r="N372" s="20">
        <v>1009.6</v>
      </c>
      <c r="O372" s="18">
        <v>793</v>
      </c>
      <c r="P372" s="17">
        <v>3.61</v>
      </c>
      <c r="Q372" s="17">
        <v>59.39</v>
      </c>
      <c r="R372" s="19">
        <v>0</v>
      </c>
      <c r="S372">
        <v>1</v>
      </c>
    </row>
    <row r="373" spans="1:19">
      <c r="A373" s="1">
        <v>12</v>
      </c>
      <c r="B373" s="2">
        <v>0.625</v>
      </c>
      <c r="C373" s="18">
        <v>28.2</v>
      </c>
      <c r="D373" s="17">
        <v>12.44</v>
      </c>
      <c r="E373" s="17">
        <v>0.14000000000000001</v>
      </c>
      <c r="F373" s="17">
        <v>1.28</v>
      </c>
      <c r="G373" s="17">
        <v>3.95</v>
      </c>
      <c r="H373" s="17">
        <v>5.22</v>
      </c>
      <c r="I373" s="17">
        <v>2.79</v>
      </c>
      <c r="J373" s="17">
        <v>11</v>
      </c>
      <c r="K373" s="17">
        <v>5</v>
      </c>
      <c r="L373" s="18">
        <v>30.8</v>
      </c>
      <c r="M373" s="18">
        <v>62.8</v>
      </c>
      <c r="N373" s="20">
        <v>1008.8</v>
      </c>
      <c r="O373" s="18">
        <v>783</v>
      </c>
      <c r="P373" s="17">
        <v>3.56</v>
      </c>
      <c r="Q373" s="17">
        <v>61.15</v>
      </c>
      <c r="R373" s="19">
        <v>0</v>
      </c>
      <c r="S373">
        <v>1</v>
      </c>
    </row>
    <row r="374" spans="1:19">
      <c r="A374" s="1">
        <v>12</v>
      </c>
      <c r="B374" s="2">
        <v>0.66666666666666696</v>
      </c>
      <c r="C374" s="18">
        <v>28.4</v>
      </c>
      <c r="D374" s="17">
        <v>14.29</v>
      </c>
      <c r="E374" s="17">
        <v>0.98</v>
      </c>
      <c r="F374" s="17">
        <v>1.27</v>
      </c>
      <c r="G374" s="17">
        <v>5.51</v>
      </c>
      <c r="H374" s="17">
        <v>6.78</v>
      </c>
      <c r="I374" s="17">
        <v>0.4</v>
      </c>
      <c r="J374" s="17">
        <v>14</v>
      </c>
      <c r="K374" s="17">
        <v>1</v>
      </c>
      <c r="L374" s="18">
        <v>30.1</v>
      </c>
      <c r="M374" s="18">
        <v>66.3</v>
      </c>
      <c r="N374" s="20">
        <v>1008.5</v>
      </c>
      <c r="O374" s="18">
        <v>462</v>
      </c>
      <c r="P374" s="17">
        <v>3.71</v>
      </c>
      <c r="Q374" s="17">
        <v>60.91</v>
      </c>
      <c r="R374" s="19">
        <v>0</v>
      </c>
      <c r="S374">
        <v>1</v>
      </c>
    </row>
    <row r="375" spans="1:19">
      <c r="A375" s="1">
        <v>12</v>
      </c>
      <c r="B375" s="2">
        <v>0.70833333333333304</v>
      </c>
      <c r="C375" s="18">
        <v>28.1</v>
      </c>
      <c r="D375" s="17">
        <v>14.93</v>
      </c>
      <c r="E375" s="17">
        <v>0.04</v>
      </c>
      <c r="F375" s="17">
        <v>1.42</v>
      </c>
      <c r="G375" s="17">
        <v>4.8099999999999996</v>
      </c>
      <c r="H375" s="17">
        <v>6.23</v>
      </c>
      <c r="I375" s="17">
        <v>2.4500000000000002</v>
      </c>
      <c r="J375" s="17">
        <v>10</v>
      </c>
      <c r="K375" s="17">
        <v>4</v>
      </c>
      <c r="L375" s="18">
        <v>29.7</v>
      </c>
      <c r="M375" s="18">
        <v>67.2</v>
      </c>
      <c r="N375" s="20">
        <v>1008.4</v>
      </c>
      <c r="O375" s="18">
        <v>248</v>
      </c>
      <c r="P375" s="17">
        <v>3.59</v>
      </c>
      <c r="Q375" s="17">
        <v>46.7</v>
      </c>
      <c r="R375" s="19">
        <v>0</v>
      </c>
      <c r="S375">
        <v>1</v>
      </c>
    </row>
    <row r="376" spans="1:19">
      <c r="A376" s="1">
        <v>12</v>
      </c>
      <c r="B376" s="2">
        <v>0.75</v>
      </c>
      <c r="C376" s="18">
        <v>26.2</v>
      </c>
      <c r="D376" s="17">
        <v>11.82</v>
      </c>
      <c r="E376" s="17">
        <v>0.17</v>
      </c>
      <c r="F376" s="17">
        <v>2.17</v>
      </c>
      <c r="G376" s="17">
        <v>5.17</v>
      </c>
      <c r="H376" s="17">
        <v>7.34</v>
      </c>
      <c r="I376" s="17">
        <v>2.89</v>
      </c>
      <c r="J376" s="17">
        <v>12</v>
      </c>
      <c r="K376" s="17">
        <v>6</v>
      </c>
      <c r="L376" s="18">
        <v>28.9</v>
      </c>
      <c r="M376" s="18">
        <v>71.400000000000006</v>
      </c>
      <c r="N376" s="20">
        <v>1008.5</v>
      </c>
      <c r="O376" s="18">
        <v>40</v>
      </c>
      <c r="P376" s="17">
        <v>2.88</v>
      </c>
      <c r="Q376" s="17">
        <v>42.92</v>
      </c>
      <c r="R376" s="19">
        <v>0</v>
      </c>
      <c r="S376">
        <v>1</v>
      </c>
    </row>
    <row r="377" spans="1:19">
      <c r="A377" s="1">
        <v>12</v>
      </c>
      <c r="B377" s="2">
        <v>0.79166666666666696</v>
      </c>
      <c r="C377" s="18">
        <v>25.7</v>
      </c>
      <c r="D377" s="17">
        <v>9.1300000000000008</v>
      </c>
      <c r="E377" s="17">
        <v>0.1</v>
      </c>
      <c r="F377" s="17">
        <v>1.04</v>
      </c>
      <c r="G377" s="17">
        <v>7.5</v>
      </c>
      <c r="H377" s="17">
        <v>8.5399999999999991</v>
      </c>
      <c r="I377" s="17">
        <v>2.3199999999999998</v>
      </c>
      <c r="J377" s="17">
        <v>8</v>
      </c>
      <c r="K377" s="17">
        <v>5</v>
      </c>
      <c r="L377" s="18">
        <v>28.3</v>
      </c>
      <c r="M377" s="18">
        <v>75.7</v>
      </c>
      <c r="N377" s="20">
        <v>1008.7</v>
      </c>
      <c r="O377" s="18">
        <v>1</v>
      </c>
      <c r="P377" s="17">
        <v>1.86</v>
      </c>
      <c r="Q377" s="17">
        <v>54.31</v>
      </c>
      <c r="R377" s="19">
        <v>0</v>
      </c>
      <c r="S377">
        <v>1</v>
      </c>
    </row>
    <row r="378" spans="1:19">
      <c r="A378" s="1">
        <v>12</v>
      </c>
      <c r="B378" s="2">
        <v>0.83333333333333304</v>
      </c>
      <c r="C378" s="18">
        <v>25.8</v>
      </c>
      <c r="D378" s="17">
        <v>9.25</v>
      </c>
      <c r="E378" s="17">
        <v>7.0000000000000007E-2</v>
      </c>
      <c r="F378" s="17">
        <v>0.88</v>
      </c>
      <c r="G378" s="17">
        <v>7.66</v>
      </c>
      <c r="H378" s="17">
        <v>8.5399999999999991</v>
      </c>
      <c r="I378" s="44">
        <v>-0.06</v>
      </c>
      <c r="J378" s="17">
        <v>11</v>
      </c>
      <c r="K378" s="17">
        <v>4</v>
      </c>
      <c r="L378" s="18">
        <v>28.3</v>
      </c>
      <c r="M378" s="18">
        <v>75.400000000000006</v>
      </c>
      <c r="N378" s="20">
        <v>1009.2</v>
      </c>
      <c r="O378" s="18">
        <v>1</v>
      </c>
      <c r="P378" s="17">
        <v>1.99</v>
      </c>
      <c r="Q378" s="17">
        <v>47.64</v>
      </c>
      <c r="R378" s="19">
        <v>0</v>
      </c>
      <c r="S378">
        <v>1</v>
      </c>
    </row>
    <row r="379" spans="1:19">
      <c r="A379" s="1">
        <v>12</v>
      </c>
      <c r="B379" s="2">
        <v>0.875</v>
      </c>
      <c r="C379" s="18">
        <v>25.6</v>
      </c>
      <c r="D379" s="17">
        <v>11.38</v>
      </c>
      <c r="E379" s="17">
        <v>0.03</v>
      </c>
      <c r="F379" s="17">
        <v>0.48</v>
      </c>
      <c r="G379" s="17">
        <v>5.55</v>
      </c>
      <c r="H379" s="17">
        <v>6.03</v>
      </c>
      <c r="I379" s="44">
        <v>-0.11</v>
      </c>
      <c r="J379" s="17">
        <v>8</v>
      </c>
      <c r="K379" s="17">
        <v>1</v>
      </c>
      <c r="L379" s="18">
        <v>28.1</v>
      </c>
      <c r="M379" s="18">
        <v>77.099999999999994</v>
      </c>
      <c r="N379" s="20">
        <v>1010</v>
      </c>
      <c r="O379" s="18">
        <v>1</v>
      </c>
      <c r="P379" s="17">
        <v>2.69</v>
      </c>
      <c r="Q379" s="17">
        <v>42.29</v>
      </c>
      <c r="R379" s="19">
        <v>0</v>
      </c>
      <c r="S379">
        <v>1</v>
      </c>
    </row>
    <row r="380" spans="1:19">
      <c r="A380" s="1">
        <v>12</v>
      </c>
      <c r="B380" s="2">
        <v>0.91666666666666696</v>
      </c>
      <c r="C380" s="18">
        <v>25.7</v>
      </c>
      <c r="D380" s="17">
        <v>11.41</v>
      </c>
      <c r="E380" s="17">
        <v>0.04</v>
      </c>
      <c r="F380" s="17">
        <v>0.23</v>
      </c>
      <c r="G380" s="17">
        <v>4.55</v>
      </c>
      <c r="H380" s="17">
        <v>4.78</v>
      </c>
      <c r="I380" s="17">
        <v>1</v>
      </c>
      <c r="J380" s="17">
        <v>3</v>
      </c>
      <c r="K380" s="17">
        <v>3</v>
      </c>
      <c r="L380" s="18">
        <v>27.9</v>
      </c>
      <c r="M380" s="18">
        <v>78.2</v>
      </c>
      <c r="N380" s="20">
        <v>1010.5</v>
      </c>
      <c r="O380" s="18">
        <v>1</v>
      </c>
      <c r="P380" s="17">
        <v>1.89</v>
      </c>
      <c r="Q380" s="17">
        <v>37.869999999999997</v>
      </c>
      <c r="R380" s="19">
        <v>0</v>
      </c>
      <c r="S380">
        <v>1</v>
      </c>
    </row>
    <row r="381" spans="1:19">
      <c r="A381" s="1">
        <v>12</v>
      </c>
      <c r="B381" s="2">
        <v>0.95833333333333304</v>
      </c>
      <c r="C381" s="18">
        <v>25.8</v>
      </c>
      <c r="D381" s="17">
        <v>9.11</v>
      </c>
      <c r="E381" s="17">
        <v>0.05</v>
      </c>
      <c r="F381" s="17">
        <v>0.27</v>
      </c>
      <c r="G381" s="17">
        <v>5.4</v>
      </c>
      <c r="H381" s="17">
        <v>5.67</v>
      </c>
      <c r="I381" s="17">
        <v>1.52</v>
      </c>
      <c r="J381" s="17">
        <v>5</v>
      </c>
      <c r="K381" s="17">
        <v>2</v>
      </c>
      <c r="L381" s="18">
        <v>27.8</v>
      </c>
      <c r="M381" s="18">
        <v>79.599999999999994</v>
      </c>
      <c r="N381" s="20">
        <v>1010.3</v>
      </c>
      <c r="O381" s="18">
        <v>1</v>
      </c>
      <c r="P381" s="17">
        <v>1.1200000000000001</v>
      </c>
      <c r="Q381" s="17">
        <v>47.77</v>
      </c>
      <c r="R381" s="19">
        <v>0</v>
      </c>
      <c r="S381">
        <v>1</v>
      </c>
    </row>
    <row r="383" spans="1:19">
      <c r="A383" s="150" t="s">
        <v>39</v>
      </c>
      <c r="B383" s="151"/>
      <c r="C383" s="18">
        <v>0</v>
      </c>
      <c r="D383" s="18">
        <v>0</v>
      </c>
      <c r="E383" s="18">
        <v>0</v>
      </c>
      <c r="F383" s="18">
        <v>0</v>
      </c>
      <c r="G383" s="18">
        <v>0</v>
      </c>
      <c r="H383" s="18">
        <v>0</v>
      </c>
      <c r="I383" s="18">
        <v>2</v>
      </c>
      <c r="J383" s="18">
        <v>0</v>
      </c>
      <c r="K383" s="18">
        <v>0</v>
      </c>
      <c r="L383" s="18">
        <v>0</v>
      </c>
      <c r="M383" s="18">
        <v>0</v>
      </c>
      <c r="N383" s="18">
        <v>0</v>
      </c>
      <c r="O383" s="18">
        <v>1</v>
      </c>
      <c r="P383" s="18">
        <v>0</v>
      </c>
      <c r="Q383" s="18">
        <v>0</v>
      </c>
      <c r="R383" s="18">
        <v>0</v>
      </c>
    </row>
    <row r="384" spans="1:19">
      <c r="A384" s="144" t="s">
        <v>2</v>
      </c>
      <c r="B384" s="145"/>
      <c r="C384" s="18">
        <v>0</v>
      </c>
      <c r="D384" s="18">
        <v>0</v>
      </c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0</v>
      </c>
      <c r="K384" s="18">
        <v>0</v>
      </c>
      <c r="L384" s="18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</row>
    <row r="385" spans="1:19">
      <c r="A385" s="146" t="s">
        <v>3</v>
      </c>
      <c r="B385" s="147"/>
      <c r="C385" s="18">
        <v>0</v>
      </c>
      <c r="D385" s="18">
        <v>0</v>
      </c>
      <c r="E385" s="18">
        <v>1</v>
      </c>
      <c r="F385" s="18">
        <v>1</v>
      </c>
      <c r="G385" s="18">
        <v>1</v>
      </c>
      <c r="H385" s="18">
        <v>1</v>
      </c>
      <c r="I385" s="18">
        <v>0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</row>
    <row r="386" spans="1:19">
      <c r="A386" s="148" t="s">
        <v>4</v>
      </c>
      <c r="B386" s="149"/>
      <c r="C386" s="18">
        <v>0</v>
      </c>
      <c r="D386" s="18">
        <v>0</v>
      </c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</row>
    <row r="387" spans="1:19">
      <c r="A387" s="152" t="s">
        <v>27</v>
      </c>
      <c r="B387" s="153"/>
      <c r="C387" s="21">
        <f t="shared" ref="C387:R387" si="11">24-C383-C384-C385-C386</f>
        <v>24</v>
      </c>
      <c r="D387" s="21">
        <f t="shared" si="11"/>
        <v>24</v>
      </c>
      <c r="E387" s="21">
        <f t="shared" si="11"/>
        <v>23</v>
      </c>
      <c r="F387" s="21">
        <f t="shared" si="11"/>
        <v>23</v>
      </c>
      <c r="G387" s="21">
        <f t="shared" si="11"/>
        <v>23</v>
      </c>
      <c r="H387" s="21">
        <f t="shared" si="11"/>
        <v>23</v>
      </c>
      <c r="I387" s="21">
        <f t="shared" si="11"/>
        <v>22</v>
      </c>
      <c r="J387" s="21">
        <f t="shared" si="11"/>
        <v>24</v>
      </c>
      <c r="K387" s="21">
        <f t="shared" si="11"/>
        <v>24</v>
      </c>
      <c r="L387" s="21">
        <f t="shared" si="11"/>
        <v>24</v>
      </c>
      <c r="M387" s="21">
        <f t="shared" si="11"/>
        <v>24</v>
      </c>
      <c r="N387" s="21">
        <f t="shared" si="11"/>
        <v>24</v>
      </c>
      <c r="O387" s="21">
        <f t="shared" si="11"/>
        <v>23</v>
      </c>
      <c r="P387" s="21">
        <f t="shared" si="11"/>
        <v>24</v>
      </c>
      <c r="Q387" s="21">
        <f t="shared" si="11"/>
        <v>24</v>
      </c>
      <c r="R387" s="21">
        <f t="shared" si="11"/>
        <v>24</v>
      </c>
    </row>
    <row r="388" spans="1:19">
      <c r="A388" s="154" t="s">
        <v>28</v>
      </c>
      <c r="B388" s="155"/>
      <c r="C388" s="22">
        <f>C387/(SUM(S358:S381))</f>
        <v>1</v>
      </c>
      <c r="D388" s="22">
        <f>D387/(SUM(S358:S381))</f>
        <v>1</v>
      </c>
      <c r="E388" s="22">
        <f>E387/(SUM(S358:S381))</f>
        <v>0.95833333333333337</v>
      </c>
      <c r="F388" s="22">
        <f>F387/(SUM(S358:S381))</f>
        <v>0.95833333333333337</v>
      </c>
      <c r="G388" s="22">
        <f>G387/(SUM(S358:S381))</f>
        <v>0.95833333333333337</v>
      </c>
      <c r="H388" s="22">
        <f>H387/(SUM(S358:S381))</f>
        <v>0.95833333333333337</v>
      </c>
      <c r="I388" s="22">
        <f>I387/(SUM(S358:S381))</f>
        <v>0.91666666666666663</v>
      </c>
      <c r="J388" s="22">
        <f>J387/(SUM(S358:S381))</f>
        <v>1</v>
      </c>
      <c r="K388" s="22">
        <f>K387/(SUM(S358:S381))</f>
        <v>1</v>
      </c>
      <c r="L388" s="22">
        <f>L387/(SUM(S358:S381))</f>
        <v>1</v>
      </c>
      <c r="M388" s="22">
        <f>M387/(SUM(S358:S381))</f>
        <v>1</v>
      </c>
      <c r="N388" s="22">
        <f>N387/(SUM(S358:S381))</f>
        <v>1</v>
      </c>
      <c r="O388" s="22">
        <f>O387/(SUM(S358:S381))</f>
        <v>0.95833333333333337</v>
      </c>
      <c r="P388" s="22">
        <f>P387/(SUM(S358:S381))</f>
        <v>1</v>
      </c>
      <c r="Q388" s="22">
        <f>Q387/(SUM(S358:S381))</f>
        <v>1</v>
      </c>
      <c r="R388" s="22">
        <f>R387/(SUM(S358:S381))</f>
        <v>1</v>
      </c>
    </row>
    <row r="390" spans="1:19">
      <c r="A390" s="1">
        <v>13</v>
      </c>
      <c r="B390" s="2">
        <v>0</v>
      </c>
      <c r="C390" s="18">
        <v>25.7</v>
      </c>
      <c r="D390" s="17">
        <v>9.0500000000000007</v>
      </c>
      <c r="E390" s="17">
        <v>0.04</v>
      </c>
      <c r="F390" s="17">
        <v>0.26</v>
      </c>
      <c r="G390" s="17">
        <v>5.54</v>
      </c>
      <c r="H390" s="17">
        <v>5.81</v>
      </c>
      <c r="I390" s="17">
        <v>1.59</v>
      </c>
      <c r="J390" s="17">
        <v>6</v>
      </c>
      <c r="K390" s="17">
        <v>5</v>
      </c>
      <c r="L390" s="18">
        <v>27.6</v>
      </c>
      <c r="M390" s="18">
        <v>79.400000000000006</v>
      </c>
      <c r="N390" s="20">
        <v>1010.3</v>
      </c>
      <c r="O390" s="18">
        <v>1</v>
      </c>
      <c r="P390" s="18">
        <v>1.07</v>
      </c>
      <c r="Q390" s="17">
        <v>59.25</v>
      </c>
      <c r="R390" s="19">
        <v>0</v>
      </c>
      <c r="S390">
        <v>1</v>
      </c>
    </row>
    <row r="391" spans="1:19">
      <c r="A391" s="1">
        <v>13</v>
      </c>
      <c r="B391" s="2">
        <v>4.1666666666666664E-2</v>
      </c>
      <c r="C391" s="18">
        <v>25.7</v>
      </c>
      <c r="D391" s="17">
        <v>10.27</v>
      </c>
      <c r="E391" s="17">
        <v>0.1</v>
      </c>
      <c r="F391" s="17">
        <v>0.22</v>
      </c>
      <c r="G391" s="17">
        <v>5.53</v>
      </c>
      <c r="H391" s="17">
        <v>5.75</v>
      </c>
      <c r="I391" s="17">
        <v>1.78</v>
      </c>
      <c r="J391" s="17">
        <v>3</v>
      </c>
      <c r="K391" s="17">
        <v>3</v>
      </c>
      <c r="L391" s="18">
        <v>27.6</v>
      </c>
      <c r="M391" s="18">
        <v>78</v>
      </c>
      <c r="N391" s="20">
        <v>1010</v>
      </c>
      <c r="O391" s="18">
        <v>1</v>
      </c>
      <c r="P391" s="18">
        <v>1.1499999999999999</v>
      </c>
      <c r="Q391" s="17">
        <v>57.38</v>
      </c>
      <c r="R391" s="19">
        <v>0</v>
      </c>
      <c r="S391">
        <v>1</v>
      </c>
    </row>
    <row r="392" spans="1:19">
      <c r="A392" s="1">
        <v>13</v>
      </c>
      <c r="B392" s="2">
        <v>8.3333333333333301E-2</v>
      </c>
      <c r="C392" s="18">
        <v>25.5</v>
      </c>
      <c r="D392" s="17">
        <v>7.02</v>
      </c>
      <c r="E392" s="17">
        <v>0.12</v>
      </c>
      <c r="F392" s="17">
        <v>0.45</v>
      </c>
      <c r="G392" s="17">
        <v>6.19</v>
      </c>
      <c r="H392" s="17">
        <v>6.63</v>
      </c>
      <c r="I392" s="17">
        <v>1.83</v>
      </c>
      <c r="J392" s="17">
        <v>7</v>
      </c>
      <c r="K392" s="17">
        <v>0</v>
      </c>
      <c r="L392" s="18">
        <v>27.3</v>
      </c>
      <c r="M392" s="18">
        <v>80.2</v>
      </c>
      <c r="N392" s="20">
        <v>1009.6</v>
      </c>
      <c r="O392" s="18">
        <v>1</v>
      </c>
      <c r="P392" s="18">
        <v>0.64</v>
      </c>
      <c r="Q392" s="17">
        <v>78.739999999999995</v>
      </c>
      <c r="R392" s="19">
        <v>0</v>
      </c>
      <c r="S392">
        <v>1</v>
      </c>
    </row>
    <row r="393" spans="1:19">
      <c r="A393" s="1">
        <v>13</v>
      </c>
      <c r="B393" s="2">
        <v>0.125</v>
      </c>
      <c r="C393" s="18">
        <v>25.5</v>
      </c>
      <c r="D393" s="17">
        <v>1.52</v>
      </c>
      <c r="E393" s="17">
        <v>0.22</v>
      </c>
      <c r="F393" s="17">
        <v>1</v>
      </c>
      <c r="G393" s="17">
        <v>8.74</v>
      </c>
      <c r="H393" s="17">
        <v>9.74</v>
      </c>
      <c r="I393" s="17">
        <v>1.9</v>
      </c>
      <c r="J393" s="17">
        <v>18</v>
      </c>
      <c r="K393" s="17">
        <v>8</v>
      </c>
      <c r="L393" s="18">
        <v>26.1</v>
      </c>
      <c r="M393" s="18">
        <v>88.8</v>
      </c>
      <c r="N393" s="20">
        <v>1009.3</v>
      </c>
      <c r="O393" s="18">
        <v>1</v>
      </c>
      <c r="P393" s="18">
        <v>1.04</v>
      </c>
      <c r="Q393" s="17">
        <v>183.13</v>
      </c>
      <c r="R393" s="19">
        <v>0</v>
      </c>
      <c r="S393">
        <v>1</v>
      </c>
    </row>
    <row r="394" spans="1:19">
      <c r="A394" s="1">
        <v>13</v>
      </c>
      <c r="B394" s="2">
        <v>0.16666666666666699</v>
      </c>
      <c r="C394" s="18">
        <v>25.5</v>
      </c>
      <c r="D394" s="17">
        <v>1.1000000000000001</v>
      </c>
      <c r="E394" s="17">
        <v>0.18</v>
      </c>
      <c r="F394" s="17">
        <v>1.1299999999999999</v>
      </c>
      <c r="G394" s="17">
        <v>12.47</v>
      </c>
      <c r="H394" s="17">
        <v>13.6</v>
      </c>
      <c r="I394" s="17">
        <v>1.9</v>
      </c>
      <c r="J394" s="17">
        <v>14</v>
      </c>
      <c r="K394" s="17">
        <v>11</v>
      </c>
      <c r="L394" s="18">
        <v>26.1</v>
      </c>
      <c r="M394" s="18">
        <v>90.5</v>
      </c>
      <c r="N394" s="20">
        <v>1009</v>
      </c>
      <c r="O394" s="18">
        <v>2</v>
      </c>
      <c r="P394" s="18">
        <v>0.51</v>
      </c>
      <c r="Q394" s="17">
        <v>232.06</v>
      </c>
      <c r="R394" s="19">
        <v>0</v>
      </c>
      <c r="S394">
        <v>1</v>
      </c>
    </row>
    <row r="395" spans="1:19">
      <c r="A395" s="1">
        <v>13</v>
      </c>
      <c r="B395" s="2">
        <v>0.20833333333333301</v>
      </c>
      <c r="C395" s="18">
        <v>25.6</v>
      </c>
      <c r="D395" s="17">
        <v>2.2799999999999998</v>
      </c>
      <c r="E395" s="17">
        <v>0.17</v>
      </c>
      <c r="F395" s="17">
        <v>1.71</v>
      </c>
      <c r="G395" s="17">
        <v>11.91</v>
      </c>
      <c r="H395" s="17">
        <v>13.63</v>
      </c>
      <c r="I395" s="17">
        <v>1.94</v>
      </c>
      <c r="J395" s="17">
        <v>11</v>
      </c>
      <c r="K395" s="17">
        <v>9</v>
      </c>
      <c r="L395" s="18">
        <v>25.8</v>
      </c>
      <c r="M395" s="18">
        <v>90.7</v>
      </c>
      <c r="N395" s="20">
        <v>1008.8</v>
      </c>
      <c r="O395" s="18">
        <v>2</v>
      </c>
      <c r="P395" s="18">
        <v>0.93</v>
      </c>
      <c r="Q395" s="17">
        <v>179.55</v>
      </c>
      <c r="R395" s="19">
        <v>0</v>
      </c>
      <c r="S395">
        <v>1</v>
      </c>
    </row>
    <row r="396" spans="1:19">
      <c r="A396" s="1">
        <v>13</v>
      </c>
      <c r="B396" s="2">
        <v>0.25</v>
      </c>
      <c r="C396" s="18">
        <v>25.5</v>
      </c>
      <c r="D396" s="17">
        <v>2.04</v>
      </c>
      <c r="E396" s="17">
        <v>0.17</v>
      </c>
      <c r="F396" s="17">
        <v>1.41</v>
      </c>
      <c r="G396" s="17">
        <v>12.45</v>
      </c>
      <c r="H396" s="17">
        <v>13.86</v>
      </c>
      <c r="I396" s="17">
        <v>2.0099999999999998</v>
      </c>
      <c r="J396" s="17">
        <v>11</v>
      </c>
      <c r="K396" s="17">
        <v>5</v>
      </c>
      <c r="L396" s="18">
        <v>25.9</v>
      </c>
      <c r="M396" s="18">
        <v>88.6</v>
      </c>
      <c r="N396" s="20">
        <v>1009</v>
      </c>
      <c r="O396" s="18">
        <v>4</v>
      </c>
      <c r="P396" s="18">
        <v>0.68</v>
      </c>
      <c r="Q396" s="17">
        <v>126.19</v>
      </c>
      <c r="R396" s="19">
        <v>0</v>
      </c>
      <c r="S396">
        <v>1</v>
      </c>
    </row>
    <row r="397" spans="1:19">
      <c r="A397" s="1">
        <v>13</v>
      </c>
      <c r="B397" s="2">
        <v>0.29166666666666702</v>
      </c>
      <c r="C397" s="18">
        <v>25.4</v>
      </c>
      <c r="D397" s="17">
        <v>0.98</v>
      </c>
      <c r="E397" s="17">
        <v>0.28999999999999998</v>
      </c>
      <c r="F397" s="17">
        <v>12.05</v>
      </c>
      <c r="G397" s="17">
        <v>12.83</v>
      </c>
      <c r="H397" s="17">
        <v>24.88</v>
      </c>
      <c r="I397" s="17">
        <v>2.0699999999999998</v>
      </c>
      <c r="J397" s="17">
        <v>23</v>
      </c>
      <c r="K397" s="17">
        <v>5</v>
      </c>
      <c r="L397" s="18">
        <v>26.5</v>
      </c>
      <c r="M397" s="18">
        <v>87.9</v>
      </c>
      <c r="N397" s="20">
        <v>1009.7</v>
      </c>
      <c r="O397" s="18">
        <v>121</v>
      </c>
      <c r="P397" s="18">
        <v>0.53</v>
      </c>
      <c r="Q397" s="17">
        <v>138.87</v>
      </c>
      <c r="R397" s="19">
        <v>0</v>
      </c>
      <c r="S397">
        <v>1</v>
      </c>
    </row>
    <row r="398" spans="1:19">
      <c r="A398" s="1">
        <v>13</v>
      </c>
      <c r="B398" s="2">
        <v>0.33333333333333298</v>
      </c>
      <c r="C398" s="18">
        <v>25.9</v>
      </c>
      <c r="D398" s="17">
        <v>2.89</v>
      </c>
      <c r="E398" s="17">
        <v>0.44</v>
      </c>
      <c r="F398" s="17">
        <v>15.04</v>
      </c>
      <c r="G398" s="17">
        <v>14.37</v>
      </c>
      <c r="H398" s="17">
        <v>29.41</v>
      </c>
      <c r="I398" s="17">
        <v>2.04</v>
      </c>
      <c r="J398" s="17">
        <v>10</v>
      </c>
      <c r="K398" s="17">
        <v>4</v>
      </c>
      <c r="L398" s="18">
        <v>27.5</v>
      </c>
      <c r="M398" s="18">
        <v>83.5</v>
      </c>
      <c r="N398" s="20">
        <v>1010.5</v>
      </c>
      <c r="O398" s="18">
        <v>262</v>
      </c>
      <c r="P398" s="17">
        <v>0.33</v>
      </c>
      <c r="Q398" s="17">
        <v>71.349999999999994</v>
      </c>
      <c r="R398" s="19">
        <v>0</v>
      </c>
      <c r="S398">
        <v>1</v>
      </c>
    </row>
    <row r="399" spans="1:19">
      <c r="A399" s="1">
        <v>13</v>
      </c>
      <c r="B399" s="2">
        <v>0.375</v>
      </c>
      <c r="C399" s="18">
        <v>26.2</v>
      </c>
      <c r="D399" s="17">
        <v>3.81</v>
      </c>
      <c r="E399" s="17">
        <v>0.45</v>
      </c>
      <c r="F399" s="17">
        <v>15.71</v>
      </c>
      <c r="G399" s="17">
        <v>15.1</v>
      </c>
      <c r="H399" s="17">
        <v>30.81</v>
      </c>
      <c r="I399" s="17">
        <v>2.09</v>
      </c>
      <c r="J399" s="17">
        <v>7</v>
      </c>
      <c r="K399" s="17">
        <v>4</v>
      </c>
      <c r="L399" s="18">
        <v>27.4</v>
      </c>
      <c r="M399" s="18">
        <v>84.9</v>
      </c>
      <c r="N399" s="20">
        <v>1010.9</v>
      </c>
      <c r="O399" s="18">
        <v>118</v>
      </c>
      <c r="P399" s="17">
        <v>0.35</v>
      </c>
      <c r="Q399" s="17">
        <v>92.79</v>
      </c>
      <c r="R399" s="19">
        <v>0</v>
      </c>
      <c r="S399">
        <v>1</v>
      </c>
    </row>
    <row r="400" spans="1:19">
      <c r="A400" s="1">
        <v>13</v>
      </c>
      <c r="B400" s="2">
        <v>0.41666666666666702</v>
      </c>
      <c r="C400" s="18">
        <v>26.3</v>
      </c>
      <c r="D400" s="17">
        <v>5.69</v>
      </c>
      <c r="E400" s="17">
        <v>0.31</v>
      </c>
      <c r="F400" s="17">
        <v>8.65</v>
      </c>
      <c r="G400" s="17">
        <v>13.14</v>
      </c>
      <c r="H400" s="17">
        <v>21.79</v>
      </c>
      <c r="I400" s="17">
        <v>2.1</v>
      </c>
      <c r="J400" s="17">
        <v>12</v>
      </c>
      <c r="K400" s="17">
        <v>6</v>
      </c>
      <c r="L400" s="18">
        <v>27.6</v>
      </c>
      <c r="M400" s="18">
        <v>83.3</v>
      </c>
      <c r="N400" s="20">
        <v>1011</v>
      </c>
      <c r="O400" s="18">
        <v>147</v>
      </c>
      <c r="P400" s="17">
        <v>0.75</v>
      </c>
      <c r="Q400" s="17">
        <v>353.8</v>
      </c>
      <c r="R400" s="19">
        <v>0</v>
      </c>
      <c r="S400">
        <v>1</v>
      </c>
    </row>
    <row r="401" spans="1:19">
      <c r="A401" s="1">
        <v>13</v>
      </c>
      <c r="B401" s="2">
        <v>0.45833333333333298</v>
      </c>
      <c r="C401" s="18">
        <v>26.3</v>
      </c>
      <c r="D401" s="17">
        <v>6.24</v>
      </c>
      <c r="E401" s="17">
        <v>0.27</v>
      </c>
      <c r="F401" s="17">
        <v>5.91</v>
      </c>
      <c r="G401" s="17">
        <v>14.61</v>
      </c>
      <c r="H401" s="17">
        <v>20.52</v>
      </c>
      <c r="I401" s="17">
        <v>2.08</v>
      </c>
      <c r="J401" s="17">
        <v>13</v>
      </c>
      <c r="K401" s="17">
        <v>7</v>
      </c>
      <c r="L401" s="18">
        <v>27.2</v>
      </c>
      <c r="M401" s="18">
        <v>85.2</v>
      </c>
      <c r="N401" s="20">
        <v>1010.9</v>
      </c>
      <c r="O401" s="18">
        <v>71</v>
      </c>
      <c r="P401" s="17">
        <v>0.78</v>
      </c>
      <c r="Q401" s="17">
        <v>15.06</v>
      </c>
      <c r="R401" s="19">
        <v>0.2</v>
      </c>
      <c r="S401">
        <v>1</v>
      </c>
    </row>
    <row r="402" spans="1:19">
      <c r="A402" s="1">
        <v>13</v>
      </c>
      <c r="B402" s="2">
        <v>0.5</v>
      </c>
      <c r="C402" s="18">
        <v>26</v>
      </c>
      <c r="D402" s="17">
        <v>7.47</v>
      </c>
      <c r="E402" s="17">
        <v>0.24</v>
      </c>
      <c r="F402" s="17">
        <v>5.46</v>
      </c>
      <c r="G402" s="17">
        <v>12.55</v>
      </c>
      <c r="H402" s="17">
        <v>18.010000000000002</v>
      </c>
      <c r="I402" s="17">
        <v>1.98</v>
      </c>
      <c r="J402" s="17">
        <v>12</v>
      </c>
      <c r="K402" s="17">
        <v>5</v>
      </c>
      <c r="L402" s="18">
        <v>26.9</v>
      </c>
      <c r="M402" s="18">
        <v>85.7</v>
      </c>
      <c r="N402" s="20">
        <v>1010.6</v>
      </c>
      <c r="O402" s="18">
        <v>119</v>
      </c>
      <c r="P402" s="17">
        <v>1.38</v>
      </c>
      <c r="Q402" s="17">
        <v>31.45</v>
      </c>
      <c r="R402" s="19">
        <v>0.2</v>
      </c>
      <c r="S402">
        <v>1</v>
      </c>
    </row>
    <row r="403" spans="1:19">
      <c r="A403" s="1">
        <v>13</v>
      </c>
      <c r="B403" s="2">
        <v>0.54166666666666696</v>
      </c>
      <c r="C403" s="18">
        <v>25.7</v>
      </c>
      <c r="D403" s="17">
        <v>8.82</v>
      </c>
      <c r="E403" s="17">
        <v>0.23</v>
      </c>
      <c r="F403" s="17">
        <v>3.31</v>
      </c>
      <c r="G403" s="17">
        <v>8.9</v>
      </c>
      <c r="H403" s="17">
        <v>12.21</v>
      </c>
      <c r="I403" s="17">
        <v>1.94</v>
      </c>
      <c r="J403" s="17">
        <v>6</v>
      </c>
      <c r="K403" s="17">
        <v>2</v>
      </c>
      <c r="L403" s="18">
        <v>26</v>
      </c>
      <c r="M403" s="18">
        <v>88.7</v>
      </c>
      <c r="N403" s="20">
        <v>1010.5</v>
      </c>
      <c r="O403" s="18">
        <v>119</v>
      </c>
      <c r="P403" s="17">
        <v>2.13</v>
      </c>
      <c r="Q403" s="17">
        <v>38.25</v>
      </c>
      <c r="R403" s="19">
        <v>2</v>
      </c>
      <c r="S403">
        <v>1</v>
      </c>
    </row>
    <row r="404" spans="1:19">
      <c r="A404" s="1">
        <v>13</v>
      </c>
      <c r="B404" s="2">
        <v>0.58333333333333304</v>
      </c>
      <c r="C404" s="18">
        <v>25.7</v>
      </c>
      <c r="D404" s="17">
        <v>9.68</v>
      </c>
      <c r="E404" s="17">
        <v>0.2</v>
      </c>
      <c r="F404" s="17">
        <v>2.98</v>
      </c>
      <c r="G404" s="17">
        <v>7.1</v>
      </c>
      <c r="H404" s="17">
        <v>10.08</v>
      </c>
      <c r="I404" s="17">
        <v>2.0299999999999998</v>
      </c>
      <c r="J404" s="17">
        <v>2</v>
      </c>
      <c r="K404" s="17">
        <v>1</v>
      </c>
      <c r="L404" s="18">
        <v>26.2</v>
      </c>
      <c r="M404" s="18">
        <v>86.8</v>
      </c>
      <c r="N404" s="20">
        <v>1009.8</v>
      </c>
      <c r="O404" s="18">
        <v>132</v>
      </c>
      <c r="P404" s="17">
        <v>2.3199999999999998</v>
      </c>
      <c r="Q404" s="17">
        <v>61.86</v>
      </c>
      <c r="R404" s="19">
        <v>0.4</v>
      </c>
      <c r="S404">
        <v>1</v>
      </c>
    </row>
    <row r="405" spans="1:19">
      <c r="A405" s="1">
        <v>13</v>
      </c>
      <c r="B405" s="2">
        <v>0.625</v>
      </c>
      <c r="C405" s="18">
        <v>26</v>
      </c>
      <c r="D405" s="17">
        <v>8.6300000000000008</v>
      </c>
      <c r="E405" s="17">
        <v>0.2</v>
      </c>
      <c r="F405" s="17">
        <v>3.1</v>
      </c>
      <c r="G405" s="17">
        <v>8.66</v>
      </c>
      <c r="H405" s="17">
        <v>11.77</v>
      </c>
      <c r="I405" s="17">
        <v>1.98</v>
      </c>
      <c r="J405" s="17">
        <v>3</v>
      </c>
      <c r="K405" s="17">
        <v>1</v>
      </c>
      <c r="L405" s="18">
        <v>25.4</v>
      </c>
      <c r="M405" s="18">
        <v>91.5</v>
      </c>
      <c r="N405" s="20">
        <v>1009.7</v>
      </c>
      <c r="O405" s="18">
        <v>97</v>
      </c>
      <c r="P405" s="17">
        <v>2.2400000000000002</v>
      </c>
      <c r="Q405" s="17">
        <v>64.12</v>
      </c>
      <c r="R405" s="19">
        <v>2</v>
      </c>
      <c r="S405">
        <v>1</v>
      </c>
    </row>
    <row r="406" spans="1:19">
      <c r="A406" s="1">
        <v>13</v>
      </c>
      <c r="B406" s="2">
        <v>0.66666666666666696</v>
      </c>
      <c r="C406" s="18">
        <v>25.7</v>
      </c>
      <c r="D406" s="17">
        <v>10.91</v>
      </c>
      <c r="E406" s="17">
        <v>0.19</v>
      </c>
      <c r="F406" s="17">
        <v>2.57</v>
      </c>
      <c r="G406" s="17">
        <v>8.07</v>
      </c>
      <c r="H406" s="17">
        <v>10.64</v>
      </c>
      <c r="I406" s="17">
        <v>1.95</v>
      </c>
      <c r="J406" s="17">
        <v>3</v>
      </c>
      <c r="K406" s="17">
        <v>2</v>
      </c>
      <c r="L406" s="18">
        <v>24.3</v>
      </c>
      <c r="M406" s="18">
        <v>93</v>
      </c>
      <c r="N406" s="20">
        <v>1009.9</v>
      </c>
      <c r="O406" s="18">
        <v>92</v>
      </c>
      <c r="P406" s="17">
        <v>2.65</v>
      </c>
      <c r="Q406" s="17">
        <v>75.39</v>
      </c>
      <c r="R406" s="19">
        <v>4.8</v>
      </c>
      <c r="S406">
        <v>1</v>
      </c>
    </row>
    <row r="407" spans="1:19">
      <c r="A407" s="1">
        <v>13</v>
      </c>
      <c r="B407" s="2">
        <v>0.70833333333333304</v>
      </c>
      <c r="C407" s="18">
        <v>25.6</v>
      </c>
      <c r="D407" s="17">
        <v>10.130000000000001</v>
      </c>
      <c r="E407" s="17">
        <v>0.26</v>
      </c>
      <c r="F407" s="17">
        <v>3.2</v>
      </c>
      <c r="G407" s="17">
        <v>10.119999999999999</v>
      </c>
      <c r="H407" s="17">
        <v>13.32</v>
      </c>
      <c r="I407" s="17">
        <v>1.99</v>
      </c>
      <c r="J407" s="17">
        <v>4</v>
      </c>
      <c r="K407" s="17">
        <v>2</v>
      </c>
      <c r="L407" s="18">
        <v>24.7</v>
      </c>
      <c r="M407" s="18">
        <v>94.2</v>
      </c>
      <c r="N407" s="20">
        <v>1010.2</v>
      </c>
      <c r="O407" s="18">
        <v>72</v>
      </c>
      <c r="P407" s="17">
        <v>1.44</v>
      </c>
      <c r="Q407" s="17">
        <v>101.25</v>
      </c>
      <c r="R407" s="19">
        <v>1.2</v>
      </c>
      <c r="S407">
        <v>1</v>
      </c>
    </row>
    <row r="408" spans="1:19">
      <c r="A408" s="1">
        <v>13</v>
      </c>
      <c r="B408" s="2">
        <v>0.75</v>
      </c>
      <c r="C408" s="18">
        <v>25.6</v>
      </c>
      <c r="D408" s="17">
        <v>4.3</v>
      </c>
      <c r="E408" s="17">
        <v>0.6</v>
      </c>
      <c r="F408" s="17">
        <v>7.17</v>
      </c>
      <c r="G408" s="17">
        <v>14.58</v>
      </c>
      <c r="H408" s="17">
        <v>21.76</v>
      </c>
      <c r="I408" s="17">
        <v>2.08</v>
      </c>
      <c r="J408" s="17">
        <v>4</v>
      </c>
      <c r="K408" s="17">
        <v>2</v>
      </c>
      <c r="L408" s="18">
        <v>25</v>
      </c>
      <c r="M408" s="18">
        <v>92.9</v>
      </c>
      <c r="N408" s="20">
        <v>1010.3</v>
      </c>
      <c r="O408" s="18">
        <v>16</v>
      </c>
      <c r="P408" s="17">
        <v>1.1599999999999999</v>
      </c>
      <c r="Q408" s="17">
        <v>64.83</v>
      </c>
      <c r="R408" s="19">
        <v>0</v>
      </c>
      <c r="S408">
        <v>1</v>
      </c>
    </row>
    <row r="409" spans="1:19">
      <c r="A409" s="1">
        <v>13</v>
      </c>
      <c r="B409" s="2">
        <v>0.79166666666666696</v>
      </c>
      <c r="C409" s="18">
        <v>25.6</v>
      </c>
      <c r="D409" s="17">
        <v>7.34</v>
      </c>
      <c r="E409" s="17">
        <v>0.3</v>
      </c>
      <c r="F409" s="17">
        <v>3.46</v>
      </c>
      <c r="G409" s="17">
        <v>12.88</v>
      </c>
      <c r="H409" s="17">
        <v>16.34</v>
      </c>
      <c r="I409" s="17">
        <v>2.0499999999999998</v>
      </c>
      <c r="J409" s="17">
        <v>6</v>
      </c>
      <c r="K409" s="17">
        <v>1</v>
      </c>
      <c r="L409" s="18">
        <v>25.2</v>
      </c>
      <c r="M409" s="18">
        <v>89.6</v>
      </c>
      <c r="N409" s="20">
        <v>1010.4</v>
      </c>
      <c r="O409" s="18">
        <v>4</v>
      </c>
      <c r="P409" s="17">
        <v>1.39</v>
      </c>
      <c r="Q409" s="17">
        <v>36.97</v>
      </c>
      <c r="R409" s="19">
        <v>0</v>
      </c>
      <c r="S409">
        <v>1</v>
      </c>
    </row>
    <row r="410" spans="1:19">
      <c r="A410" s="1">
        <v>13</v>
      </c>
      <c r="B410" s="2">
        <v>0.83333333333333304</v>
      </c>
      <c r="C410" s="18">
        <v>25.7</v>
      </c>
      <c r="D410" s="17">
        <v>8.52</v>
      </c>
      <c r="E410" s="17">
        <v>0.27</v>
      </c>
      <c r="F410" s="17">
        <v>2.0099999999999998</v>
      </c>
      <c r="G410" s="17">
        <v>14.1</v>
      </c>
      <c r="H410" s="17">
        <v>16.100000000000001</v>
      </c>
      <c r="I410" s="17">
        <v>2.06</v>
      </c>
      <c r="J410" s="17">
        <v>4</v>
      </c>
      <c r="K410" s="17">
        <v>0</v>
      </c>
      <c r="L410" s="18">
        <v>25</v>
      </c>
      <c r="M410" s="18">
        <v>89.8</v>
      </c>
      <c r="N410" s="20">
        <v>1011.1</v>
      </c>
      <c r="O410" s="18">
        <v>2</v>
      </c>
      <c r="P410" s="17">
        <v>0.71</v>
      </c>
      <c r="Q410" s="17">
        <v>45.39</v>
      </c>
      <c r="R410" s="19">
        <v>0</v>
      </c>
      <c r="S410">
        <v>1</v>
      </c>
    </row>
    <row r="411" spans="1:19">
      <c r="A411" s="1">
        <v>13</v>
      </c>
      <c r="B411" s="2">
        <v>0.875</v>
      </c>
      <c r="C411" s="18">
        <v>25.8</v>
      </c>
      <c r="D411" s="17">
        <v>10.29</v>
      </c>
      <c r="E411" s="17">
        <v>0.28000000000000003</v>
      </c>
      <c r="F411" s="17">
        <v>1.62</v>
      </c>
      <c r="G411" s="17">
        <v>14</v>
      </c>
      <c r="H411" s="17">
        <v>15.62</v>
      </c>
      <c r="I411" s="17">
        <v>2.0499999999999998</v>
      </c>
      <c r="J411" s="17">
        <v>4</v>
      </c>
      <c r="K411" s="17">
        <v>1</v>
      </c>
      <c r="L411" s="18">
        <v>25.1</v>
      </c>
      <c r="M411" s="18">
        <v>89.6</v>
      </c>
      <c r="N411" s="20">
        <v>1011.9</v>
      </c>
      <c r="O411" s="18">
        <v>3</v>
      </c>
      <c r="P411" s="17">
        <v>0.87</v>
      </c>
      <c r="Q411" s="17">
        <v>52.22</v>
      </c>
      <c r="R411" s="19">
        <v>0</v>
      </c>
      <c r="S411">
        <v>1</v>
      </c>
    </row>
    <row r="412" spans="1:19">
      <c r="A412" s="1">
        <v>13</v>
      </c>
      <c r="B412" s="2">
        <v>0.91666666666666696</v>
      </c>
      <c r="C412" s="18">
        <v>25.7</v>
      </c>
      <c r="D412" s="17">
        <v>7.86</v>
      </c>
      <c r="E412" s="17">
        <v>0.31</v>
      </c>
      <c r="F412" s="17">
        <v>0.64</v>
      </c>
      <c r="G412" s="17">
        <v>13.19</v>
      </c>
      <c r="H412" s="17">
        <v>13.83</v>
      </c>
      <c r="I412" s="17">
        <v>2.0499999999999998</v>
      </c>
      <c r="J412" s="17">
        <v>6</v>
      </c>
      <c r="K412" s="17">
        <v>1</v>
      </c>
      <c r="L412" s="18">
        <v>25</v>
      </c>
      <c r="M412" s="18">
        <v>90.9</v>
      </c>
      <c r="N412" s="20">
        <v>1011.8</v>
      </c>
      <c r="O412" s="18">
        <v>3</v>
      </c>
      <c r="P412" s="17">
        <v>0.88</v>
      </c>
      <c r="Q412" s="17">
        <v>76.84</v>
      </c>
      <c r="R412" s="19">
        <v>0</v>
      </c>
      <c r="S412">
        <v>1</v>
      </c>
    </row>
    <row r="413" spans="1:19">
      <c r="A413" s="1">
        <v>13</v>
      </c>
      <c r="B413" s="2">
        <v>0.95833333333333304</v>
      </c>
      <c r="C413" s="18">
        <v>25.7</v>
      </c>
      <c r="D413" s="17">
        <v>6.42</v>
      </c>
      <c r="E413" s="17">
        <v>0.39</v>
      </c>
      <c r="F413" s="17">
        <v>1.3</v>
      </c>
      <c r="G413" s="17">
        <v>14.3</v>
      </c>
      <c r="H413" s="17">
        <v>15.6</v>
      </c>
      <c r="I413" s="17">
        <v>2.0699999999999998</v>
      </c>
      <c r="J413" s="17">
        <v>8</v>
      </c>
      <c r="K413" s="17">
        <v>2</v>
      </c>
      <c r="L413" s="18">
        <v>24.8</v>
      </c>
      <c r="M413" s="18">
        <v>93.2</v>
      </c>
      <c r="N413" s="20">
        <v>1011.3</v>
      </c>
      <c r="O413" s="18">
        <v>3</v>
      </c>
      <c r="P413" s="17">
        <v>1.22</v>
      </c>
      <c r="Q413" s="17">
        <v>147.65</v>
      </c>
      <c r="R413" s="19">
        <v>0</v>
      </c>
      <c r="S413">
        <v>1</v>
      </c>
    </row>
    <row r="415" spans="1:19">
      <c r="A415" s="150" t="s">
        <v>39</v>
      </c>
      <c r="B415" s="151"/>
      <c r="C415" s="18">
        <v>0</v>
      </c>
      <c r="D415" s="18">
        <v>0</v>
      </c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</row>
    <row r="416" spans="1:19">
      <c r="A416" s="144" t="s">
        <v>2</v>
      </c>
      <c r="B416" s="145"/>
      <c r="C416" s="18">
        <v>0</v>
      </c>
      <c r="D416" s="18">
        <v>0</v>
      </c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</row>
    <row r="417" spans="1:19">
      <c r="A417" s="146" t="s">
        <v>3</v>
      </c>
      <c r="B417" s="147"/>
      <c r="C417" s="18">
        <v>0</v>
      </c>
      <c r="D417" s="18">
        <v>0</v>
      </c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</row>
    <row r="418" spans="1:19">
      <c r="A418" s="148" t="s">
        <v>4</v>
      </c>
      <c r="B418" s="149"/>
      <c r="C418" s="18">
        <v>0</v>
      </c>
      <c r="D418" s="18">
        <v>0</v>
      </c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</row>
    <row r="419" spans="1:19">
      <c r="A419" s="152" t="s">
        <v>27</v>
      </c>
      <c r="B419" s="153"/>
      <c r="C419" s="21">
        <f t="shared" ref="C419:R419" si="12">24-C415-C416-C417-C418</f>
        <v>24</v>
      </c>
      <c r="D419" s="21">
        <f t="shared" si="12"/>
        <v>24</v>
      </c>
      <c r="E419" s="21">
        <f t="shared" si="12"/>
        <v>24</v>
      </c>
      <c r="F419" s="21">
        <f t="shared" si="12"/>
        <v>24</v>
      </c>
      <c r="G419" s="21">
        <f t="shared" si="12"/>
        <v>24</v>
      </c>
      <c r="H419" s="21">
        <f t="shared" si="12"/>
        <v>24</v>
      </c>
      <c r="I419" s="21">
        <f t="shared" si="12"/>
        <v>24</v>
      </c>
      <c r="J419" s="21">
        <f t="shared" si="12"/>
        <v>24</v>
      </c>
      <c r="K419" s="21">
        <f t="shared" si="12"/>
        <v>24</v>
      </c>
      <c r="L419" s="21">
        <f t="shared" si="12"/>
        <v>24</v>
      </c>
      <c r="M419" s="21">
        <f t="shared" si="12"/>
        <v>24</v>
      </c>
      <c r="N419" s="21">
        <f t="shared" si="12"/>
        <v>24</v>
      </c>
      <c r="O419" s="21">
        <f t="shared" si="12"/>
        <v>24</v>
      </c>
      <c r="P419" s="21">
        <f t="shared" si="12"/>
        <v>24</v>
      </c>
      <c r="Q419" s="21">
        <f t="shared" si="12"/>
        <v>24</v>
      </c>
      <c r="R419" s="21">
        <f t="shared" si="12"/>
        <v>24</v>
      </c>
    </row>
    <row r="420" spans="1:19">
      <c r="A420" s="154" t="s">
        <v>28</v>
      </c>
      <c r="B420" s="155"/>
      <c r="C420" s="22">
        <f>C419/(SUM(S390:S413))</f>
        <v>1</v>
      </c>
      <c r="D420" s="22">
        <f>D419/(SUM(S390:S413))</f>
        <v>1</v>
      </c>
      <c r="E420" s="22">
        <f>E419/(SUM(S390:S413))</f>
        <v>1</v>
      </c>
      <c r="F420" s="22">
        <f>F419/(SUM(S390:S413))</f>
        <v>1</v>
      </c>
      <c r="G420" s="22">
        <f>G419/(SUM(S390:S413))</f>
        <v>1</v>
      </c>
      <c r="H420" s="22">
        <f>H419/(SUM(S390:S413))</f>
        <v>1</v>
      </c>
      <c r="I420" s="22">
        <f>I419/(SUM(S390:S413))</f>
        <v>1</v>
      </c>
      <c r="J420" s="22">
        <f>J419/(SUM(S390:S413))</f>
        <v>1</v>
      </c>
      <c r="K420" s="22">
        <f>K419/(SUM(S390:S413))</f>
        <v>1</v>
      </c>
      <c r="L420" s="22">
        <f>L419/(SUM(S390:S413))</f>
        <v>1</v>
      </c>
      <c r="M420" s="22">
        <f>M419/(SUM(S390:S413))</f>
        <v>1</v>
      </c>
      <c r="N420" s="22">
        <f>N419/(SUM(S390:S413))</f>
        <v>1</v>
      </c>
      <c r="O420" s="22">
        <f>O419/(SUM(S390:S413))</f>
        <v>1</v>
      </c>
      <c r="P420" s="22">
        <f>P419/(SUM(S390:S413))</f>
        <v>1</v>
      </c>
      <c r="Q420" s="22">
        <f>Q419/(SUM(S390:S413))</f>
        <v>1</v>
      </c>
      <c r="R420" s="22">
        <f>R419/(SUM(S390:S413))</f>
        <v>1</v>
      </c>
    </row>
    <row r="422" spans="1:19">
      <c r="A422" s="1">
        <v>14</v>
      </c>
      <c r="B422" s="2">
        <v>0</v>
      </c>
      <c r="C422" s="18">
        <v>25.6</v>
      </c>
      <c r="D422" s="17">
        <v>7.03</v>
      </c>
      <c r="E422" s="17">
        <v>0.32</v>
      </c>
      <c r="F422" s="17">
        <v>1.36</v>
      </c>
      <c r="G422" s="17">
        <v>12.88</v>
      </c>
      <c r="H422" s="17">
        <v>14.24</v>
      </c>
      <c r="I422" s="17">
        <v>2.17</v>
      </c>
      <c r="J422" s="17">
        <v>13</v>
      </c>
      <c r="K422" s="17">
        <v>5</v>
      </c>
      <c r="L422" s="18">
        <v>24.5</v>
      </c>
      <c r="M422" s="18">
        <v>94.6</v>
      </c>
      <c r="N422" s="20">
        <v>1010.9</v>
      </c>
      <c r="O422" s="18">
        <v>3</v>
      </c>
      <c r="P422" s="18">
        <v>1.02</v>
      </c>
      <c r="Q422" s="17">
        <v>180.59</v>
      </c>
      <c r="R422" s="19">
        <v>0</v>
      </c>
      <c r="S422">
        <v>1</v>
      </c>
    </row>
    <row r="423" spans="1:19">
      <c r="A423" s="1">
        <v>14</v>
      </c>
      <c r="B423" s="2">
        <v>4.1666666666666664E-2</v>
      </c>
      <c r="C423" s="18">
        <v>25.6</v>
      </c>
      <c r="D423" s="17">
        <v>6.48</v>
      </c>
      <c r="E423" s="17">
        <v>0.32</v>
      </c>
      <c r="F423" s="17">
        <v>1.53</v>
      </c>
      <c r="G423" s="17">
        <v>13.59</v>
      </c>
      <c r="H423" s="17">
        <v>15.12</v>
      </c>
      <c r="I423" s="17">
        <v>1.94</v>
      </c>
      <c r="J423" s="17">
        <v>22</v>
      </c>
      <c r="K423" s="17">
        <v>5</v>
      </c>
      <c r="L423" s="18">
        <v>24.5</v>
      </c>
      <c r="M423" s="18">
        <v>94.9</v>
      </c>
      <c r="N423" s="20">
        <v>1010.6</v>
      </c>
      <c r="O423" s="18">
        <v>2</v>
      </c>
      <c r="P423" s="18">
        <v>0.38</v>
      </c>
      <c r="Q423" s="17">
        <v>217.39</v>
      </c>
      <c r="R423" s="19">
        <v>0</v>
      </c>
      <c r="S423">
        <v>1</v>
      </c>
    </row>
    <row r="424" spans="1:19">
      <c r="A424" s="1">
        <v>14</v>
      </c>
      <c r="B424" s="2">
        <v>8.3333333333333301E-2</v>
      </c>
      <c r="C424" s="18">
        <v>25.6</v>
      </c>
      <c r="D424" s="17">
        <v>3.25</v>
      </c>
      <c r="E424" s="17">
        <v>0.44</v>
      </c>
      <c r="F424" s="17">
        <v>3.65</v>
      </c>
      <c r="G424" s="17">
        <v>17.22</v>
      </c>
      <c r="H424" s="17">
        <v>20.87</v>
      </c>
      <c r="I424" s="17">
        <v>1.87</v>
      </c>
      <c r="J424" s="17">
        <v>27</v>
      </c>
      <c r="K424" s="17">
        <v>13</v>
      </c>
      <c r="L424" s="18">
        <v>24.6</v>
      </c>
      <c r="M424" s="18">
        <v>94.7</v>
      </c>
      <c r="N424" s="20">
        <v>1010.4</v>
      </c>
      <c r="O424" s="18">
        <v>2</v>
      </c>
      <c r="P424" s="18">
        <v>0.31</v>
      </c>
      <c r="Q424" s="17">
        <v>328.05</v>
      </c>
      <c r="R424" s="19">
        <v>0</v>
      </c>
      <c r="S424">
        <v>1</v>
      </c>
    </row>
    <row r="425" spans="1:19">
      <c r="A425" s="1">
        <v>14</v>
      </c>
      <c r="B425" s="2">
        <v>0.125</v>
      </c>
      <c r="C425" s="18">
        <v>25.6</v>
      </c>
      <c r="D425" s="17">
        <v>2.57</v>
      </c>
      <c r="E425" s="17">
        <v>0.45</v>
      </c>
      <c r="F425" s="17">
        <v>4.5</v>
      </c>
      <c r="G425" s="17">
        <v>17.64</v>
      </c>
      <c r="H425" s="17">
        <v>22.13</v>
      </c>
      <c r="I425" s="17">
        <v>1.83</v>
      </c>
      <c r="J425" s="17">
        <v>20</v>
      </c>
      <c r="K425" s="17">
        <v>13</v>
      </c>
      <c r="L425" s="18">
        <v>24.4</v>
      </c>
      <c r="M425" s="18">
        <v>96</v>
      </c>
      <c r="N425" s="20">
        <v>1010.2</v>
      </c>
      <c r="O425" s="18">
        <v>2</v>
      </c>
      <c r="P425" s="18">
        <v>0.7</v>
      </c>
      <c r="Q425" s="17">
        <v>164.51</v>
      </c>
      <c r="R425" s="19">
        <v>0</v>
      </c>
      <c r="S425">
        <v>1</v>
      </c>
    </row>
    <row r="426" spans="1:19">
      <c r="A426" s="1">
        <v>14</v>
      </c>
      <c r="B426" s="2">
        <v>0.16666666666666699</v>
      </c>
      <c r="C426" s="18">
        <v>25.5</v>
      </c>
      <c r="D426" s="17">
        <v>3.4</v>
      </c>
      <c r="E426" s="17">
        <v>0.37</v>
      </c>
      <c r="F426" s="17">
        <v>1.27</v>
      </c>
      <c r="G426" s="17">
        <v>16.72</v>
      </c>
      <c r="H426" s="17">
        <v>18</v>
      </c>
      <c r="I426" s="17">
        <v>1.85</v>
      </c>
      <c r="J426" s="17">
        <v>25</v>
      </c>
      <c r="K426" s="17">
        <v>16</v>
      </c>
      <c r="L426" s="18">
        <v>24.1</v>
      </c>
      <c r="M426" s="18">
        <v>95.9</v>
      </c>
      <c r="N426" s="20">
        <v>1009.8</v>
      </c>
      <c r="O426" s="18">
        <v>2</v>
      </c>
      <c r="P426" s="18">
        <v>0.8</v>
      </c>
      <c r="Q426" s="17">
        <v>169.53</v>
      </c>
      <c r="R426" s="19">
        <v>0</v>
      </c>
      <c r="S426">
        <v>1</v>
      </c>
    </row>
    <row r="427" spans="1:19">
      <c r="A427" s="1">
        <v>14</v>
      </c>
      <c r="B427" s="2">
        <v>0.20833333333333301</v>
      </c>
      <c r="C427" s="18">
        <v>25.6</v>
      </c>
      <c r="D427" s="17">
        <v>4.04</v>
      </c>
      <c r="E427" s="17">
        <v>0.28999999999999998</v>
      </c>
      <c r="F427" s="17">
        <v>0.75</v>
      </c>
      <c r="G427" s="17">
        <v>14.43</v>
      </c>
      <c r="H427" s="17">
        <v>15.17</v>
      </c>
      <c r="I427" s="17">
        <v>1.91</v>
      </c>
      <c r="J427" s="17">
        <v>22</v>
      </c>
      <c r="K427" s="17">
        <v>9</v>
      </c>
      <c r="L427" s="18">
        <v>24</v>
      </c>
      <c r="M427" s="18">
        <v>96.6</v>
      </c>
      <c r="N427" s="20">
        <v>1010</v>
      </c>
      <c r="O427" s="18">
        <v>2</v>
      </c>
      <c r="P427" s="18">
        <v>0.6</v>
      </c>
      <c r="Q427" s="17">
        <v>153.79</v>
      </c>
      <c r="R427" s="19">
        <v>0</v>
      </c>
      <c r="S427">
        <v>1</v>
      </c>
    </row>
    <row r="428" spans="1:19">
      <c r="A428" s="1">
        <v>14</v>
      </c>
      <c r="B428" s="2">
        <v>0.25</v>
      </c>
      <c r="C428" s="18">
        <v>25.5</v>
      </c>
      <c r="D428" s="17">
        <v>2.82</v>
      </c>
      <c r="E428" s="17">
        <v>0.26</v>
      </c>
      <c r="F428" s="17">
        <v>5.56</v>
      </c>
      <c r="G428" s="17">
        <v>13.66</v>
      </c>
      <c r="H428" s="17">
        <v>19.22</v>
      </c>
      <c r="I428" s="17">
        <v>1.94</v>
      </c>
      <c r="J428" s="17">
        <v>16</v>
      </c>
      <c r="K428" s="17">
        <v>5</v>
      </c>
      <c r="L428" s="18">
        <v>24</v>
      </c>
      <c r="M428" s="18">
        <v>96.5</v>
      </c>
      <c r="N428" s="20">
        <v>1010.6</v>
      </c>
      <c r="O428" s="18">
        <v>6</v>
      </c>
      <c r="P428" s="18">
        <v>0.48</v>
      </c>
      <c r="Q428" s="17">
        <v>117.94</v>
      </c>
      <c r="R428" s="19">
        <v>0</v>
      </c>
      <c r="S428">
        <v>1</v>
      </c>
    </row>
    <row r="429" spans="1:19">
      <c r="A429" s="1">
        <v>14</v>
      </c>
      <c r="B429" s="2">
        <v>0.29166666666666702</v>
      </c>
      <c r="C429" s="18">
        <v>25.4</v>
      </c>
      <c r="D429" s="17">
        <v>2.15</v>
      </c>
      <c r="E429" s="17">
        <v>0.46</v>
      </c>
      <c r="F429" s="17">
        <v>26.71</v>
      </c>
      <c r="G429" s="17">
        <v>16.850000000000001</v>
      </c>
      <c r="H429" s="17">
        <v>43.56</v>
      </c>
      <c r="I429" s="17">
        <v>1.91</v>
      </c>
      <c r="J429" s="17">
        <v>32</v>
      </c>
      <c r="K429" s="17">
        <v>5</v>
      </c>
      <c r="L429" s="18">
        <v>24.5</v>
      </c>
      <c r="M429" s="18">
        <v>94.5</v>
      </c>
      <c r="N429" s="20">
        <v>1011</v>
      </c>
      <c r="O429" s="18">
        <v>71</v>
      </c>
      <c r="P429" s="18">
        <v>0.66</v>
      </c>
      <c r="Q429" s="17">
        <v>132.15</v>
      </c>
      <c r="R429" s="19">
        <v>0</v>
      </c>
      <c r="S429">
        <v>1</v>
      </c>
    </row>
    <row r="430" spans="1:19">
      <c r="A430" s="1">
        <v>14</v>
      </c>
      <c r="B430" s="2">
        <v>0.33333333333333298</v>
      </c>
      <c r="C430" s="18">
        <v>25.6</v>
      </c>
      <c r="D430" s="17">
        <v>5.83</v>
      </c>
      <c r="E430" s="17">
        <v>0.44</v>
      </c>
      <c r="F430" s="17">
        <v>12.1</v>
      </c>
      <c r="G430" s="17">
        <v>15.02</v>
      </c>
      <c r="H430" s="17">
        <v>27.12</v>
      </c>
      <c r="I430" s="17">
        <v>1.97</v>
      </c>
      <c r="J430" s="17">
        <v>21</v>
      </c>
      <c r="K430" s="17">
        <v>3</v>
      </c>
      <c r="L430" s="18">
        <v>26.2</v>
      </c>
      <c r="M430" s="18">
        <v>86.5</v>
      </c>
      <c r="N430" s="20">
        <v>1011.3</v>
      </c>
      <c r="O430" s="18">
        <v>313</v>
      </c>
      <c r="P430" s="17">
        <v>1.71</v>
      </c>
      <c r="Q430" s="17">
        <v>139.27000000000001</v>
      </c>
      <c r="R430" s="19">
        <v>0</v>
      </c>
      <c r="S430">
        <v>1</v>
      </c>
    </row>
    <row r="431" spans="1:19">
      <c r="A431" s="1">
        <v>14</v>
      </c>
      <c r="B431" s="2">
        <v>0.375</v>
      </c>
      <c r="C431" s="18">
        <v>25.7</v>
      </c>
      <c r="D431" s="17">
        <v>13.73</v>
      </c>
      <c r="E431" s="17">
        <v>0.31</v>
      </c>
      <c r="F431" s="17">
        <v>5.08</v>
      </c>
      <c r="G431" s="17">
        <v>11.65</v>
      </c>
      <c r="H431" s="17">
        <v>16.73</v>
      </c>
      <c r="I431" s="17">
        <v>1.94</v>
      </c>
      <c r="J431" s="17">
        <v>13</v>
      </c>
      <c r="K431" s="17">
        <v>0</v>
      </c>
      <c r="L431" s="18">
        <v>28.5</v>
      </c>
      <c r="M431" s="18">
        <v>76</v>
      </c>
      <c r="N431" s="20">
        <v>1011.3</v>
      </c>
      <c r="O431" s="18">
        <v>635</v>
      </c>
      <c r="P431" s="17">
        <v>2.6</v>
      </c>
      <c r="Q431" s="17">
        <v>132.11000000000001</v>
      </c>
      <c r="R431" s="19">
        <v>0</v>
      </c>
      <c r="S431">
        <v>1</v>
      </c>
    </row>
    <row r="432" spans="1:19">
      <c r="A432" s="1">
        <v>14</v>
      </c>
      <c r="B432" s="2">
        <v>0.41666666666666702</v>
      </c>
      <c r="C432" s="18">
        <v>25.9</v>
      </c>
      <c r="D432" s="17">
        <v>15.11</v>
      </c>
      <c r="E432" s="17">
        <v>0.25</v>
      </c>
      <c r="F432" s="17">
        <v>2.4500000000000002</v>
      </c>
      <c r="G432" s="17">
        <v>9.5500000000000007</v>
      </c>
      <c r="H432" s="17">
        <v>12</v>
      </c>
      <c r="I432" s="17">
        <v>1.36</v>
      </c>
      <c r="J432" s="17">
        <v>15</v>
      </c>
      <c r="K432" s="17">
        <v>0</v>
      </c>
      <c r="L432" s="18">
        <v>29</v>
      </c>
      <c r="M432" s="18">
        <v>72.099999999999994</v>
      </c>
      <c r="N432" s="20">
        <v>1011.5</v>
      </c>
      <c r="O432" s="18">
        <v>470</v>
      </c>
      <c r="P432" s="17">
        <v>3.84</v>
      </c>
      <c r="Q432" s="17">
        <v>99.53</v>
      </c>
      <c r="R432" s="19">
        <v>0</v>
      </c>
      <c r="S432">
        <v>1</v>
      </c>
    </row>
    <row r="433" spans="1:19">
      <c r="A433" s="1">
        <v>14</v>
      </c>
      <c r="B433" s="2">
        <v>0.45833333333333298</v>
      </c>
      <c r="C433" s="18">
        <v>27.3</v>
      </c>
      <c r="D433" s="17">
        <v>18.809999999999999</v>
      </c>
      <c r="E433" s="17">
        <v>0.22</v>
      </c>
      <c r="F433" s="17">
        <v>2.1</v>
      </c>
      <c r="G433" s="17">
        <v>7.12</v>
      </c>
      <c r="H433" s="17">
        <v>9.2100000000000009</v>
      </c>
      <c r="I433" s="17">
        <v>1.44</v>
      </c>
      <c r="J433" s="17">
        <v>7</v>
      </c>
      <c r="K433" s="17">
        <v>0</v>
      </c>
      <c r="L433" s="18">
        <v>30</v>
      </c>
      <c r="M433" s="18">
        <v>66.599999999999994</v>
      </c>
      <c r="N433" s="20">
        <v>1011.1</v>
      </c>
      <c r="O433" s="18">
        <v>708</v>
      </c>
      <c r="P433" s="17">
        <v>4.18</v>
      </c>
      <c r="Q433" s="17">
        <v>93.23</v>
      </c>
      <c r="R433" s="19">
        <v>0</v>
      </c>
      <c r="S433">
        <v>1</v>
      </c>
    </row>
    <row r="434" spans="1:19">
      <c r="A434" s="1">
        <v>14</v>
      </c>
      <c r="B434" s="2">
        <v>0.5</v>
      </c>
      <c r="C434" s="18">
        <v>27.2</v>
      </c>
      <c r="D434" s="17">
        <v>18.87</v>
      </c>
      <c r="E434" s="17">
        <v>0.23</v>
      </c>
      <c r="F434" s="17">
        <v>1.57</v>
      </c>
      <c r="G434" s="17">
        <v>6.5</v>
      </c>
      <c r="H434" s="17">
        <v>8.07</v>
      </c>
      <c r="I434" s="34" t="s">
        <v>79</v>
      </c>
      <c r="J434" s="17">
        <v>5</v>
      </c>
      <c r="K434" s="17">
        <v>0</v>
      </c>
      <c r="L434" s="18">
        <v>30.3</v>
      </c>
      <c r="M434" s="18">
        <v>63.6</v>
      </c>
      <c r="N434" s="20">
        <v>1010.7</v>
      </c>
      <c r="O434" s="18">
        <v>809</v>
      </c>
      <c r="P434" s="17">
        <v>4.08</v>
      </c>
      <c r="Q434" s="17">
        <v>73.86</v>
      </c>
      <c r="R434" s="19">
        <v>0</v>
      </c>
      <c r="S434">
        <v>1</v>
      </c>
    </row>
    <row r="435" spans="1:19">
      <c r="A435" s="1">
        <v>14</v>
      </c>
      <c r="B435" s="2">
        <v>0.54166666666666696</v>
      </c>
      <c r="C435" s="18">
        <v>27.9</v>
      </c>
      <c r="D435" s="17">
        <v>20.76</v>
      </c>
      <c r="E435" s="17">
        <v>0.22</v>
      </c>
      <c r="F435" s="17">
        <v>2.0099999999999998</v>
      </c>
      <c r="G435" s="17">
        <v>6.74</v>
      </c>
      <c r="H435" s="17">
        <v>8.75</v>
      </c>
      <c r="I435" s="34" t="s">
        <v>80</v>
      </c>
      <c r="J435" s="17">
        <v>9</v>
      </c>
      <c r="K435" s="17">
        <v>1</v>
      </c>
      <c r="L435" s="18">
        <v>29.6</v>
      </c>
      <c r="M435" s="18">
        <v>63.6</v>
      </c>
      <c r="N435" s="20">
        <v>1010</v>
      </c>
      <c r="O435" s="18">
        <v>299</v>
      </c>
      <c r="P435" s="17">
        <v>3.94</v>
      </c>
      <c r="Q435" s="17">
        <v>61.59</v>
      </c>
      <c r="R435" s="19">
        <v>0</v>
      </c>
      <c r="S435">
        <v>1</v>
      </c>
    </row>
    <row r="436" spans="1:19">
      <c r="A436" s="1">
        <v>14</v>
      </c>
      <c r="B436" s="2">
        <v>0.58333333333333304</v>
      </c>
      <c r="C436" s="18">
        <v>28.4</v>
      </c>
      <c r="D436" s="17">
        <v>20.87</v>
      </c>
      <c r="E436" s="17">
        <v>0.21</v>
      </c>
      <c r="F436" s="17">
        <v>2.19</v>
      </c>
      <c r="G436" s="17">
        <v>6.31</v>
      </c>
      <c r="H436" s="17">
        <v>8.5</v>
      </c>
      <c r="I436" s="17">
        <v>3.63</v>
      </c>
      <c r="J436" s="17">
        <v>10</v>
      </c>
      <c r="K436" s="17">
        <v>0</v>
      </c>
      <c r="L436" s="18">
        <v>29.8</v>
      </c>
      <c r="M436" s="18">
        <v>61.7</v>
      </c>
      <c r="N436" s="20">
        <v>1009.3</v>
      </c>
      <c r="O436" s="18">
        <v>398</v>
      </c>
      <c r="P436" s="17">
        <v>3.98</v>
      </c>
      <c r="Q436" s="17">
        <v>58</v>
      </c>
      <c r="R436" s="19">
        <v>0</v>
      </c>
      <c r="S436">
        <v>1</v>
      </c>
    </row>
    <row r="437" spans="1:19">
      <c r="A437" s="1">
        <v>14</v>
      </c>
      <c r="B437" s="2">
        <v>0.625</v>
      </c>
      <c r="C437" s="18">
        <v>29</v>
      </c>
      <c r="D437" s="17">
        <v>19.829999999999998</v>
      </c>
      <c r="E437" s="17">
        <v>0.19</v>
      </c>
      <c r="F437" s="17">
        <v>2.04</v>
      </c>
      <c r="G437" s="17">
        <v>6.62</v>
      </c>
      <c r="H437" s="17">
        <v>8.66</v>
      </c>
      <c r="I437" s="17">
        <v>3.37</v>
      </c>
      <c r="J437" s="17">
        <v>7</v>
      </c>
      <c r="K437" s="17">
        <v>0</v>
      </c>
      <c r="L437" s="18">
        <v>29.2</v>
      </c>
      <c r="M437" s="18">
        <v>67.900000000000006</v>
      </c>
      <c r="N437" s="20">
        <v>1008.3</v>
      </c>
      <c r="O437" s="18">
        <v>199</v>
      </c>
      <c r="P437" s="17">
        <v>3.27</v>
      </c>
      <c r="Q437" s="17">
        <v>56.28</v>
      </c>
      <c r="R437" s="19">
        <v>0</v>
      </c>
      <c r="S437">
        <v>1</v>
      </c>
    </row>
    <row r="438" spans="1:19">
      <c r="A438" s="1">
        <v>14</v>
      </c>
      <c r="B438" s="2">
        <v>0.66666666666666696</v>
      </c>
      <c r="C438" s="18">
        <v>27.8</v>
      </c>
      <c r="D438" s="17">
        <v>15.25</v>
      </c>
      <c r="E438" s="17">
        <v>0.28999999999999998</v>
      </c>
      <c r="F438" s="17">
        <v>1.97</v>
      </c>
      <c r="G438" s="17">
        <v>8.98</v>
      </c>
      <c r="H438" s="17">
        <v>10.95</v>
      </c>
      <c r="I438" s="17">
        <v>3.69</v>
      </c>
      <c r="J438" s="17">
        <v>11</v>
      </c>
      <c r="K438" s="17">
        <v>2</v>
      </c>
      <c r="L438" s="18">
        <v>28.1</v>
      </c>
      <c r="M438" s="18">
        <v>76.599999999999994</v>
      </c>
      <c r="N438" s="20">
        <v>1007.7</v>
      </c>
      <c r="O438" s="18">
        <v>98</v>
      </c>
      <c r="P438" s="17">
        <v>2.0499999999999998</v>
      </c>
      <c r="Q438" s="17">
        <v>59.41</v>
      </c>
      <c r="R438" s="19">
        <v>0</v>
      </c>
      <c r="S438">
        <v>1</v>
      </c>
    </row>
    <row r="439" spans="1:19">
      <c r="A439" s="1">
        <v>14</v>
      </c>
      <c r="B439" s="2">
        <v>0.70833333333333304</v>
      </c>
      <c r="C439" s="18">
        <v>27.3</v>
      </c>
      <c r="D439" s="17">
        <v>16.93</v>
      </c>
      <c r="E439" s="17">
        <v>0.25</v>
      </c>
      <c r="F439" s="17">
        <v>1.83</v>
      </c>
      <c r="G439" s="17">
        <v>7.88</v>
      </c>
      <c r="H439" s="17">
        <v>9.7100000000000009</v>
      </c>
      <c r="I439" s="17">
        <v>3.9</v>
      </c>
      <c r="J439" s="17">
        <v>6</v>
      </c>
      <c r="K439" s="17">
        <v>4</v>
      </c>
      <c r="L439" s="18">
        <v>28.6</v>
      </c>
      <c r="M439" s="18">
        <v>71.900000000000006</v>
      </c>
      <c r="N439" s="20">
        <v>1008.2</v>
      </c>
      <c r="O439" s="18">
        <v>104</v>
      </c>
      <c r="P439" s="17">
        <v>2.88</v>
      </c>
      <c r="Q439" s="17">
        <v>42.85</v>
      </c>
      <c r="R439" s="19">
        <v>0</v>
      </c>
      <c r="S439">
        <v>1</v>
      </c>
    </row>
    <row r="440" spans="1:19">
      <c r="A440" s="1">
        <v>14</v>
      </c>
      <c r="B440" s="2">
        <v>0.75</v>
      </c>
      <c r="C440" s="18">
        <v>27</v>
      </c>
      <c r="D440" s="17">
        <v>15.56</v>
      </c>
      <c r="E440" s="17">
        <v>0.43</v>
      </c>
      <c r="F440" s="17">
        <v>2.65</v>
      </c>
      <c r="G440" s="17">
        <v>9.76</v>
      </c>
      <c r="H440" s="17">
        <v>12.41</v>
      </c>
      <c r="I440" s="17">
        <v>4</v>
      </c>
      <c r="J440" s="17">
        <v>15</v>
      </c>
      <c r="K440" s="17">
        <v>5</v>
      </c>
      <c r="L440" s="18">
        <v>28.3</v>
      </c>
      <c r="M440" s="18">
        <v>75.7</v>
      </c>
      <c r="N440" s="20">
        <v>1008.5</v>
      </c>
      <c r="O440" s="18">
        <v>21</v>
      </c>
      <c r="P440" s="17">
        <v>2.37</v>
      </c>
      <c r="Q440" s="17">
        <v>32.020000000000003</v>
      </c>
      <c r="R440" s="19">
        <v>0</v>
      </c>
      <c r="S440">
        <v>1</v>
      </c>
    </row>
    <row r="441" spans="1:19">
      <c r="A441" s="1">
        <v>14</v>
      </c>
      <c r="B441" s="2">
        <v>0.79166666666666696</v>
      </c>
      <c r="C441" s="18">
        <v>27</v>
      </c>
      <c r="D441" s="17">
        <v>10.82</v>
      </c>
      <c r="E441" s="17">
        <v>0.32</v>
      </c>
      <c r="F441" s="17">
        <v>2.2400000000000002</v>
      </c>
      <c r="G441" s="17">
        <v>12.37</v>
      </c>
      <c r="H441" s="17">
        <v>14.61</v>
      </c>
      <c r="I441" s="17">
        <v>4.03</v>
      </c>
      <c r="J441" s="17">
        <v>16</v>
      </c>
      <c r="K441" s="17">
        <v>6</v>
      </c>
      <c r="L441" s="18">
        <v>27.9</v>
      </c>
      <c r="M441" s="18">
        <v>78.900000000000006</v>
      </c>
      <c r="N441" s="20">
        <v>1008.8</v>
      </c>
      <c r="O441" s="18">
        <v>1</v>
      </c>
      <c r="P441" s="17">
        <v>1.85</v>
      </c>
      <c r="Q441" s="17">
        <v>31.98</v>
      </c>
      <c r="R441" s="19">
        <v>0</v>
      </c>
      <c r="S441">
        <v>1</v>
      </c>
    </row>
    <row r="442" spans="1:19">
      <c r="A442" s="1">
        <v>14</v>
      </c>
      <c r="B442" s="2">
        <v>0.83333333333333304</v>
      </c>
      <c r="C442" s="18">
        <v>26.7</v>
      </c>
      <c r="D442" s="17">
        <v>11.64</v>
      </c>
      <c r="E442" s="17">
        <v>0.33</v>
      </c>
      <c r="F442" s="17">
        <v>1.39</v>
      </c>
      <c r="G442" s="17">
        <v>12.95</v>
      </c>
      <c r="H442" s="17">
        <v>14.34</v>
      </c>
      <c r="I442" s="17">
        <v>4.03</v>
      </c>
      <c r="J442" s="17">
        <v>15</v>
      </c>
      <c r="K442" s="17">
        <v>6</v>
      </c>
      <c r="L442" s="18">
        <v>27.7</v>
      </c>
      <c r="M442" s="18">
        <v>80.5</v>
      </c>
      <c r="N442" s="20">
        <v>1009.2</v>
      </c>
      <c r="O442" s="18">
        <v>1</v>
      </c>
      <c r="P442" s="17">
        <v>1.27</v>
      </c>
      <c r="Q442" s="17">
        <v>37.72</v>
      </c>
      <c r="R442" s="19">
        <v>0</v>
      </c>
      <c r="S442">
        <v>1</v>
      </c>
    </row>
    <row r="443" spans="1:19">
      <c r="A443" s="1">
        <v>14</v>
      </c>
      <c r="B443" s="2">
        <v>0.875</v>
      </c>
      <c r="C443" s="18">
        <v>26.6</v>
      </c>
      <c r="D443" s="17">
        <v>12.1</v>
      </c>
      <c r="E443" s="17">
        <v>0.31</v>
      </c>
      <c r="F443" s="17">
        <v>1.21</v>
      </c>
      <c r="G443" s="17">
        <v>11.56</v>
      </c>
      <c r="H443" s="17">
        <v>12.76</v>
      </c>
      <c r="I443" s="17">
        <v>3.97</v>
      </c>
      <c r="J443" s="17">
        <v>13</v>
      </c>
      <c r="K443" s="17">
        <v>6</v>
      </c>
      <c r="L443" s="18">
        <v>27.7</v>
      </c>
      <c r="M443" s="18">
        <v>81.3</v>
      </c>
      <c r="N443" s="20">
        <v>1009.8</v>
      </c>
      <c r="O443" s="18">
        <v>2</v>
      </c>
      <c r="P443" s="17">
        <v>1.51</v>
      </c>
      <c r="Q443" s="17">
        <v>33.85</v>
      </c>
      <c r="R443" s="19">
        <v>0</v>
      </c>
      <c r="S443">
        <v>1</v>
      </c>
    </row>
    <row r="444" spans="1:19">
      <c r="A444" s="1">
        <v>14</v>
      </c>
      <c r="B444" s="2">
        <v>0.91666666666666696</v>
      </c>
      <c r="C444" s="18">
        <v>26.8</v>
      </c>
      <c r="D444" s="17">
        <v>12.65</v>
      </c>
      <c r="E444" s="17">
        <v>0.31</v>
      </c>
      <c r="F444" s="17">
        <v>0.31</v>
      </c>
      <c r="G444" s="17">
        <v>7.67</v>
      </c>
      <c r="H444" s="17">
        <v>7.98</v>
      </c>
      <c r="I444" s="17">
        <v>4.03</v>
      </c>
      <c r="J444" s="17">
        <v>8</v>
      </c>
      <c r="K444" s="17">
        <v>5</v>
      </c>
      <c r="L444" s="18">
        <v>27.7</v>
      </c>
      <c r="M444" s="18">
        <v>81.099999999999994</v>
      </c>
      <c r="N444" s="20">
        <v>1010.1</v>
      </c>
      <c r="O444" s="18">
        <v>2</v>
      </c>
      <c r="P444" s="17">
        <v>1.91</v>
      </c>
      <c r="Q444" s="17">
        <v>30.13</v>
      </c>
      <c r="R444" s="19">
        <v>0</v>
      </c>
      <c r="S444">
        <v>1</v>
      </c>
    </row>
    <row r="445" spans="1:19">
      <c r="A445" s="1">
        <v>14</v>
      </c>
      <c r="B445" s="2">
        <v>0.95833333333333304</v>
      </c>
      <c r="C445" s="18">
        <v>26.9</v>
      </c>
      <c r="D445" s="17">
        <v>10.62</v>
      </c>
      <c r="E445" s="17">
        <v>0.28999999999999998</v>
      </c>
      <c r="F445" s="17">
        <v>0.35</v>
      </c>
      <c r="G445" s="17">
        <v>6.86</v>
      </c>
      <c r="H445" s="17">
        <v>7.21</v>
      </c>
      <c r="I445" s="17">
        <v>4.34</v>
      </c>
      <c r="J445" s="17">
        <v>11</v>
      </c>
      <c r="K445" s="17">
        <v>3</v>
      </c>
      <c r="L445" s="18">
        <v>27.6</v>
      </c>
      <c r="M445" s="18">
        <v>81.5</v>
      </c>
      <c r="N445" s="20">
        <v>1010.3</v>
      </c>
      <c r="O445" s="18">
        <v>1</v>
      </c>
      <c r="P445" s="17">
        <v>1.1499999999999999</v>
      </c>
      <c r="Q445" s="17">
        <v>28.18</v>
      </c>
      <c r="R445" s="19">
        <v>0</v>
      </c>
      <c r="S445">
        <v>1</v>
      </c>
    </row>
    <row r="447" spans="1:19">
      <c r="A447" s="150" t="s">
        <v>39</v>
      </c>
      <c r="B447" s="151"/>
      <c r="C447" s="18">
        <v>0</v>
      </c>
      <c r="D447" s="18">
        <v>0</v>
      </c>
      <c r="E447" s="18">
        <v>0</v>
      </c>
      <c r="F447" s="18">
        <v>0</v>
      </c>
      <c r="G447" s="18">
        <v>0</v>
      </c>
      <c r="H447" s="18">
        <v>0</v>
      </c>
      <c r="I447" s="18">
        <v>0</v>
      </c>
      <c r="J447" s="18">
        <v>0</v>
      </c>
      <c r="K447" s="18">
        <v>0</v>
      </c>
      <c r="L447" s="18">
        <v>0</v>
      </c>
      <c r="M447" s="18">
        <v>0</v>
      </c>
      <c r="N447" s="18">
        <v>0</v>
      </c>
      <c r="O447" s="18">
        <v>0</v>
      </c>
      <c r="P447" s="18">
        <v>0</v>
      </c>
      <c r="Q447" s="18">
        <v>0</v>
      </c>
      <c r="R447" s="18">
        <v>0</v>
      </c>
    </row>
    <row r="448" spans="1:19">
      <c r="A448" s="144" t="s">
        <v>2</v>
      </c>
      <c r="B448" s="145"/>
      <c r="C448" s="18">
        <v>0</v>
      </c>
      <c r="D448" s="18">
        <v>0</v>
      </c>
      <c r="E448" s="18">
        <v>0</v>
      </c>
      <c r="F448" s="18">
        <v>0</v>
      </c>
      <c r="G448" s="18">
        <v>0</v>
      </c>
      <c r="H448" s="18">
        <v>0</v>
      </c>
      <c r="I448" s="18">
        <v>0</v>
      </c>
      <c r="J448" s="18">
        <v>0</v>
      </c>
      <c r="K448" s="18">
        <v>0</v>
      </c>
      <c r="L448" s="18">
        <v>0</v>
      </c>
      <c r="M448" s="18">
        <v>0</v>
      </c>
      <c r="N448" s="18">
        <v>0</v>
      </c>
      <c r="O448" s="18">
        <v>0</v>
      </c>
      <c r="P448" s="18">
        <v>0</v>
      </c>
      <c r="Q448" s="18">
        <v>0</v>
      </c>
      <c r="R448" s="18">
        <v>0</v>
      </c>
    </row>
    <row r="449" spans="1:19">
      <c r="A449" s="146" t="s">
        <v>3</v>
      </c>
      <c r="B449" s="147"/>
      <c r="C449" s="18">
        <v>0</v>
      </c>
      <c r="D449" s="18">
        <v>0</v>
      </c>
      <c r="E449" s="18">
        <v>0</v>
      </c>
      <c r="F449" s="18">
        <v>0</v>
      </c>
      <c r="G449" s="18">
        <v>0</v>
      </c>
      <c r="H449" s="18">
        <v>0</v>
      </c>
      <c r="I449" s="18">
        <v>0</v>
      </c>
      <c r="J449" s="18">
        <v>0</v>
      </c>
      <c r="K449" s="18">
        <v>0</v>
      </c>
      <c r="L449" s="18">
        <v>0</v>
      </c>
      <c r="M449" s="18">
        <v>0</v>
      </c>
      <c r="N449" s="18">
        <v>0</v>
      </c>
      <c r="O449" s="18">
        <v>0</v>
      </c>
      <c r="P449" s="18">
        <v>0</v>
      </c>
      <c r="Q449" s="18">
        <v>0</v>
      </c>
      <c r="R449" s="18">
        <v>0</v>
      </c>
    </row>
    <row r="450" spans="1:19">
      <c r="A450" s="148" t="s">
        <v>4</v>
      </c>
      <c r="B450" s="149"/>
      <c r="C450" s="18">
        <v>0</v>
      </c>
      <c r="D450" s="18">
        <v>0</v>
      </c>
      <c r="E450" s="18">
        <v>0</v>
      </c>
      <c r="F450" s="18">
        <v>0</v>
      </c>
      <c r="G450" s="18">
        <v>0</v>
      </c>
      <c r="H450" s="18">
        <v>0</v>
      </c>
      <c r="I450" s="18">
        <v>2</v>
      </c>
      <c r="J450" s="18">
        <v>0</v>
      </c>
      <c r="K450" s="18">
        <v>0</v>
      </c>
      <c r="L450" s="18">
        <v>0</v>
      </c>
      <c r="M450" s="18">
        <v>0</v>
      </c>
      <c r="N450" s="18">
        <v>0</v>
      </c>
      <c r="O450" s="18">
        <v>0</v>
      </c>
      <c r="P450" s="18">
        <v>0</v>
      </c>
      <c r="Q450" s="18">
        <v>0</v>
      </c>
      <c r="R450" s="18">
        <v>0</v>
      </c>
    </row>
    <row r="451" spans="1:19">
      <c r="A451" s="152" t="s">
        <v>27</v>
      </c>
      <c r="B451" s="153"/>
      <c r="C451" s="21">
        <f t="shared" ref="C451:R451" si="13">24-C447-C448-C449-C450</f>
        <v>24</v>
      </c>
      <c r="D451" s="21">
        <f t="shared" si="13"/>
        <v>24</v>
      </c>
      <c r="E451" s="21">
        <f t="shared" si="13"/>
        <v>24</v>
      </c>
      <c r="F451" s="21">
        <f t="shared" si="13"/>
        <v>24</v>
      </c>
      <c r="G451" s="21">
        <f t="shared" si="13"/>
        <v>24</v>
      </c>
      <c r="H451" s="21">
        <f t="shared" si="13"/>
        <v>24</v>
      </c>
      <c r="I451" s="21">
        <f t="shared" si="13"/>
        <v>22</v>
      </c>
      <c r="J451" s="21">
        <f t="shared" si="13"/>
        <v>24</v>
      </c>
      <c r="K451" s="21">
        <f t="shared" si="13"/>
        <v>24</v>
      </c>
      <c r="L451" s="21">
        <f t="shared" si="13"/>
        <v>24</v>
      </c>
      <c r="M451" s="21">
        <f t="shared" si="13"/>
        <v>24</v>
      </c>
      <c r="N451" s="21">
        <f t="shared" si="13"/>
        <v>24</v>
      </c>
      <c r="O451" s="21">
        <f t="shared" si="13"/>
        <v>24</v>
      </c>
      <c r="P451" s="21">
        <f t="shared" si="13"/>
        <v>24</v>
      </c>
      <c r="Q451" s="21">
        <f t="shared" si="13"/>
        <v>24</v>
      </c>
      <c r="R451" s="21">
        <f t="shared" si="13"/>
        <v>24</v>
      </c>
    </row>
    <row r="452" spans="1:19">
      <c r="A452" s="154" t="s">
        <v>28</v>
      </c>
      <c r="B452" s="155"/>
      <c r="C452" s="22">
        <f>C451/(SUM(S422:S445))</f>
        <v>1</v>
      </c>
      <c r="D452" s="22">
        <f>D451/(SUM(S422:S445))</f>
        <v>1</v>
      </c>
      <c r="E452" s="22">
        <f>E451/(SUM(S422:S445))</f>
        <v>1</v>
      </c>
      <c r="F452" s="22">
        <f>F451/(SUM(S422:S445))</f>
        <v>1</v>
      </c>
      <c r="G452" s="22">
        <f>G451/(SUM(S422:S445))</f>
        <v>1</v>
      </c>
      <c r="H452" s="22">
        <f>H451/(SUM(S422:S445))</f>
        <v>1</v>
      </c>
      <c r="I452" s="22">
        <f>I451/(SUM(S422:S445))</f>
        <v>0.91666666666666663</v>
      </c>
      <c r="J452" s="22">
        <f>J451/(SUM(S422:S445))</f>
        <v>1</v>
      </c>
      <c r="K452" s="22">
        <f>K451/(SUM(S422:S445))</f>
        <v>1</v>
      </c>
      <c r="L452" s="22">
        <f>L451/(SUM(S422:S445))</f>
        <v>1</v>
      </c>
      <c r="M452" s="22">
        <f>M451/(SUM(S422:S445))</f>
        <v>1</v>
      </c>
      <c r="N452" s="22">
        <f>N451/(SUM(S422:S445))</f>
        <v>1</v>
      </c>
      <c r="O452" s="22">
        <f>O451/(SUM(S422:S445))</f>
        <v>1</v>
      </c>
      <c r="P452" s="22">
        <f>P451/(SUM(S422:S445))</f>
        <v>1</v>
      </c>
      <c r="Q452" s="22">
        <f>Q451/(SUM(S422:S445))</f>
        <v>1</v>
      </c>
      <c r="R452" s="22">
        <f>R451/(SUM(S422:S445))</f>
        <v>1</v>
      </c>
    </row>
    <row r="454" spans="1:19">
      <c r="A454" s="1">
        <v>15</v>
      </c>
      <c r="B454" s="2">
        <v>0</v>
      </c>
      <c r="C454" s="18">
        <v>26.8</v>
      </c>
      <c r="D454" s="17">
        <v>9.4499999999999993</v>
      </c>
      <c r="E454" s="17">
        <v>0.3</v>
      </c>
      <c r="F454" s="17">
        <v>0.36</v>
      </c>
      <c r="G454" s="17">
        <v>8.0500000000000007</v>
      </c>
      <c r="H454" s="17">
        <v>8.41</v>
      </c>
      <c r="I454" s="17">
        <v>4.1399999999999997</v>
      </c>
      <c r="J454" s="17">
        <v>10</v>
      </c>
      <c r="K454" s="17">
        <v>1</v>
      </c>
      <c r="L454" s="18">
        <v>27.5</v>
      </c>
      <c r="M454" s="18">
        <v>83</v>
      </c>
      <c r="N454" s="20">
        <v>1010.2</v>
      </c>
      <c r="O454" s="18">
        <v>2</v>
      </c>
      <c r="P454" s="18">
        <v>1.05</v>
      </c>
      <c r="Q454" s="17">
        <v>33.840000000000003</v>
      </c>
      <c r="R454" s="19">
        <v>0</v>
      </c>
      <c r="S454">
        <v>1</v>
      </c>
    </row>
    <row r="455" spans="1:19">
      <c r="A455" s="1">
        <v>15</v>
      </c>
      <c r="B455" s="2">
        <v>4.1666666666666664E-2</v>
      </c>
      <c r="C455" s="18">
        <v>26.7</v>
      </c>
      <c r="D455" s="17">
        <v>12.76</v>
      </c>
      <c r="E455" s="17">
        <v>0.23</v>
      </c>
      <c r="F455" s="17">
        <v>0.16</v>
      </c>
      <c r="G455" s="17">
        <v>5.58</v>
      </c>
      <c r="H455" s="17">
        <v>5.74</v>
      </c>
      <c r="I455" s="17">
        <v>3.56</v>
      </c>
      <c r="J455" s="17">
        <v>13</v>
      </c>
      <c r="K455" s="17">
        <v>2</v>
      </c>
      <c r="L455" s="18">
        <v>27.5</v>
      </c>
      <c r="M455" s="18">
        <v>82</v>
      </c>
      <c r="N455" s="20">
        <v>1009.6</v>
      </c>
      <c r="O455" s="18">
        <v>1</v>
      </c>
      <c r="P455" s="18">
        <v>1.64</v>
      </c>
      <c r="Q455" s="17">
        <v>40.840000000000003</v>
      </c>
      <c r="R455" s="19">
        <v>0</v>
      </c>
      <c r="S455">
        <v>1</v>
      </c>
    </row>
    <row r="456" spans="1:19">
      <c r="A456" s="1">
        <v>15</v>
      </c>
      <c r="B456" s="2">
        <v>8.3333333333333301E-2</v>
      </c>
      <c r="C456" s="18">
        <v>26.8</v>
      </c>
      <c r="D456" s="17">
        <v>13.65</v>
      </c>
      <c r="E456" s="17">
        <v>0.22</v>
      </c>
      <c r="F456" s="17">
        <v>0.06</v>
      </c>
      <c r="G456" s="17">
        <v>4.63</v>
      </c>
      <c r="H456" s="17">
        <v>4.68</v>
      </c>
      <c r="I456" s="17">
        <v>3.29</v>
      </c>
      <c r="J456" s="17">
        <v>12</v>
      </c>
      <c r="K456" s="17">
        <v>4</v>
      </c>
      <c r="L456" s="18">
        <v>27.4</v>
      </c>
      <c r="M456" s="18">
        <v>83.1</v>
      </c>
      <c r="N456" s="20">
        <v>1009.2</v>
      </c>
      <c r="O456" s="18">
        <v>2</v>
      </c>
      <c r="P456" s="18">
        <v>1.37</v>
      </c>
      <c r="Q456" s="17">
        <v>43.49</v>
      </c>
      <c r="R456" s="19">
        <v>0</v>
      </c>
      <c r="S456">
        <v>1</v>
      </c>
    </row>
    <row r="457" spans="1:19">
      <c r="A457" s="1">
        <v>15</v>
      </c>
      <c r="B457" s="2">
        <v>0.125</v>
      </c>
      <c r="C457" s="18">
        <v>26.7</v>
      </c>
      <c r="D457" s="17">
        <v>15.37</v>
      </c>
      <c r="E457" s="17">
        <v>0.21</v>
      </c>
      <c r="F457" s="17">
        <v>0.14000000000000001</v>
      </c>
      <c r="G457" s="17">
        <v>3.95</v>
      </c>
      <c r="H457" s="17">
        <v>4.09</v>
      </c>
      <c r="I457" s="17">
        <v>3.08</v>
      </c>
      <c r="J457" s="17">
        <v>7</v>
      </c>
      <c r="K457" s="17">
        <v>5</v>
      </c>
      <c r="L457" s="18">
        <v>26.6</v>
      </c>
      <c r="M457" s="18">
        <v>84.9</v>
      </c>
      <c r="N457" s="20">
        <v>1008.8</v>
      </c>
      <c r="O457" s="18">
        <v>3</v>
      </c>
      <c r="P457" s="18">
        <v>1.46</v>
      </c>
      <c r="Q457" s="17">
        <v>50.97</v>
      </c>
      <c r="R457" s="19">
        <v>1.4</v>
      </c>
      <c r="S457">
        <v>1</v>
      </c>
    </row>
    <row r="458" spans="1:19">
      <c r="A458" s="1">
        <v>15</v>
      </c>
      <c r="B458" s="2">
        <v>0.16666666666666699</v>
      </c>
      <c r="C458" s="18">
        <v>26.5</v>
      </c>
      <c r="D458" s="17">
        <v>12.43</v>
      </c>
      <c r="E458" s="17">
        <v>0.23</v>
      </c>
      <c r="F458" s="17">
        <v>0.14000000000000001</v>
      </c>
      <c r="G458" s="17">
        <v>3.89</v>
      </c>
      <c r="H458" s="17">
        <v>4.03</v>
      </c>
      <c r="I458" s="17">
        <v>3.1</v>
      </c>
      <c r="J458" s="17">
        <v>3</v>
      </c>
      <c r="K458" s="17">
        <v>2</v>
      </c>
      <c r="L458" s="18">
        <v>26</v>
      </c>
      <c r="M458" s="18">
        <v>87.5</v>
      </c>
      <c r="N458" s="20">
        <v>1009.1</v>
      </c>
      <c r="O458" s="18">
        <v>5</v>
      </c>
      <c r="P458" s="18">
        <v>0.9</v>
      </c>
      <c r="Q458" s="17">
        <v>65.59</v>
      </c>
      <c r="R458" s="19">
        <v>0</v>
      </c>
      <c r="S458">
        <v>1</v>
      </c>
    </row>
    <row r="459" spans="1:19">
      <c r="A459" s="1">
        <v>15</v>
      </c>
      <c r="B459" s="2">
        <v>0.20833333333333301</v>
      </c>
      <c r="C459" s="18">
        <v>26.5</v>
      </c>
      <c r="D459" s="17">
        <v>11.91</v>
      </c>
      <c r="E459" s="17">
        <v>0.24</v>
      </c>
      <c r="F459" s="17">
        <v>0.16</v>
      </c>
      <c r="G459" s="17">
        <v>4.03</v>
      </c>
      <c r="H459" s="17">
        <v>4.1900000000000004</v>
      </c>
      <c r="I459" s="17">
        <v>3.16</v>
      </c>
      <c r="J459" s="17">
        <v>3</v>
      </c>
      <c r="K459" s="17">
        <v>2</v>
      </c>
      <c r="L459" s="18">
        <v>26.4</v>
      </c>
      <c r="M459" s="18">
        <v>88</v>
      </c>
      <c r="N459" s="20">
        <v>1009.8</v>
      </c>
      <c r="O459" s="18">
        <v>4</v>
      </c>
      <c r="P459" s="18">
        <v>1.02</v>
      </c>
      <c r="Q459" s="17">
        <v>82.92</v>
      </c>
      <c r="R459" s="19">
        <v>0.4</v>
      </c>
      <c r="S459">
        <v>1</v>
      </c>
    </row>
    <row r="460" spans="1:19">
      <c r="A460" s="1">
        <v>15</v>
      </c>
      <c r="B460" s="2">
        <v>0.25</v>
      </c>
      <c r="C460" s="18">
        <v>26.2</v>
      </c>
      <c r="D460" s="17">
        <v>13.75</v>
      </c>
      <c r="E460" s="17">
        <v>0.28999999999999998</v>
      </c>
      <c r="F460" s="17">
        <v>1.34</v>
      </c>
      <c r="G460" s="17">
        <v>7.66</v>
      </c>
      <c r="H460" s="17">
        <v>9</v>
      </c>
      <c r="I460" s="17">
        <v>3.18</v>
      </c>
      <c r="J460" s="17">
        <v>7</v>
      </c>
      <c r="K460" s="17">
        <v>3</v>
      </c>
      <c r="L460" s="18">
        <v>25</v>
      </c>
      <c r="M460" s="18">
        <v>88.3</v>
      </c>
      <c r="N460" s="20">
        <v>1010.2</v>
      </c>
      <c r="O460" s="18">
        <v>11</v>
      </c>
      <c r="P460" s="18">
        <v>0.69</v>
      </c>
      <c r="Q460" s="17">
        <v>162.78</v>
      </c>
      <c r="R460" s="19">
        <v>0</v>
      </c>
      <c r="S460">
        <v>1</v>
      </c>
    </row>
    <row r="461" spans="1:19">
      <c r="A461" s="1">
        <v>15</v>
      </c>
      <c r="B461" s="2">
        <v>0.29166666666666702</v>
      </c>
      <c r="C461" s="18">
        <v>25.9</v>
      </c>
      <c r="D461" s="17">
        <v>7.74</v>
      </c>
      <c r="E461" s="17">
        <v>0.38</v>
      </c>
      <c r="F461" s="17">
        <v>6.3</v>
      </c>
      <c r="G461" s="17">
        <v>11.4</v>
      </c>
      <c r="H461" s="17">
        <v>17.690000000000001</v>
      </c>
      <c r="I461" s="17">
        <v>3.01</v>
      </c>
      <c r="J461" s="17">
        <v>6</v>
      </c>
      <c r="K461" s="17">
        <v>8</v>
      </c>
      <c r="L461" s="18">
        <v>24.8</v>
      </c>
      <c r="M461" s="18">
        <v>92.4</v>
      </c>
      <c r="N461" s="20">
        <v>1010.3</v>
      </c>
      <c r="O461" s="18">
        <v>116</v>
      </c>
      <c r="P461" s="18">
        <v>0.55000000000000004</v>
      </c>
      <c r="Q461" s="17">
        <v>133.47999999999999</v>
      </c>
      <c r="R461" s="19">
        <v>1.2</v>
      </c>
      <c r="S461">
        <v>1</v>
      </c>
    </row>
    <row r="462" spans="1:19">
      <c r="A462" s="1">
        <v>15</v>
      </c>
      <c r="B462" s="2">
        <v>0.33333333333333298</v>
      </c>
      <c r="C462" s="18">
        <v>25.9</v>
      </c>
      <c r="D462" s="17">
        <v>7.81</v>
      </c>
      <c r="E462" s="17">
        <v>0.4</v>
      </c>
      <c r="F462" s="17">
        <v>7.47</v>
      </c>
      <c r="G462" s="17">
        <v>10.62</v>
      </c>
      <c r="H462" s="17">
        <v>18.09</v>
      </c>
      <c r="I462" s="17">
        <v>3.12</v>
      </c>
      <c r="J462" s="17">
        <v>6</v>
      </c>
      <c r="K462" s="17">
        <v>5</v>
      </c>
      <c r="L462" s="18">
        <v>26.7</v>
      </c>
      <c r="M462" s="18">
        <v>86.3</v>
      </c>
      <c r="N462" s="20">
        <v>1010.8</v>
      </c>
      <c r="O462" s="18">
        <v>365</v>
      </c>
      <c r="P462" s="17">
        <v>1.02</v>
      </c>
      <c r="Q462" s="17">
        <v>2.8</v>
      </c>
      <c r="R462" s="19">
        <v>0.2</v>
      </c>
      <c r="S462">
        <v>1</v>
      </c>
    </row>
    <row r="463" spans="1:19">
      <c r="A463" s="1">
        <v>15</v>
      </c>
      <c r="B463" s="2">
        <v>0.375</v>
      </c>
      <c r="C463" s="18">
        <v>26.5</v>
      </c>
      <c r="D463" s="17">
        <v>14.3</v>
      </c>
      <c r="E463" s="17">
        <v>0.28999999999999998</v>
      </c>
      <c r="F463" s="17">
        <v>2.34</v>
      </c>
      <c r="G463" s="17">
        <v>6.13</v>
      </c>
      <c r="H463" s="17">
        <v>8.4700000000000006</v>
      </c>
      <c r="I463" s="17">
        <v>3.14</v>
      </c>
      <c r="J463" s="17">
        <v>5</v>
      </c>
      <c r="K463" s="17">
        <v>1</v>
      </c>
      <c r="L463" s="18">
        <v>29.1</v>
      </c>
      <c r="M463" s="18">
        <v>76.099999999999994</v>
      </c>
      <c r="N463" s="20">
        <v>1011</v>
      </c>
      <c r="O463" s="18">
        <v>650</v>
      </c>
      <c r="P463" s="17">
        <v>2.17</v>
      </c>
      <c r="Q463" s="17">
        <v>36.39</v>
      </c>
      <c r="R463" s="19">
        <v>0</v>
      </c>
      <c r="S463">
        <v>1</v>
      </c>
    </row>
    <row r="464" spans="1:19">
      <c r="A464" s="1">
        <v>15</v>
      </c>
      <c r="B464" s="2">
        <v>0.41666666666666702</v>
      </c>
      <c r="C464" s="18">
        <v>27.3</v>
      </c>
      <c r="D464" s="17">
        <v>17.72</v>
      </c>
      <c r="E464" s="17">
        <v>0.26</v>
      </c>
      <c r="F464" s="17">
        <v>1.24</v>
      </c>
      <c r="G464" s="17">
        <v>5.68</v>
      </c>
      <c r="H464" s="17">
        <v>6.91</v>
      </c>
      <c r="I464" s="17">
        <v>3.14</v>
      </c>
      <c r="J464" s="17">
        <v>7</v>
      </c>
      <c r="K464" s="17">
        <v>2</v>
      </c>
      <c r="L464" s="18">
        <v>27.8</v>
      </c>
      <c r="M464" s="18">
        <v>80.400000000000006</v>
      </c>
      <c r="N464" s="20">
        <v>1011.4</v>
      </c>
      <c r="O464" s="18">
        <v>243</v>
      </c>
      <c r="P464" s="17">
        <v>2.23</v>
      </c>
      <c r="Q464" s="17">
        <v>64.28</v>
      </c>
      <c r="R464" s="19">
        <v>6.6</v>
      </c>
      <c r="S464">
        <v>1</v>
      </c>
    </row>
    <row r="465" spans="1:19">
      <c r="A465" s="1">
        <v>15</v>
      </c>
      <c r="B465" s="2">
        <v>0.45833333333333298</v>
      </c>
      <c r="C465" s="18">
        <v>26.7</v>
      </c>
      <c r="D465" s="17">
        <v>13.93</v>
      </c>
      <c r="E465" s="17">
        <v>0.35</v>
      </c>
      <c r="F465" s="17">
        <v>4.26</v>
      </c>
      <c r="G465" s="17">
        <v>7.99</v>
      </c>
      <c r="H465" s="17">
        <v>12.25</v>
      </c>
      <c r="I465" s="17">
        <v>3.19</v>
      </c>
      <c r="J465" s="17">
        <v>8</v>
      </c>
      <c r="K465" s="17">
        <v>4</v>
      </c>
      <c r="L465" s="18">
        <v>26.1</v>
      </c>
      <c r="M465" s="18">
        <v>91</v>
      </c>
      <c r="N465" s="20">
        <v>1011.2</v>
      </c>
      <c r="O465" s="18">
        <v>446</v>
      </c>
      <c r="P465" s="17">
        <v>0.98</v>
      </c>
      <c r="Q465" s="17">
        <v>61.43</v>
      </c>
      <c r="R465" s="19">
        <v>3.2</v>
      </c>
      <c r="S465">
        <v>1</v>
      </c>
    </row>
    <row r="466" spans="1:19">
      <c r="A466" s="1">
        <v>15</v>
      </c>
      <c r="B466" s="2">
        <v>0.5</v>
      </c>
      <c r="C466" s="18">
        <v>27</v>
      </c>
      <c r="D466" s="17">
        <v>18.079999999999998</v>
      </c>
      <c r="E466" s="17">
        <v>0.27</v>
      </c>
      <c r="F466" s="17">
        <v>1.2</v>
      </c>
      <c r="G466" s="17">
        <v>4.45</v>
      </c>
      <c r="H466" s="17">
        <v>5.65</v>
      </c>
      <c r="I466" s="17">
        <v>3.2</v>
      </c>
      <c r="J466" s="17">
        <v>6</v>
      </c>
      <c r="K466" s="17">
        <v>3</v>
      </c>
      <c r="L466" s="18">
        <v>28.2</v>
      </c>
      <c r="M466" s="18">
        <v>79.400000000000006</v>
      </c>
      <c r="N466" s="20">
        <v>1011</v>
      </c>
      <c r="O466" s="18">
        <v>296</v>
      </c>
      <c r="P466" s="17">
        <v>2.27</v>
      </c>
      <c r="Q466" s="17">
        <v>36.32</v>
      </c>
      <c r="R466" s="19">
        <v>0</v>
      </c>
      <c r="S466">
        <v>1</v>
      </c>
    </row>
    <row r="467" spans="1:19">
      <c r="A467" s="1">
        <v>15</v>
      </c>
      <c r="B467" s="2">
        <v>0.54166666666666696</v>
      </c>
      <c r="C467" s="18">
        <v>27.1</v>
      </c>
      <c r="D467" s="17">
        <v>15.63</v>
      </c>
      <c r="E467" s="17">
        <v>0.3</v>
      </c>
      <c r="F467" s="17">
        <v>1.23</v>
      </c>
      <c r="G467" s="17">
        <v>5.66</v>
      </c>
      <c r="H467" s="17">
        <v>6.89</v>
      </c>
      <c r="I467" s="17">
        <v>3.3</v>
      </c>
      <c r="J467" s="17">
        <v>5</v>
      </c>
      <c r="K467" s="17">
        <v>4</v>
      </c>
      <c r="L467" s="18">
        <v>28.2</v>
      </c>
      <c r="M467" s="18">
        <v>80.599999999999994</v>
      </c>
      <c r="N467" s="20">
        <v>1010.4</v>
      </c>
      <c r="O467" s="18">
        <v>188</v>
      </c>
      <c r="P467" s="17">
        <v>1.47</v>
      </c>
      <c r="Q467" s="17">
        <v>52.01</v>
      </c>
      <c r="R467" s="19">
        <v>0</v>
      </c>
      <c r="S467">
        <v>1</v>
      </c>
    </row>
    <row r="468" spans="1:19">
      <c r="A468" s="1">
        <v>15</v>
      </c>
      <c r="B468" s="2">
        <v>0.58333333333333304</v>
      </c>
      <c r="C468" s="18">
        <v>26.9</v>
      </c>
      <c r="D468" s="17">
        <v>14.8</v>
      </c>
      <c r="E468" s="17">
        <v>0.36</v>
      </c>
      <c r="F468" s="17">
        <v>2.1800000000000002</v>
      </c>
      <c r="G468" s="17">
        <v>7.73</v>
      </c>
      <c r="H468" s="17">
        <v>9.91</v>
      </c>
      <c r="I468" s="17">
        <v>3.3</v>
      </c>
      <c r="J468" s="17">
        <v>3</v>
      </c>
      <c r="K468" s="17">
        <v>4</v>
      </c>
      <c r="L468" s="18">
        <v>27.5</v>
      </c>
      <c r="M468" s="18">
        <v>83.4</v>
      </c>
      <c r="N468" s="20">
        <v>1009.5</v>
      </c>
      <c r="O468" s="18">
        <v>357</v>
      </c>
      <c r="P468" s="17">
        <v>1.07</v>
      </c>
      <c r="Q468" s="17">
        <v>59.34</v>
      </c>
      <c r="R468" s="19">
        <v>0</v>
      </c>
      <c r="S468">
        <v>1</v>
      </c>
    </row>
    <row r="469" spans="1:19">
      <c r="A469" s="1">
        <v>15</v>
      </c>
      <c r="B469" s="2">
        <v>0.625</v>
      </c>
      <c r="C469" s="18">
        <v>27.2</v>
      </c>
      <c r="D469" s="17">
        <v>17.899999999999999</v>
      </c>
      <c r="E469" s="17">
        <v>0.28999999999999998</v>
      </c>
      <c r="F469" s="17">
        <v>1.41</v>
      </c>
      <c r="G469" s="17">
        <v>5.5</v>
      </c>
      <c r="H469" s="17">
        <v>6.91</v>
      </c>
      <c r="I469" s="17">
        <v>3.25</v>
      </c>
      <c r="J469" s="17">
        <v>1</v>
      </c>
      <c r="K469" s="17">
        <v>2</v>
      </c>
      <c r="L469" s="18">
        <v>29.3</v>
      </c>
      <c r="M469" s="18">
        <v>73.400000000000006</v>
      </c>
      <c r="N469" s="20">
        <v>1008.7</v>
      </c>
      <c r="O469" s="18">
        <v>388</v>
      </c>
      <c r="P469" s="17">
        <v>2.0499999999999998</v>
      </c>
      <c r="Q469" s="17">
        <v>17.43</v>
      </c>
      <c r="R469" s="19">
        <v>0</v>
      </c>
      <c r="S469">
        <v>1</v>
      </c>
    </row>
    <row r="470" spans="1:19">
      <c r="A470" s="1">
        <v>15</v>
      </c>
      <c r="B470" s="2">
        <v>0.66666666666666696</v>
      </c>
      <c r="C470" s="18">
        <v>27.7</v>
      </c>
      <c r="D470" s="17">
        <v>16.13</v>
      </c>
      <c r="E470" s="17">
        <v>0.28999999999999998</v>
      </c>
      <c r="F470" s="17">
        <v>1.0900000000000001</v>
      </c>
      <c r="G470" s="17">
        <v>5.0199999999999996</v>
      </c>
      <c r="H470" s="17">
        <v>6.11</v>
      </c>
      <c r="I470" s="17">
        <v>3.54</v>
      </c>
      <c r="J470" s="17">
        <v>4</v>
      </c>
      <c r="K470" s="17">
        <v>0</v>
      </c>
      <c r="L470" s="18">
        <v>29.6</v>
      </c>
      <c r="M470" s="18">
        <v>71.8</v>
      </c>
      <c r="N470" s="20">
        <v>1008.6</v>
      </c>
      <c r="O470" s="18">
        <v>321</v>
      </c>
      <c r="P470" s="17">
        <v>1.9</v>
      </c>
      <c r="Q470" s="17">
        <v>1.18</v>
      </c>
      <c r="R470" s="19">
        <v>0</v>
      </c>
      <c r="S470">
        <v>1</v>
      </c>
    </row>
    <row r="471" spans="1:19">
      <c r="A471" s="1">
        <v>15</v>
      </c>
      <c r="B471" s="2">
        <v>0.70833333333333304</v>
      </c>
      <c r="C471" s="18">
        <v>27.8</v>
      </c>
      <c r="D471" s="17">
        <v>15.84</v>
      </c>
      <c r="E471" s="17">
        <v>0.28999999999999998</v>
      </c>
      <c r="F471" s="17">
        <v>1.05</v>
      </c>
      <c r="G471" s="17">
        <v>5</v>
      </c>
      <c r="H471" s="17">
        <v>6.05</v>
      </c>
      <c r="I471" s="17">
        <v>3.68</v>
      </c>
      <c r="J471" s="17">
        <v>7</v>
      </c>
      <c r="K471" s="17">
        <v>4</v>
      </c>
      <c r="L471" s="18">
        <v>29.5</v>
      </c>
      <c r="M471" s="18">
        <v>71.099999999999994</v>
      </c>
      <c r="N471" s="20">
        <v>1008.8</v>
      </c>
      <c r="O471" s="18">
        <v>233</v>
      </c>
      <c r="P471" s="17">
        <v>1.99</v>
      </c>
      <c r="Q471" s="17">
        <v>2.14</v>
      </c>
      <c r="R471" s="19">
        <v>0</v>
      </c>
      <c r="S471">
        <v>1</v>
      </c>
    </row>
    <row r="472" spans="1:19">
      <c r="A472" s="1">
        <v>15</v>
      </c>
      <c r="B472" s="2">
        <v>0.75</v>
      </c>
      <c r="C472" s="18">
        <v>27.5</v>
      </c>
      <c r="D472" s="17">
        <v>11.72</v>
      </c>
      <c r="E472" s="17">
        <v>0.32</v>
      </c>
      <c r="F472" s="17">
        <v>1.19</v>
      </c>
      <c r="G472" s="17">
        <v>7.41</v>
      </c>
      <c r="H472" s="17">
        <v>8.6</v>
      </c>
      <c r="I472" s="17">
        <v>3.31</v>
      </c>
      <c r="J472" s="17">
        <v>9</v>
      </c>
      <c r="K472" s="17">
        <v>5</v>
      </c>
      <c r="L472" s="18">
        <v>28.3</v>
      </c>
      <c r="M472" s="18">
        <v>75.400000000000006</v>
      </c>
      <c r="N472" s="20">
        <v>1009.4</v>
      </c>
      <c r="O472" s="18">
        <v>23</v>
      </c>
      <c r="P472" s="17">
        <v>1.18</v>
      </c>
      <c r="Q472" s="17">
        <v>23.52</v>
      </c>
      <c r="R472" s="19">
        <v>0</v>
      </c>
      <c r="S472">
        <v>1</v>
      </c>
    </row>
    <row r="473" spans="1:19">
      <c r="A473" s="1">
        <v>15</v>
      </c>
      <c r="B473" s="2">
        <v>0.79166666666666696</v>
      </c>
      <c r="C473" s="18">
        <v>26.9</v>
      </c>
      <c r="D473" s="17">
        <v>4.0599999999999996</v>
      </c>
      <c r="E473" s="17">
        <v>0.48</v>
      </c>
      <c r="F473" s="17">
        <v>2.33</v>
      </c>
      <c r="G473" s="17">
        <v>13.62</v>
      </c>
      <c r="H473" s="17">
        <v>15.95</v>
      </c>
      <c r="I473" s="17">
        <v>3.56</v>
      </c>
      <c r="J473" s="17">
        <v>8</v>
      </c>
      <c r="K473" s="17">
        <v>7</v>
      </c>
      <c r="L473" s="18">
        <v>27.6</v>
      </c>
      <c r="M473" s="18">
        <v>81.2</v>
      </c>
      <c r="N473" s="20">
        <v>1010.1</v>
      </c>
      <c r="O473" s="18">
        <v>0</v>
      </c>
      <c r="P473" s="17">
        <v>0.65</v>
      </c>
      <c r="Q473" s="17">
        <v>39.39</v>
      </c>
      <c r="R473" s="19">
        <v>0</v>
      </c>
      <c r="S473">
        <v>1</v>
      </c>
    </row>
    <row r="474" spans="1:19">
      <c r="A474" s="1">
        <v>15</v>
      </c>
      <c r="B474" s="2">
        <v>0.83333333333333304</v>
      </c>
      <c r="C474" s="18">
        <v>26.5</v>
      </c>
      <c r="D474" s="17">
        <v>0.67</v>
      </c>
      <c r="E474" s="17">
        <v>0.75</v>
      </c>
      <c r="F474" s="17">
        <v>10.54</v>
      </c>
      <c r="G474" s="17">
        <v>15.64</v>
      </c>
      <c r="H474" s="17">
        <v>26.18</v>
      </c>
      <c r="I474" s="17">
        <v>3.64</v>
      </c>
      <c r="J474" s="17">
        <v>13</v>
      </c>
      <c r="K474" s="17">
        <v>6</v>
      </c>
      <c r="L474" s="18">
        <v>27</v>
      </c>
      <c r="M474" s="18">
        <v>86.1</v>
      </c>
      <c r="N474" s="20">
        <v>1010.7</v>
      </c>
      <c r="O474" s="18">
        <v>1</v>
      </c>
      <c r="P474" s="17">
        <v>0.26</v>
      </c>
      <c r="Q474" s="17">
        <v>67.19</v>
      </c>
      <c r="R474" s="19">
        <v>0</v>
      </c>
      <c r="S474">
        <v>1</v>
      </c>
    </row>
    <row r="475" spans="1:19">
      <c r="A475" s="1">
        <v>15</v>
      </c>
      <c r="B475" s="2">
        <v>0.875</v>
      </c>
      <c r="C475" s="18">
        <v>26.6</v>
      </c>
      <c r="D475" s="17">
        <v>1.1100000000000001</v>
      </c>
      <c r="E475" s="17">
        <v>0.86</v>
      </c>
      <c r="F475" s="17">
        <v>18.02</v>
      </c>
      <c r="G475" s="17">
        <v>17.96</v>
      </c>
      <c r="H475" s="17">
        <v>35.979999999999997</v>
      </c>
      <c r="I475" s="17">
        <v>3.71</v>
      </c>
      <c r="J475" s="17">
        <v>23</v>
      </c>
      <c r="K475" s="17">
        <v>7</v>
      </c>
      <c r="L475" s="18">
        <v>27</v>
      </c>
      <c r="M475" s="18">
        <v>86.3</v>
      </c>
      <c r="N475" s="20">
        <v>1011</v>
      </c>
      <c r="O475" s="18">
        <v>1</v>
      </c>
      <c r="P475" s="17">
        <v>0.37</v>
      </c>
      <c r="Q475" s="17">
        <v>326.57</v>
      </c>
      <c r="R475" s="19">
        <v>0</v>
      </c>
      <c r="S475">
        <v>1</v>
      </c>
    </row>
    <row r="476" spans="1:19">
      <c r="A476" s="1">
        <v>15</v>
      </c>
      <c r="B476" s="2">
        <v>0.91666666666666696</v>
      </c>
      <c r="C476" s="18">
        <v>26.4</v>
      </c>
      <c r="D476" s="17">
        <v>1.1000000000000001</v>
      </c>
      <c r="E476" s="17">
        <v>1.1499999999999999</v>
      </c>
      <c r="F476" s="17">
        <v>24.35</v>
      </c>
      <c r="G476" s="17">
        <v>17.02</v>
      </c>
      <c r="H476" s="17">
        <v>41.37</v>
      </c>
      <c r="I476" s="17">
        <v>3.64</v>
      </c>
      <c r="J476" s="17">
        <v>31</v>
      </c>
      <c r="K476" s="17">
        <v>7</v>
      </c>
      <c r="L476" s="18">
        <v>26.4</v>
      </c>
      <c r="M476" s="18">
        <v>90.2</v>
      </c>
      <c r="N476" s="20">
        <v>1011.3</v>
      </c>
      <c r="O476" s="18">
        <v>1</v>
      </c>
      <c r="P476" s="17">
        <v>0.26</v>
      </c>
      <c r="Q476" s="17">
        <v>139.19999999999999</v>
      </c>
      <c r="R476" s="19">
        <v>0</v>
      </c>
      <c r="S476">
        <v>1</v>
      </c>
    </row>
    <row r="477" spans="1:19">
      <c r="A477" s="1">
        <v>15</v>
      </c>
      <c r="B477" s="2">
        <v>0.95833333333333304</v>
      </c>
      <c r="C477" s="18">
        <v>26.4</v>
      </c>
      <c r="D477" s="17">
        <v>0.98</v>
      </c>
      <c r="E477" s="17">
        <v>1.27</v>
      </c>
      <c r="F477" s="17">
        <v>27.07</v>
      </c>
      <c r="G477" s="17">
        <v>21.26</v>
      </c>
      <c r="H477" s="17">
        <v>48.33</v>
      </c>
      <c r="I477" s="17">
        <v>3.74</v>
      </c>
      <c r="J477" s="17">
        <v>43</v>
      </c>
      <c r="K477" s="17">
        <v>23</v>
      </c>
      <c r="L477" s="18">
        <v>26</v>
      </c>
      <c r="M477" s="18">
        <v>93.4</v>
      </c>
      <c r="N477" s="20">
        <v>1011.1</v>
      </c>
      <c r="O477" s="18">
        <v>2</v>
      </c>
      <c r="P477" s="17">
        <v>0.48</v>
      </c>
      <c r="Q477" s="17">
        <v>157.97</v>
      </c>
      <c r="R477" s="19">
        <v>0</v>
      </c>
      <c r="S477">
        <v>1</v>
      </c>
    </row>
    <row r="479" spans="1:19">
      <c r="A479" s="150" t="s">
        <v>39</v>
      </c>
      <c r="B479" s="151"/>
      <c r="C479" s="18">
        <v>0</v>
      </c>
      <c r="D479" s="18">
        <v>0</v>
      </c>
      <c r="E479" s="18">
        <v>0</v>
      </c>
      <c r="F479" s="18">
        <v>0</v>
      </c>
      <c r="G479" s="18">
        <v>0</v>
      </c>
      <c r="H479" s="18">
        <v>0</v>
      </c>
      <c r="I479" s="18">
        <v>0</v>
      </c>
      <c r="J479" s="18">
        <v>0</v>
      </c>
      <c r="K479" s="18">
        <v>0</v>
      </c>
      <c r="L479" s="18">
        <v>0</v>
      </c>
      <c r="M479" s="18">
        <v>0</v>
      </c>
      <c r="N479" s="18">
        <v>0</v>
      </c>
      <c r="O479" s="18">
        <v>0</v>
      </c>
      <c r="P479" s="18">
        <v>0</v>
      </c>
      <c r="Q479" s="18">
        <v>0</v>
      </c>
      <c r="R479" s="18">
        <v>0</v>
      </c>
    </row>
    <row r="480" spans="1:19">
      <c r="A480" s="144" t="s">
        <v>2</v>
      </c>
      <c r="B480" s="145"/>
      <c r="C480" s="18">
        <v>0</v>
      </c>
      <c r="D480" s="18">
        <v>0</v>
      </c>
      <c r="E480" s="18">
        <v>0</v>
      </c>
      <c r="F480" s="18">
        <v>0</v>
      </c>
      <c r="G480" s="18">
        <v>0</v>
      </c>
      <c r="H480" s="18">
        <v>0</v>
      </c>
      <c r="I480" s="18">
        <v>0</v>
      </c>
      <c r="J480" s="18">
        <v>0</v>
      </c>
      <c r="K480" s="18">
        <v>0</v>
      </c>
      <c r="L480" s="18">
        <v>0</v>
      </c>
      <c r="M480" s="18">
        <v>0</v>
      </c>
      <c r="N480" s="18">
        <v>0</v>
      </c>
      <c r="O480" s="18">
        <v>0</v>
      </c>
      <c r="P480" s="18">
        <v>0</v>
      </c>
      <c r="Q480" s="18">
        <v>0</v>
      </c>
      <c r="R480" s="18">
        <v>0</v>
      </c>
    </row>
    <row r="481" spans="1:19">
      <c r="A481" s="146" t="s">
        <v>3</v>
      </c>
      <c r="B481" s="147"/>
      <c r="C481" s="18">
        <v>0</v>
      </c>
      <c r="D481" s="18">
        <v>0</v>
      </c>
      <c r="E481" s="18">
        <v>0</v>
      </c>
      <c r="F481" s="18">
        <v>0</v>
      </c>
      <c r="G481" s="18">
        <v>0</v>
      </c>
      <c r="H481" s="18">
        <v>0</v>
      </c>
      <c r="I481" s="18">
        <v>0</v>
      </c>
      <c r="J481" s="18">
        <v>0</v>
      </c>
      <c r="K481" s="18">
        <v>0</v>
      </c>
      <c r="L481" s="18">
        <v>0</v>
      </c>
      <c r="M481" s="18">
        <v>0</v>
      </c>
      <c r="N481" s="18">
        <v>0</v>
      </c>
      <c r="O481" s="18">
        <v>0</v>
      </c>
      <c r="P481" s="18">
        <v>0</v>
      </c>
      <c r="Q481" s="18">
        <v>0</v>
      </c>
      <c r="R481" s="18">
        <v>0</v>
      </c>
    </row>
    <row r="482" spans="1:19">
      <c r="A482" s="148" t="s">
        <v>4</v>
      </c>
      <c r="B482" s="149"/>
      <c r="C482" s="18">
        <v>0</v>
      </c>
      <c r="D482" s="18">
        <v>0</v>
      </c>
      <c r="E482" s="18">
        <v>0</v>
      </c>
      <c r="F482" s="18">
        <v>0</v>
      </c>
      <c r="G482" s="18">
        <v>0</v>
      </c>
      <c r="H482" s="18">
        <v>0</v>
      </c>
      <c r="I482" s="18">
        <v>0</v>
      </c>
      <c r="J482" s="18">
        <v>0</v>
      </c>
      <c r="K482" s="18">
        <v>0</v>
      </c>
      <c r="L482" s="18">
        <v>0</v>
      </c>
      <c r="M482" s="18">
        <v>0</v>
      </c>
      <c r="N482" s="18">
        <v>0</v>
      </c>
      <c r="O482" s="18">
        <v>0</v>
      </c>
      <c r="P482" s="18">
        <v>0</v>
      </c>
      <c r="Q482" s="18">
        <v>0</v>
      </c>
      <c r="R482" s="18">
        <v>0</v>
      </c>
    </row>
    <row r="483" spans="1:19">
      <c r="A483" s="152" t="s">
        <v>27</v>
      </c>
      <c r="B483" s="153"/>
      <c r="C483" s="21">
        <f t="shared" ref="C483:R483" si="14">24-C479-C480-C481-C482</f>
        <v>24</v>
      </c>
      <c r="D483" s="21">
        <f t="shared" si="14"/>
        <v>24</v>
      </c>
      <c r="E483" s="21">
        <f t="shared" si="14"/>
        <v>24</v>
      </c>
      <c r="F483" s="21">
        <f t="shared" si="14"/>
        <v>24</v>
      </c>
      <c r="G483" s="21">
        <f t="shared" si="14"/>
        <v>24</v>
      </c>
      <c r="H483" s="21">
        <f t="shared" si="14"/>
        <v>24</v>
      </c>
      <c r="I483" s="21">
        <f t="shared" si="14"/>
        <v>24</v>
      </c>
      <c r="J483" s="21">
        <f t="shared" si="14"/>
        <v>24</v>
      </c>
      <c r="K483" s="21">
        <f t="shared" si="14"/>
        <v>24</v>
      </c>
      <c r="L483" s="21">
        <f t="shared" si="14"/>
        <v>24</v>
      </c>
      <c r="M483" s="21">
        <f t="shared" si="14"/>
        <v>24</v>
      </c>
      <c r="N483" s="21">
        <f t="shared" si="14"/>
        <v>24</v>
      </c>
      <c r="O483" s="21">
        <f t="shared" si="14"/>
        <v>24</v>
      </c>
      <c r="P483" s="21">
        <f t="shared" si="14"/>
        <v>24</v>
      </c>
      <c r="Q483" s="21">
        <f t="shared" si="14"/>
        <v>24</v>
      </c>
      <c r="R483" s="21">
        <f t="shared" si="14"/>
        <v>24</v>
      </c>
    </row>
    <row r="484" spans="1:19">
      <c r="A484" s="154" t="s">
        <v>28</v>
      </c>
      <c r="B484" s="155"/>
      <c r="C484" s="22">
        <f>C483/(SUM(S454:S477))</f>
        <v>1</v>
      </c>
      <c r="D484" s="22">
        <f>D483/(SUM(S454:S477))</f>
        <v>1</v>
      </c>
      <c r="E484" s="22">
        <f>E483/(SUM(S454:S477))</f>
        <v>1</v>
      </c>
      <c r="F484" s="22">
        <f>F483/(SUM(S454:S477))</f>
        <v>1</v>
      </c>
      <c r="G484" s="22">
        <f>G483/(SUM(S454:S477))</f>
        <v>1</v>
      </c>
      <c r="H484" s="22">
        <f>H483/(SUM(S454:S477))</f>
        <v>1</v>
      </c>
      <c r="I484" s="22">
        <f>I483/(SUM(S454:S477))</f>
        <v>1</v>
      </c>
      <c r="J484" s="22">
        <f>J483/(SUM(S454:S477))</f>
        <v>1</v>
      </c>
      <c r="K484" s="22">
        <f>K483/(SUM(S454:S477))</f>
        <v>1</v>
      </c>
      <c r="L484" s="22">
        <f>L483/(SUM(S454:S477))</f>
        <v>1</v>
      </c>
      <c r="M484" s="22">
        <f>M483/(SUM(S454:S477))</f>
        <v>1</v>
      </c>
      <c r="N484" s="22">
        <f>N483/(SUM(S454:S477))</f>
        <v>1</v>
      </c>
      <c r="O484" s="22">
        <f>O483/(SUM(S454:S477))</f>
        <v>1</v>
      </c>
      <c r="P484" s="22">
        <f>P483/(SUM(S454:S477))</f>
        <v>1</v>
      </c>
      <c r="Q484" s="22">
        <f>Q483/(SUM(S454:S477))</f>
        <v>1</v>
      </c>
      <c r="R484" s="22">
        <f>R483/(SUM(S454:S477))</f>
        <v>1</v>
      </c>
    </row>
    <row r="486" spans="1:19">
      <c r="A486" s="1">
        <v>16</v>
      </c>
      <c r="B486" s="2">
        <v>0</v>
      </c>
      <c r="C486" s="18">
        <v>26.4</v>
      </c>
      <c r="D486" s="17">
        <v>0.68</v>
      </c>
      <c r="E486" s="17">
        <v>1.1000000000000001</v>
      </c>
      <c r="F486" s="17">
        <v>25.1</v>
      </c>
      <c r="G486" s="17">
        <v>22.71</v>
      </c>
      <c r="H486" s="17">
        <v>47.81</v>
      </c>
      <c r="I486" s="17">
        <v>3.76</v>
      </c>
      <c r="J486" s="17">
        <v>51</v>
      </c>
      <c r="K486" s="17">
        <v>22</v>
      </c>
      <c r="L486" s="18">
        <v>25.6</v>
      </c>
      <c r="M486" s="18">
        <v>94.7</v>
      </c>
      <c r="N486" s="20">
        <v>1010.8</v>
      </c>
      <c r="O486" s="18">
        <v>2</v>
      </c>
      <c r="P486" s="18">
        <v>0.82</v>
      </c>
      <c r="Q486" s="17">
        <v>179.88</v>
      </c>
      <c r="R486" s="19">
        <v>0</v>
      </c>
      <c r="S486">
        <v>1</v>
      </c>
    </row>
    <row r="487" spans="1:19">
      <c r="A487" s="1">
        <v>16</v>
      </c>
      <c r="B487" s="2">
        <v>4.1666666666666664E-2</v>
      </c>
      <c r="C487" s="18">
        <v>26.3</v>
      </c>
      <c r="D487" s="17">
        <v>1.26</v>
      </c>
      <c r="E487" s="17">
        <v>0.71</v>
      </c>
      <c r="F487" s="17">
        <v>16.21</v>
      </c>
      <c r="G487" s="17">
        <v>24.74</v>
      </c>
      <c r="H487" s="17">
        <v>40.94</v>
      </c>
      <c r="I487" s="17">
        <v>3.59</v>
      </c>
      <c r="J487" s="17">
        <v>33</v>
      </c>
      <c r="K487" s="17">
        <v>17</v>
      </c>
      <c r="L487" s="18">
        <v>25.4</v>
      </c>
      <c r="M487" s="18">
        <v>95.3</v>
      </c>
      <c r="N487" s="20">
        <v>1010</v>
      </c>
      <c r="O487" s="18">
        <v>1</v>
      </c>
      <c r="P487" s="18">
        <v>0.43</v>
      </c>
      <c r="Q487" s="17">
        <v>173.89</v>
      </c>
      <c r="R487" s="19">
        <v>0</v>
      </c>
      <c r="S487">
        <v>1</v>
      </c>
    </row>
    <row r="488" spans="1:19">
      <c r="A488" s="1">
        <v>16</v>
      </c>
      <c r="B488" s="2">
        <v>8.3333333333333301E-2</v>
      </c>
      <c r="C488" s="18">
        <v>26.2</v>
      </c>
      <c r="D488" s="17">
        <v>1.44</v>
      </c>
      <c r="E488" s="17">
        <v>0.74</v>
      </c>
      <c r="F488" s="17">
        <v>15.81</v>
      </c>
      <c r="G488" s="17">
        <v>24.24</v>
      </c>
      <c r="H488" s="17">
        <v>40.049999999999997</v>
      </c>
      <c r="I488" s="17">
        <v>3.61</v>
      </c>
      <c r="J488" s="17">
        <v>44</v>
      </c>
      <c r="K488" s="17">
        <v>22</v>
      </c>
      <c r="L488" s="18">
        <v>25.2</v>
      </c>
      <c r="M488" s="18">
        <v>95.3</v>
      </c>
      <c r="N488" s="20">
        <v>1009.1</v>
      </c>
      <c r="O488" s="18">
        <v>2</v>
      </c>
      <c r="P488" s="18">
        <v>0.41</v>
      </c>
      <c r="Q488" s="17">
        <v>165.36</v>
      </c>
      <c r="R488" s="19">
        <v>0</v>
      </c>
      <c r="S488">
        <v>1</v>
      </c>
    </row>
    <row r="489" spans="1:19">
      <c r="A489" s="1">
        <v>16</v>
      </c>
      <c r="B489" s="2">
        <v>0.125</v>
      </c>
      <c r="C489" s="18">
        <v>26.2</v>
      </c>
      <c r="D489" s="17">
        <v>1.92</v>
      </c>
      <c r="E489" s="17">
        <v>0.53</v>
      </c>
      <c r="F489" s="17">
        <v>12.12</v>
      </c>
      <c r="G489" s="17">
        <v>22.13</v>
      </c>
      <c r="H489" s="17">
        <v>34.25</v>
      </c>
      <c r="I489" s="17">
        <v>3.21</v>
      </c>
      <c r="J489" s="17">
        <v>38</v>
      </c>
      <c r="K489" s="17">
        <v>18</v>
      </c>
      <c r="L489" s="18">
        <v>24.9</v>
      </c>
      <c r="M489" s="18">
        <v>95.6</v>
      </c>
      <c r="N489" s="20">
        <v>1008.7</v>
      </c>
      <c r="O489" s="18">
        <v>1</v>
      </c>
      <c r="P489" s="18">
        <v>0.18</v>
      </c>
      <c r="Q489" s="17">
        <v>192.24</v>
      </c>
      <c r="R489" s="19">
        <v>0</v>
      </c>
      <c r="S489">
        <v>1</v>
      </c>
    </row>
    <row r="490" spans="1:19">
      <c r="A490" s="1">
        <v>16</v>
      </c>
      <c r="B490" s="2">
        <v>0.16666666666666699</v>
      </c>
      <c r="C490" s="18">
        <v>26.3</v>
      </c>
      <c r="D490" s="17">
        <v>1.44</v>
      </c>
      <c r="E490" s="17">
        <v>0.42</v>
      </c>
      <c r="F490" s="17">
        <v>9.83</v>
      </c>
      <c r="G490" s="17">
        <v>19</v>
      </c>
      <c r="H490" s="17">
        <v>28.83</v>
      </c>
      <c r="I490" s="17">
        <v>2.89</v>
      </c>
      <c r="J490" s="17">
        <v>26</v>
      </c>
      <c r="K490" s="17">
        <v>8</v>
      </c>
      <c r="L490" s="18">
        <v>24.7</v>
      </c>
      <c r="M490" s="18">
        <v>96.4</v>
      </c>
      <c r="N490" s="20">
        <v>1008.6</v>
      </c>
      <c r="O490" s="18">
        <v>2</v>
      </c>
      <c r="P490" s="18">
        <v>0.38</v>
      </c>
      <c r="Q490" s="17">
        <v>97.91</v>
      </c>
      <c r="R490" s="19">
        <v>1.2</v>
      </c>
      <c r="S490">
        <v>1</v>
      </c>
    </row>
    <row r="491" spans="1:19">
      <c r="A491" s="1">
        <v>16</v>
      </c>
      <c r="B491" s="2">
        <v>0.20833333333333301</v>
      </c>
      <c r="C491" s="18">
        <v>26.3</v>
      </c>
      <c r="D491" s="17">
        <v>2.2799999999999998</v>
      </c>
      <c r="E491" s="17">
        <v>0.35</v>
      </c>
      <c r="F491" s="17">
        <v>5.4</v>
      </c>
      <c r="G491" s="17">
        <v>17.11</v>
      </c>
      <c r="H491" s="17">
        <v>22.51</v>
      </c>
      <c r="I491" s="17">
        <v>2.69</v>
      </c>
      <c r="J491" s="17">
        <v>18</v>
      </c>
      <c r="K491" s="17">
        <v>8</v>
      </c>
      <c r="L491" s="18">
        <v>24.7</v>
      </c>
      <c r="M491" s="18">
        <v>96.1</v>
      </c>
      <c r="N491" s="20">
        <v>1008.9</v>
      </c>
      <c r="O491" s="18">
        <v>2</v>
      </c>
      <c r="P491" s="18">
        <v>0.79</v>
      </c>
      <c r="Q491" s="17">
        <v>142.86000000000001</v>
      </c>
      <c r="R491" s="19">
        <v>0.2</v>
      </c>
      <c r="S491">
        <v>1</v>
      </c>
    </row>
    <row r="492" spans="1:19">
      <c r="A492" s="1">
        <v>16</v>
      </c>
      <c r="B492" s="2">
        <v>0.25</v>
      </c>
      <c r="C492" s="18">
        <v>26.2</v>
      </c>
      <c r="D492" s="17">
        <v>7.05</v>
      </c>
      <c r="E492" s="17">
        <v>0.2</v>
      </c>
      <c r="F492" s="17">
        <v>1.29</v>
      </c>
      <c r="G492" s="17">
        <v>15.07</v>
      </c>
      <c r="H492" s="17">
        <v>16.36</v>
      </c>
      <c r="I492" s="17">
        <v>2.64</v>
      </c>
      <c r="J492" s="17">
        <v>6</v>
      </c>
      <c r="K492" s="17">
        <v>4</v>
      </c>
      <c r="L492" s="18">
        <v>24.2</v>
      </c>
      <c r="M492" s="18">
        <v>94</v>
      </c>
      <c r="N492" s="20">
        <v>1009.6</v>
      </c>
      <c r="O492" s="18">
        <v>4</v>
      </c>
      <c r="P492" s="18">
        <v>1.51</v>
      </c>
      <c r="Q492" s="17">
        <v>126.74</v>
      </c>
      <c r="R492" s="19">
        <v>0</v>
      </c>
      <c r="S492">
        <v>1</v>
      </c>
    </row>
    <row r="493" spans="1:19">
      <c r="A493" s="1">
        <v>16</v>
      </c>
      <c r="B493" s="2">
        <v>0.29166666666666702</v>
      </c>
      <c r="C493" s="18">
        <v>26</v>
      </c>
      <c r="D493" s="17">
        <v>11.67</v>
      </c>
      <c r="E493" s="17">
        <v>0.14000000000000001</v>
      </c>
      <c r="F493" s="17">
        <v>1.01</v>
      </c>
      <c r="G493" s="17">
        <v>9.98</v>
      </c>
      <c r="H493" s="17">
        <v>10.99</v>
      </c>
      <c r="I493" s="17">
        <v>2.73</v>
      </c>
      <c r="J493" s="17">
        <v>1</v>
      </c>
      <c r="K493" s="17">
        <v>3</v>
      </c>
      <c r="L493" s="18">
        <v>23.7</v>
      </c>
      <c r="M493" s="18">
        <v>96.8</v>
      </c>
      <c r="N493" s="20">
        <v>1010.4</v>
      </c>
      <c r="O493" s="18">
        <v>14</v>
      </c>
      <c r="P493" s="18">
        <v>3.04</v>
      </c>
      <c r="Q493" s="17">
        <v>107</v>
      </c>
      <c r="R493" s="19">
        <v>13.2</v>
      </c>
      <c r="S493">
        <v>1</v>
      </c>
    </row>
    <row r="494" spans="1:19">
      <c r="A494" s="1">
        <v>16</v>
      </c>
      <c r="B494" s="2">
        <v>0.33333333333333298</v>
      </c>
      <c r="C494" s="18">
        <v>25.8</v>
      </c>
      <c r="D494" s="17">
        <v>12.48</v>
      </c>
      <c r="E494" s="17">
        <v>0.16</v>
      </c>
      <c r="F494" s="17">
        <v>0.96</v>
      </c>
      <c r="G494" s="17">
        <v>8.75</v>
      </c>
      <c r="H494" s="17">
        <v>9.6999999999999993</v>
      </c>
      <c r="I494" s="17">
        <v>2.66</v>
      </c>
      <c r="J494" s="17">
        <v>0</v>
      </c>
      <c r="K494" s="17">
        <v>1</v>
      </c>
      <c r="L494" s="18">
        <v>23.8</v>
      </c>
      <c r="M494" s="18">
        <v>98.4</v>
      </c>
      <c r="N494" s="20">
        <v>1011.2</v>
      </c>
      <c r="O494" s="18">
        <v>99</v>
      </c>
      <c r="P494" s="17">
        <v>0.75</v>
      </c>
      <c r="Q494" s="17">
        <v>143.19</v>
      </c>
      <c r="R494" s="19">
        <v>0.4</v>
      </c>
      <c r="S494">
        <v>1</v>
      </c>
    </row>
    <row r="495" spans="1:19">
      <c r="A495" s="1">
        <v>16</v>
      </c>
      <c r="B495" s="2">
        <v>0.375</v>
      </c>
      <c r="C495" s="18">
        <v>25.9</v>
      </c>
      <c r="D495" s="17">
        <v>13.37</v>
      </c>
      <c r="E495" s="17">
        <v>0.19</v>
      </c>
      <c r="F495" s="17">
        <v>2.09</v>
      </c>
      <c r="G495" s="17">
        <v>7.7</v>
      </c>
      <c r="H495" s="17">
        <v>9.7899999999999991</v>
      </c>
      <c r="I495" s="17">
        <v>2.57</v>
      </c>
      <c r="J495" s="17">
        <v>0</v>
      </c>
      <c r="K495" s="17">
        <v>0</v>
      </c>
      <c r="L495" s="18">
        <v>25.1</v>
      </c>
      <c r="M495" s="18">
        <v>94.5</v>
      </c>
      <c r="N495" s="20">
        <v>1011.6</v>
      </c>
      <c r="O495" s="18">
        <v>256</v>
      </c>
      <c r="P495" s="17">
        <v>1.23</v>
      </c>
      <c r="Q495" s="17">
        <v>139.59</v>
      </c>
      <c r="R495" s="19">
        <v>0</v>
      </c>
      <c r="S495">
        <v>1</v>
      </c>
    </row>
    <row r="496" spans="1:19">
      <c r="A496" s="1">
        <v>16</v>
      </c>
      <c r="B496" s="2">
        <v>0.41666666666666702</v>
      </c>
      <c r="C496" s="18">
        <v>26.1</v>
      </c>
      <c r="D496" s="17">
        <v>18.73</v>
      </c>
      <c r="E496" s="17">
        <v>0.16</v>
      </c>
      <c r="F496" s="17">
        <v>0.91</v>
      </c>
      <c r="G496" s="17">
        <v>5.32</v>
      </c>
      <c r="H496" s="17">
        <v>6.23</v>
      </c>
      <c r="I496" s="17">
        <v>3.04</v>
      </c>
      <c r="J496" s="17">
        <v>0</v>
      </c>
      <c r="K496" s="17">
        <v>0</v>
      </c>
      <c r="L496" s="18">
        <v>26.6</v>
      </c>
      <c r="M496" s="18">
        <v>84.8</v>
      </c>
      <c r="N496" s="20">
        <v>1011.6</v>
      </c>
      <c r="O496" s="18">
        <v>442</v>
      </c>
      <c r="P496" s="17">
        <v>1.35</v>
      </c>
      <c r="Q496" s="17">
        <v>69.63</v>
      </c>
      <c r="R496" s="19">
        <v>0</v>
      </c>
      <c r="S496">
        <v>1</v>
      </c>
    </row>
    <row r="497" spans="1:19">
      <c r="A497" s="1">
        <v>16</v>
      </c>
      <c r="B497" s="2">
        <v>0.45833333333333298</v>
      </c>
      <c r="C497" s="18">
        <v>26.6</v>
      </c>
      <c r="D497" s="17">
        <v>24.41</v>
      </c>
      <c r="E497" s="17">
        <v>0.14000000000000001</v>
      </c>
      <c r="F497" s="17">
        <v>0.37</v>
      </c>
      <c r="G497" s="17">
        <v>4.29</v>
      </c>
      <c r="H497" s="17">
        <v>4.66</v>
      </c>
      <c r="I497" s="17">
        <v>3.32</v>
      </c>
      <c r="J497" s="17">
        <v>0</v>
      </c>
      <c r="K497" s="17">
        <v>0</v>
      </c>
      <c r="L497" s="18">
        <v>28.6</v>
      </c>
      <c r="M497" s="18">
        <v>73.400000000000006</v>
      </c>
      <c r="N497" s="20">
        <v>1011.3</v>
      </c>
      <c r="O497" s="18">
        <v>731</v>
      </c>
      <c r="P497" s="17">
        <v>0.87</v>
      </c>
      <c r="Q497" s="17">
        <v>85.6</v>
      </c>
      <c r="R497" s="19">
        <v>0</v>
      </c>
      <c r="S497">
        <v>1</v>
      </c>
    </row>
    <row r="498" spans="1:19">
      <c r="A498" s="1">
        <v>16</v>
      </c>
      <c r="B498" s="2">
        <v>0.5</v>
      </c>
      <c r="C498" s="18">
        <v>27.4</v>
      </c>
      <c r="D498" s="17">
        <v>22.3</v>
      </c>
      <c r="E498" s="17">
        <v>0.13</v>
      </c>
      <c r="F498" s="17">
        <v>0.5</v>
      </c>
      <c r="G498" s="17">
        <v>3.97</v>
      </c>
      <c r="H498" s="17">
        <v>4.46</v>
      </c>
      <c r="I498" s="17">
        <v>2.9</v>
      </c>
      <c r="J498" s="17">
        <v>0</v>
      </c>
      <c r="K498" s="17">
        <v>1</v>
      </c>
      <c r="L498" s="18">
        <v>29.5</v>
      </c>
      <c r="M498" s="18">
        <v>69</v>
      </c>
      <c r="N498" s="20">
        <v>1010.9</v>
      </c>
      <c r="O498" s="18">
        <v>828</v>
      </c>
      <c r="P498" s="17">
        <v>2.42</v>
      </c>
      <c r="Q498" s="17">
        <v>52.78</v>
      </c>
      <c r="R498" s="19">
        <v>0</v>
      </c>
      <c r="S498">
        <v>1</v>
      </c>
    </row>
    <row r="499" spans="1:19">
      <c r="A499" s="1">
        <v>16</v>
      </c>
      <c r="B499" s="2">
        <v>0.54166666666666696</v>
      </c>
      <c r="C499" s="18">
        <v>27.4</v>
      </c>
      <c r="D499" s="17">
        <v>22.01</v>
      </c>
      <c r="E499" s="17">
        <v>0.12</v>
      </c>
      <c r="F499" s="17">
        <v>0.41</v>
      </c>
      <c r="G499" s="17">
        <v>3.65</v>
      </c>
      <c r="H499" s="17">
        <v>4.0599999999999996</v>
      </c>
      <c r="I499" s="17">
        <v>3.2</v>
      </c>
      <c r="J499" s="17">
        <v>0</v>
      </c>
      <c r="K499" s="17">
        <v>4</v>
      </c>
      <c r="L499" s="18">
        <v>29.6</v>
      </c>
      <c r="M499" s="18">
        <v>69.3</v>
      </c>
      <c r="N499" s="20">
        <v>1010.5</v>
      </c>
      <c r="O499" s="18">
        <v>737</v>
      </c>
      <c r="P499" s="17">
        <v>3.49</v>
      </c>
      <c r="Q499" s="17">
        <v>50.05</v>
      </c>
      <c r="R499" s="19">
        <v>0</v>
      </c>
      <c r="S499">
        <v>1</v>
      </c>
    </row>
    <row r="500" spans="1:19">
      <c r="A500" s="1">
        <v>16</v>
      </c>
      <c r="B500" s="2">
        <v>0.58333333333333304</v>
      </c>
      <c r="C500" s="18">
        <v>27.4</v>
      </c>
      <c r="D500" s="17">
        <v>22.07</v>
      </c>
      <c r="E500" s="17">
        <v>0.12</v>
      </c>
      <c r="F500" s="17">
        <v>0.24</v>
      </c>
      <c r="G500" s="17">
        <v>3.76</v>
      </c>
      <c r="H500" s="17">
        <v>3.99</v>
      </c>
      <c r="I500" s="17">
        <v>3.23</v>
      </c>
      <c r="J500" s="17">
        <v>0</v>
      </c>
      <c r="K500" s="17">
        <v>2</v>
      </c>
      <c r="L500" s="18">
        <v>27.8</v>
      </c>
      <c r="M500" s="18">
        <v>73.7</v>
      </c>
      <c r="N500" s="20">
        <v>1010</v>
      </c>
      <c r="O500" s="18">
        <v>290</v>
      </c>
      <c r="P500" s="17">
        <v>3.06</v>
      </c>
      <c r="Q500" s="17">
        <v>64.510000000000005</v>
      </c>
      <c r="R500" s="19">
        <v>0</v>
      </c>
      <c r="S500">
        <v>1</v>
      </c>
    </row>
    <row r="501" spans="1:19">
      <c r="A501" s="1">
        <v>16</v>
      </c>
      <c r="B501" s="2">
        <v>0.625</v>
      </c>
      <c r="C501" s="18">
        <v>27.3</v>
      </c>
      <c r="D501" s="17">
        <v>20.329999999999998</v>
      </c>
      <c r="E501" s="17">
        <v>0.13</v>
      </c>
      <c r="F501" s="17">
        <v>0.49</v>
      </c>
      <c r="G501" s="17">
        <v>4</v>
      </c>
      <c r="H501" s="17">
        <v>4.49</v>
      </c>
      <c r="I501" s="17">
        <v>2.73</v>
      </c>
      <c r="J501" s="17">
        <v>0</v>
      </c>
      <c r="K501" s="17">
        <v>1</v>
      </c>
      <c r="L501" s="18">
        <v>27.9</v>
      </c>
      <c r="M501" s="18">
        <v>73</v>
      </c>
      <c r="N501" s="20">
        <v>1009.5</v>
      </c>
      <c r="O501" s="18">
        <v>212</v>
      </c>
      <c r="P501" s="17">
        <v>2.04</v>
      </c>
      <c r="Q501" s="17">
        <v>77.42</v>
      </c>
      <c r="R501" s="19">
        <v>0</v>
      </c>
      <c r="S501">
        <v>1</v>
      </c>
    </row>
    <row r="502" spans="1:19">
      <c r="A502" s="1">
        <v>16</v>
      </c>
      <c r="B502" s="2">
        <v>0.66666666666666696</v>
      </c>
      <c r="C502" s="18">
        <v>27.1</v>
      </c>
      <c r="D502" s="17">
        <v>19.71</v>
      </c>
      <c r="E502" s="17">
        <v>0.15</v>
      </c>
      <c r="F502" s="17">
        <v>0.37</v>
      </c>
      <c r="G502" s="17">
        <v>3.89</v>
      </c>
      <c r="H502" s="17">
        <v>4.26</v>
      </c>
      <c r="I502" s="17">
        <v>2.88</v>
      </c>
      <c r="J502" s="17">
        <v>2</v>
      </c>
      <c r="K502" s="17">
        <v>0</v>
      </c>
      <c r="L502" s="18">
        <v>27.8</v>
      </c>
      <c r="M502" s="18">
        <v>76.2</v>
      </c>
      <c r="N502" s="20">
        <v>1009.2</v>
      </c>
      <c r="O502" s="18">
        <v>138</v>
      </c>
      <c r="P502" s="17">
        <v>1.1399999999999999</v>
      </c>
      <c r="Q502" s="17">
        <v>89.63</v>
      </c>
      <c r="R502" s="19">
        <v>0</v>
      </c>
      <c r="S502">
        <v>1</v>
      </c>
    </row>
    <row r="503" spans="1:19">
      <c r="A503" s="1">
        <v>16</v>
      </c>
      <c r="B503" s="2">
        <v>0.70833333333333304</v>
      </c>
      <c r="C503" s="18">
        <v>26.8</v>
      </c>
      <c r="D503" s="17">
        <v>12.91</v>
      </c>
      <c r="E503" s="17">
        <v>0.22</v>
      </c>
      <c r="F503" s="17">
        <v>0.8</v>
      </c>
      <c r="G503" s="17">
        <v>5.13</v>
      </c>
      <c r="H503" s="17">
        <v>5.94</v>
      </c>
      <c r="I503" s="17">
        <v>3.03</v>
      </c>
      <c r="J503" s="17">
        <v>4</v>
      </c>
      <c r="K503" s="17">
        <v>2</v>
      </c>
      <c r="L503" s="18">
        <v>26.9</v>
      </c>
      <c r="M503" s="18">
        <v>84.7</v>
      </c>
      <c r="N503" s="20">
        <v>1009.5</v>
      </c>
      <c r="O503" s="18">
        <v>86</v>
      </c>
      <c r="P503" s="17">
        <v>1.39</v>
      </c>
      <c r="Q503" s="17">
        <v>174.06</v>
      </c>
      <c r="R503" s="19">
        <v>0</v>
      </c>
      <c r="S503">
        <v>1</v>
      </c>
    </row>
    <row r="504" spans="1:19">
      <c r="A504" s="1">
        <v>16</v>
      </c>
      <c r="B504" s="2">
        <v>0.75</v>
      </c>
      <c r="C504" s="18">
        <v>26.5</v>
      </c>
      <c r="D504" s="17">
        <v>10.38</v>
      </c>
      <c r="E504" s="17">
        <v>0.27</v>
      </c>
      <c r="F504" s="17">
        <v>0.68</v>
      </c>
      <c r="G504" s="17">
        <v>8.75</v>
      </c>
      <c r="H504" s="17">
        <v>9.43</v>
      </c>
      <c r="I504" s="17">
        <v>3.03</v>
      </c>
      <c r="J504" s="17">
        <v>5</v>
      </c>
      <c r="K504" s="17">
        <v>3</v>
      </c>
      <c r="L504" s="18">
        <v>26.7</v>
      </c>
      <c r="M504" s="18">
        <v>85.5</v>
      </c>
      <c r="N504" s="20">
        <v>1009.5</v>
      </c>
      <c r="O504" s="18">
        <v>20</v>
      </c>
      <c r="P504" s="17">
        <v>0.75</v>
      </c>
      <c r="Q504" s="17">
        <v>136.43</v>
      </c>
      <c r="R504" s="19">
        <v>0</v>
      </c>
      <c r="S504">
        <v>1</v>
      </c>
    </row>
    <row r="505" spans="1:19">
      <c r="A505" s="1">
        <v>16</v>
      </c>
      <c r="B505" s="2">
        <v>0.79166666666666696</v>
      </c>
      <c r="C505" s="18">
        <v>26.4</v>
      </c>
      <c r="D505" s="17">
        <v>4.8899999999999997</v>
      </c>
      <c r="E505" s="17">
        <v>0.42</v>
      </c>
      <c r="F505" s="17">
        <v>2.31</v>
      </c>
      <c r="G505" s="17">
        <v>14.36</v>
      </c>
      <c r="H505" s="17">
        <v>16.66</v>
      </c>
      <c r="I505" s="17">
        <v>3.06</v>
      </c>
      <c r="J505" s="17">
        <v>19</v>
      </c>
      <c r="K505" s="17">
        <v>9</v>
      </c>
      <c r="L505" s="18">
        <v>26.3</v>
      </c>
      <c r="M505" s="18">
        <v>87.7</v>
      </c>
      <c r="N505" s="20">
        <v>1009.6</v>
      </c>
      <c r="O505" s="18">
        <v>0</v>
      </c>
      <c r="P505" s="17">
        <v>0.44</v>
      </c>
      <c r="Q505" s="17">
        <v>174.25</v>
      </c>
      <c r="R505" s="19">
        <v>0</v>
      </c>
      <c r="S505">
        <v>1</v>
      </c>
    </row>
    <row r="506" spans="1:19">
      <c r="A506" s="1">
        <v>16</v>
      </c>
      <c r="B506" s="2">
        <v>0.83333333333333304</v>
      </c>
      <c r="C506" s="18">
        <v>26.2</v>
      </c>
      <c r="D506" s="17">
        <v>4.09</v>
      </c>
      <c r="E506" s="17">
        <v>0.46</v>
      </c>
      <c r="F506" s="17">
        <v>4.7300000000000004</v>
      </c>
      <c r="G506" s="17">
        <v>14.37</v>
      </c>
      <c r="H506" s="17">
        <v>19.100000000000001</v>
      </c>
      <c r="I506" s="17">
        <v>3.09</v>
      </c>
      <c r="J506" s="17">
        <v>22</v>
      </c>
      <c r="K506" s="17">
        <v>7</v>
      </c>
      <c r="L506" s="18">
        <v>25.9</v>
      </c>
      <c r="M506" s="18">
        <v>89</v>
      </c>
      <c r="N506" s="20">
        <v>1010.2</v>
      </c>
      <c r="O506" s="18">
        <v>1</v>
      </c>
      <c r="P506" s="17">
        <v>0.67</v>
      </c>
      <c r="Q506" s="17">
        <v>195.08</v>
      </c>
      <c r="R506" s="19">
        <v>0</v>
      </c>
      <c r="S506">
        <v>1</v>
      </c>
    </row>
    <row r="507" spans="1:19">
      <c r="A507" s="1">
        <v>16</v>
      </c>
      <c r="B507" s="2">
        <v>0.875</v>
      </c>
      <c r="C507" s="18">
        <v>26.3</v>
      </c>
      <c r="D507" s="17">
        <v>1.85</v>
      </c>
      <c r="E507" s="17">
        <v>0.67</v>
      </c>
      <c r="F507" s="17">
        <v>14.55</v>
      </c>
      <c r="G507" s="17">
        <v>20.079999999999998</v>
      </c>
      <c r="H507" s="17">
        <v>34.630000000000003</v>
      </c>
      <c r="I507" s="17">
        <v>3.09</v>
      </c>
      <c r="J507" s="17">
        <v>33</v>
      </c>
      <c r="K507" s="17">
        <v>11</v>
      </c>
      <c r="L507" s="18">
        <v>25.9</v>
      </c>
      <c r="M507" s="18">
        <v>89.3</v>
      </c>
      <c r="N507" s="20">
        <v>1010.9</v>
      </c>
      <c r="O507" s="18">
        <v>1</v>
      </c>
      <c r="P507" s="17">
        <v>0.54</v>
      </c>
      <c r="Q507" s="17">
        <v>247.63</v>
      </c>
      <c r="R507" s="19">
        <v>0</v>
      </c>
      <c r="S507">
        <v>1</v>
      </c>
    </row>
    <row r="508" spans="1:19">
      <c r="A508" s="1">
        <v>16</v>
      </c>
      <c r="B508" s="2">
        <v>0.91666666666666696</v>
      </c>
      <c r="C508" s="18">
        <v>26.1</v>
      </c>
      <c r="D508" s="17">
        <v>1.77</v>
      </c>
      <c r="E508" s="17">
        <v>0.56999999999999995</v>
      </c>
      <c r="F508" s="17">
        <v>10.130000000000001</v>
      </c>
      <c r="G508" s="17">
        <v>19.25</v>
      </c>
      <c r="H508" s="17">
        <v>29.38</v>
      </c>
      <c r="I508" s="17">
        <v>3.1</v>
      </c>
      <c r="J508" s="17">
        <v>23</v>
      </c>
      <c r="K508" s="17">
        <v>9</v>
      </c>
      <c r="L508" s="18">
        <v>25.5</v>
      </c>
      <c r="M508" s="18">
        <v>89.1</v>
      </c>
      <c r="N508" s="20">
        <v>1011.2</v>
      </c>
      <c r="O508" s="18">
        <v>1</v>
      </c>
      <c r="P508" s="17">
        <v>0.64</v>
      </c>
      <c r="Q508" s="17">
        <v>277.37</v>
      </c>
      <c r="R508" s="19">
        <v>0</v>
      </c>
      <c r="S508">
        <v>1</v>
      </c>
    </row>
    <row r="509" spans="1:19">
      <c r="A509" s="1">
        <v>16</v>
      </c>
      <c r="B509" s="2">
        <v>0.95833333333333304</v>
      </c>
      <c r="C509" s="18">
        <v>26.2</v>
      </c>
      <c r="D509" s="17">
        <v>1.76</v>
      </c>
      <c r="E509" s="17">
        <v>0.52</v>
      </c>
      <c r="F509" s="17">
        <v>6.21</v>
      </c>
      <c r="G509" s="17">
        <v>19.75</v>
      </c>
      <c r="H509" s="17">
        <v>25.96</v>
      </c>
      <c r="I509" s="17">
        <v>3.08</v>
      </c>
      <c r="J509" s="17">
        <v>18</v>
      </c>
      <c r="K509" s="17">
        <v>7</v>
      </c>
      <c r="L509" s="18">
        <v>25.3</v>
      </c>
      <c r="M509" s="18">
        <v>90</v>
      </c>
      <c r="N509" s="20">
        <v>1011.3</v>
      </c>
      <c r="O509" s="18">
        <v>1</v>
      </c>
      <c r="P509" s="17">
        <v>0.31</v>
      </c>
      <c r="Q509" s="17">
        <v>209.48</v>
      </c>
      <c r="R509" s="19">
        <v>0</v>
      </c>
      <c r="S509">
        <v>1</v>
      </c>
    </row>
    <row r="511" spans="1:19">
      <c r="A511" s="150" t="s">
        <v>39</v>
      </c>
      <c r="B511" s="151"/>
      <c r="C511" s="18">
        <v>0</v>
      </c>
      <c r="D511" s="18">
        <v>0</v>
      </c>
      <c r="E511" s="18">
        <v>0</v>
      </c>
      <c r="F511" s="18">
        <v>0</v>
      </c>
      <c r="G511" s="18">
        <v>0</v>
      </c>
      <c r="H511" s="18">
        <v>0</v>
      </c>
      <c r="I511" s="18">
        <v>0</v>
      </c>
      <c r="J511" s="18">
        <v>0</v>
      </c>
      <c r="K511" s="18">
        <v>0</v>
      </c>
      <c r="L511" s="18">
        <v>0</v>
      </c>
      <c r="M511" s="18">
        <v>0</v>
      </c>
      <c r="N511" s="18">
        <v>0</v>
      </c>
      <c r="O511" s="18">
        <v>0</v>
      </c>
      <c r="P511" s="18">
        <v>0</v>
      </c>
      <c r="Q511" s="18">
        <v>0</v>
      </c>
      <c r="R511" s="18">
        <v>0</v>
      </c>
    </row>
    <row r="512" spans="1:19">
      <c r="A512" s="144" t="s">
        <v>2</v>
      </c>
      <c r="B512" s="145"/>
      <c r="C512" s="18">
        <v>0</v>
      </c>
      <c r="D512" s="18">
        <v>0</v>
      </c>
      <c r="E512" s="18">
        <v>0</v>
      </c>
      <c r="F512" s="18">
        <v>0</v>
      </c>
      <c r="G512" s="18">
        <v>0</v>
      </c>
      <c r="H512" s="18">
        <v>0</v>
      </c>
      <c r="I512" s="18">
        <v>0</v>
      </c>
      <c r="J512" s="18">
        <v>0</v>
      </c>
      <c r="K512" s="18">
        <v>0</v>
      </c>
      <c r="L512" s="18">
        <v>0</v>
      </c>
      <c r="M512" s="18">
        <v>0</v>
      </c>
      <c r="N512" s="18">
        <v>0</v>
      </c>
      <c r="O512" s="18">
        <v>0</v>
      </c>
      <c r="P512" s="18">
        <v>0</v>
      </c>
      <c r="Q512" s="18">
        <v>0</v>
      </c>
      <c r="R512" s="18">
        <v>0</v>
      </c>
    </row>
    <row r="513" spans="1:19">
      <c r="A513" s="146" t="s">
        <v>3</v>
      </c>
      <c r="B513" s="147"/>
      <c r="C513" s="18">
        <v>0</v>
      </c>
      <c r="D513" s="18">
        <v>0</v>
      </c>
      <c r="E513" s="18">
        <v>0</v>
      </c>
      <c r="F513" s="18">
        <v>0</v>
      </c>
      <c r="G513" s="18">
        <v>0</v>
      </c>
      <c r="H513" s="18">
        <v>0</v>
      </c>
      <c r="I513" s="18">
        <v>0</v>
      </c>
      <c r="J513" s="18">
        <v>0</v>
      </c>
      <c r="K513" s="18">
        <v>0</v>
      </c>
      <c r="L513" s="18">
        <v>0</v>
      </c>
      <c r="M513" s="18">
        <v>0</v>
      </c>
      <c r="N513" s="18">
        <v>0</v>
      </c>
      <c r="O513" s="18">
        <v>0</v>
      </c>
      <c r="P513" s="18">
        <v>0</v>
      </c>
      <c r="Q513" s="18">
        <v>0</v>
      </c>
      <c r="R513" s="18">
        <v>0</v>
      </c>
    </row>
    <row r="514" spans="1:19">
      <c r="A514" s="148" t="s">
        <v>4</v>
      </c>
      <c r="B514" s="149"/>
      <c r="C514" s="18">
        <v>0</v>
      </c>
      <c r="D514" s="18">
        <v>0</v>
      </c>
      <c r="E514" s="18">
        <v>0</v>
      </c>
      <c r="F514" s="18">
        <v>0</v>
      </c>
      <c r="G514" s="18">
        <v>0</v>
      </c>
      <c r="H514" s="18">
        <v>0</v>
      </c>
      <c r="I514" s="18">
        <v>0</v>
      </c>
      <c r="J514" s="18">
        <v>0</v>
      </c>
      <c r="K514" s="18">
        <v>0</v>
      </c>
      <c r="L514" s="18">
        <v>0</v>
      </c>
      <c r="M514" s="18">
        <v>0</v>
      </c>
      <c r="N514" s="18">
        <v>0</v>
      </c>
      <c r="O514" s="18">
        <v>0</v>
      </c>
      <c r="P514" s="18">
        <v>0</v>
      </c>
      <c r="Q514" s="18">
        <v>0</v>
      </c>
      <c r="R514" s="18">
        <v>0</v>
      </c>
    </row>
    <row r="515" spans="1:19">
      <c r="A515" s="152" t="s">
        <v>27</v>
      </c>
      <c r="B515" s="153"/>
      <c r="C515" s="21">
        <f t="shared" ref="C515:R515" si="15">24-C511-C512-C513-C514</f>
        <v>24</v>
      </c>
      <c r="D515" s="21">
        <f t="shared" si="15"/>
        <v>24</v>
      </c>
      <c r="E515" s="21">
        <f t="shared" si="15"/>
        <v>24</v>
      </c>
      <c r="F515" s="21">
        <f t="shared" si="15"/>
        <v>24</v>
      </c>
      <c r="G515" s="21">
        <f t="shared" si="15"/>
        <v>24</v>
      </c>
      <c r="H515" s="21">
        <f t="shared" si="15"/>
        <v>24</v>
      </c>
      <c r="I515" s="21">
        <f t="shared" si="15"/>
        <v>24</v>
      </c>
      <c r="J515" s="21">
        <f t="shared" si="15"/>
        <v>24</v>
      </c>
      <c r="K515" s="21">
        <f t="shared" si="15"/>
        <v>24</v>
      </c>
      <c r="L515" s="21">
        <f t="shared" si="15"/>
        <v>24</v>
      </c>
      <c r="M515" s="21">
        <f t="shared" si="15"/>
        <v>24</v>
      </c>
      <c r="N515" s="21">
        <f t="shared" si="15"/>
        <v>24</v>
      </c>
      <c r="O515" s="21">
        <f t="shared" si="15"/>
        <v>24</v>
      </c>
      <c r="P515" s="21">
        <f t="shared" si="15"/>
        <v>24</v>
      </c>
      <c r="Q515" s="21">
        <f t="shared" si="15"/>
        <v>24</v>
      </c>
      <c r="R515" s="21">
        <f t="shared" si="15"/>
        <v>24</v>
      </c>
    </row>
    <row r="516" spans="1:19">
      <c r="A516" s="154" t="s">
        <v>28</v>
      </c>
      <c r="B516" s="155"/>
      <c r="C516" s="22">
        <f>C515/(SUM(S486:S509))</f>
        <v>1</v>
      </c>
      <c r="D516" s="22">
        <f>D515/(SUM(S486:S509))</f>
        <v>1</v>
      </c>
      <c r="E516" s="22">
        <f>E515/(SUM(S486:S509))</f>
        <v>1</v>
      </c>
      <c r="F516" s="22">
        <f>F515/(SUM(S486:S509))</f>
        <v>1</v>
      </c>
      <c r="G516" s="22">
        <f>G515/(SUM(S486:S509))</f>
        <v>1</v>
      </c>
      <c r="H516" s="22">
        <f>H515/(SUM(S486:S509))</f>
        <v>1</v>
      </c>
      <c r="I516" s="22">
        <f>I515/(SUM(S486:S509))</f>
        <v>1</v>
      </c>
      <c r="J516" s="22">
        <f>J515/(SUM(S486:S509))</f>
        <v>1</v>
      </c>
      <c r="K516" s="22">
        <f>K515/(SUM(S486:S509))</f>
        <v>1</v>
      </c>
      <c r="L516" s="22">
        <f>L515/(SUM(S486:S509))</f>
        <v>1</v>
      </c>
      <c r="M516" s="22">
        <f>M515/(SUM(S486:S509))</f>
        <v>1</v>
      </c>
      <c r="N516" s="22">
        <f>N515/(SUM(S486:S509))</f>
        <v>1</v>
      </c>
      <c r="O516" s="22">
        <f>O515/(SUM(S486:S509))</f>
        <v>1</v>
      </c>
      <c r="P516" s="22">
        <f>P515/(SUM(S486:S509))</f>
        <v>1</v>
      </c>
      <c r="Q516" s="22">
        <f>Q515/(SUM(S486:S509))</f>
        <v>1</v>
      </c>
      <c r="R516" s="22">
        <f>R515/(SUM(S486:S509))</f>
        <v>1</v>
      </c>
    </row>
    <row r="518" spans="1:19">
      <c r="A518" s="1">
        <v>17</v>
      </c>
      <c r="B518" s="2">
        <v>0</v>
      </c>
      <c r="C518" s="18">
        <v>26.1</v>
      </c>
      <c r="D518" s="17">
        <v>1.03</v>
      </c>
      <c r="E518" s="17">
        <v>0.61</v>
      </c>
      <c r="F518" s="17">
        <v>9.2100000000000009</v>
      </c>
      <c r="G518" s="17">
        <v>29.36</v>
      </c>
      <c r="H518" s="17">
        <v>38.57</v>
      </c>
      <c r="I518" s="17">
        <v>3.07</v>
      </c>
      <c r="J518" s="17">
        <v>22</v>
      </c>
      <c r="K518" s="17">
        <v>11</v>
      </c>
      <c r="L518" s="18">
        <v>25.1</v>
      </c>
      <c r="M518" s="18">
        <v>91.2</v>
      </c>
      <c r="N518" s="20">
        <v>1011.2</v>
      </c>
      <c r="O518" s="18">
        <v>1</v>
      </c>
      <c r="P518" s="18">
        <v>0.3</v>
      </c>
      <c r="Q518" s="17">
        <v>196.59</v>
      </c>
      <c r="R518" s="19">
        <v>0</v>
      </c>
      <c r="S518">
        <v>1</v>
      </c>
    </row>
    <row r="519" spans="1:19">
      <c r="A519" s="1">
        <v>17</v>
      </c>
      <c r="B519" s="2">
        <v>4.1666666666666664E-2</v>
      </c>
      <c r="C519" s="18">
        <v>26.1</v>
      </c>
      <c r="D519" s="17">
        <v>0.89</v>
      </c>
      <c r="E519" s="17">
        <v>0.63</v>
      </c>
      <c r="F519" s="17">
        <v>6.64</v>
      </c>
      <c r="G519" s="17">
        <v>26.55</v>
      </c>
      <c r="H519" s="17">
        <v>33.18</v>
      </c>
      <c r="I519" s="17">
        <v>3.35</v>
      </c>
      <c r="J519" s="17">
        <v>21</v>
      </c>
      <c r="K519" s="17">
        <v>7</v>
      </c>
      <c r="L519" s="18">
        <v>25</v>
      </c>
      <c r="M519" s="18">
        <v>92.6</v>
      </c>
      <c r="N519" s="20">
        <v>1010.6</v>
      </c>
      <c r="O519" s="18">
        <v>1</v>
      </c>
      <c r="P519" s="18">
        <v>0.32</v>
      </c>
      <c r="Q519" s="17">
        <v>157.63</v>
      </c>
      <c r="R519" s="19">
        <v>0</v>
      </c>
      <c r="S519">
        <v>1</v>
      </c>
    </row>
    <row r="520" spans="1:19">
      <c r="A520" s="1">
        <v>17</v>
      </c>
      <c r="B520" s="2">
        <v>8.3333333333333301E-2</v>
      </c>
      <c r="C520" s="18">
        <v>26.3</v>
      </c>
      <c r="D520" s="17">
        <v>1.37</v>
      </c>
      <c r="E520" s="17">
        <v>0.65</v>
      </c>
      <c r="F520" s="17">
        <v>9.6199999999999992</v>
      </c>
      <c r="G520" s="17">
        <v>21.32</v>
      </c>
      <c r="H520" s="17">
        <v>30.95</v>
      </c>
      <c r="I520" s="17">
        <v>3.37</v>
      </c>
      <c r="J520" s="17">
        <v>28</v>
      </c>
      <c r="K520" s="17">
        <v>6</v>
      </c>
      <c r="L520" s="18">
        <v>24.9</v>
      </c>
      <c r="M520" s="18">
        <v>93.5</v>
      </c>
      <c r="N520" s="20">
        <v>1009.9</v>
      </c>
      <c r="O520" s="18">
        <v>1</v>
      </c>
      <c r="P520" s="18">
        <v>0.38</v>
      </c>
      <c r="Q520" s="17">
        <v>158.24</v>
      </c>
      <c r="R520" s="19">
        <v>0</v>
      </c>
      <c r="S520">
        <v>1</v>
      </c>
    </row>
    <row r="521" spans="1:19">
      <c r="A521" s="1">
        <v>17</v>
      </c>
      <c r="B521" s="2">
        <v>0.125</v>
      </c>
      <c r="C521" s="18">
        <v>26.3</v>
      </c>
      <c r="D521" s="17">
        <v>1.5</v>
      </c>
      <c r="E521" s="17">
        <v>0.55000000000000004</v>
      </c>
      <c r="F521" s="17">
        <v>9.3800000000000008</v>
      </c>
      <c r="G521" s="17">
        <v>20.99</v>
      </c>
      <c r="H521" s="17">
        <v>30.37</v>
      </c>
      <c r="I521" s="17">
        <v>3.42</v>
      </c>
      <c r="J521" s="17">
        <v>36</v>
      </c>
      <c r="K521" s="17">
        <v>12</v>
      </c>
      <c r="L521" s="18">
        <v>24.9</v>
      </c>
      <c r="M521" s="18">
        <v>93.2</v>
      </c>
      <c r="N521" s="20">
        <v>1009.3</v>
      </c>
      <c r="O521" s="18">
        <v>1</v>
      </c>
      <c r="P521" s="18">
        <v>0.3</v>
      </c>
      <c r="Q521" s="17">
        <v>248.5</v>
      </c>
      <c r="R521" s="19">
        <v>0</v>
      </c>
      <c r="S521">
        <v>1</v>
      </c>
    </row>
    <row r="522" spans="1:19">
      <c r="A522" s="1">
        <v>17</v>
      </c>
      <c r="B522" s="2">
        <v>0.16666666666666699</v>
      </c>
      <c r="C522" s="18">
        <v>26.1</v>
      </c>
      <c r="D522" s="17">
        <v>1.38</v>
      </c>
      <c r="E522" s="17">
        <v>0.47</v>
      </c>
      <c r="F522" s="17">
        <v>2.97</v>
      </c>
      <c r="G522" s="17">
        <v>18.28</v>
      </c>
      <c r="H522" s="17">
        <v>21.25</v>
      </c>
      <c r="I522" s="17">
        <v>3.37</v>
      </c>
      <c r="J522" s="17">
        <v>20</v>
      </c>
      <c r="K522" s="17">
        <v>8</v>
      </c>
      <c r="L522" s="18">
        <v>24.8</v>
      </c>
      <c r="M522" s="18">
        <v>93.9</v>
      </c>
      <c r="N522" s="20">
        <v>1009.2</v>
      </c>
      <c r="O522" s="18">
        <v>1</v>
      </c>
      <c r="P522" s="18">
        <v>0.34</v>
      </c>
      <c r="Q522" s="17">
        <v>207.16</v>
      </c>
      <c r="R522" s="19">
        <v>0</v>
      </c>
      <c r="S522">
        <v>1</v>
      </c>
    </row>
    <row r="523" spans="1:19">
      <c r="A523" s="1">
        <v>17</v>
      </c>
      <c r="B523" s="2">
        <v>0.20833333333333301</v>
      </c>
      <c r="C523" s="18">
        <v>25.9</v>
      </c>
      <c r="D523" s="17">
        <v>0.76</v>
      </c>
      <c r="E523" s="17">
        <v>0.47</v>
      </c>
      <c r="F523" s="17">
        <v>5.51</v>
      </c>
      <c r="G523" s="17">
        <v>16.41</v>
      </c>
      <c r="H523" s="17">
        <v>21.93</v>
      </c>
      <c r="I523" s="17">
        <v>3.41</v>
      </c>
      <c r="J523" s="17">
        <v>22</v>
      </c>
      <c r="K523" s="17">
        <v>9</v>
      </c>
      <c r="L523" s="18">
        <v>24.8</v>
      </c>
      <c r="M523" s="18">
        <v>94.2</v>
      </c>
      <c r="N523" s="20">
        <v>1009.4</v>
      </c>
      <c r="O523" s="18">
        <v>2</v>
      </c>
      <c r="P523" s="18">
        <v>0.28000000000000003</v>
      </c>
      <c r="Q523" s="17">
        <v>140.76</v>
      </c>
      <c r="R523" s="19">
        <v>0</v>
      </c>
      <c r="S523">
        <v>1</v>
      </c>
    </row>
    <row r="524" spans="1:19">
      <c r="A524" s="1">
        <v>17</v>
      </c>
      <c r="B524" s="2">
        <v>0.25</v>
      </c>
      <c r="C524" s="18">
        <v>25.9</v>
      </c>
      <c r="D524" s="17">
        <v>1.32</v>
      </c>
      <c r="E524" s="17">
        <v>0.5</v>
      </c>
      <c r="F524" s="17">
        <v>9.39</v>
      </c>
      <c r="G524" s="17">
        <v>19.010000000000002</v>
      </c>
      <c r="H524" s="17">
        <v>28.39</v>
      </c>
      <c r="I524" s="17">
        <v>3.5</v>
      </c>
      <c r="J524" s="17">
        <v>33</v>
      </c>
      <c r="K524" s="17">
        <v>10</v>
      </c>
      <c r="L524" s="18">
        <v>24.7</v>
      </c>
      <c r="M524" s="18">
        <v>94.5</v>
      </c>
      <c r="N524" s="20">
        <v>1009.6</v>
      </c>
      <c r="O524" s="18">
        <v>3</v>
      </c>
      <c r="P524" s="18">
        <v>0.85</v>
      </c>
      <c r="Q524" s="17">
        <v>180.85</v>
      </c>
      <c r="R524" s="19">
        <v>0</v>
      </c>
      <c r="S524">
        <v>1</v>
      </c>
    </row>
    <row r="525" spans="1:19">
      <c r="A525" s="1">
        <v>17</v>
      </c>
      <c r="B525" s="2">
        <v>0.29166666666666702</v>
      </c>
      <c r="C525" s="18">
        <v>25.9</v>
      </c>
      <c r="D525" s="17">
        <v>1.7</v>
      </c>
      <c r="E525" s="17">
        <v>0.46</v>
      </c>
      <c r="F525" s="17">
        <v>9.41</v>
      </c>
      <c r="G525" s="17">
        <v>19.12</v>
      </c>
      <c r="H525" s="17">
        <v>28.53</v>
      </c>
      <c r="I525" s="17">
        <v>3.42</v>
      </c>
      <c r="J525" s="17">
        <v>17</v>
      </c>
      <c r="K525" s="17">
        <v>8</v>
      </c>
      <c r="L525" s="18">
        <v>24.5</v>
      </c>
      <c r="M525" s="18">
        <v>96.9</v>
      </c>
      <c r="N525" s="20">
        <v>1010.1</v>
      </c>
      <c r="O525" s="18">
        <v>38</v>
      </c>
      <c r="P525" s="18">
        <v>1.1399999999999999</v>
      </c>
      <c r="Q525" s="17">
        <v>103.65</v>
      </c>
      <c r="R525" s="19">
        <v>3.2</v>
      </c>
      <c r="S525">
        <v>1</v>
      </c>
    </row>
    <row r="526" spans="1:19">
      <c r="A526" s="1">
        <v>17</v>
      </c>
      <c r="B526" s="2">
        <v>0.33333333333333298</v>
      </c>
      <c r="C526" s="18">
        <v>26.2</v>
      </c>
      <c r="D526" s="17">
        <v>3.17</v>
      </c>
      <c r="E526" s="17">
        <v>0.53</v>
      </c>
      <c r="F526" s="17">
        <v>7.34</v>
      </c>
      <c r="G526" s="17">
        <v>16.03</v>
      </c>
      <c r="H526" s="17">
        <v>23.37</v>
      </c>
      <c r="I526" s="17">
        <v>3.42</v>
      </c>
      <c r="J526" s="17">
        <v>11</v>
      </c>
      <c r="K526" s="17">
        <v>6</v>
      </c>
      <c r="L526" s="18">
        <v>25.1</v>
      </c>
      <c r="M526" s="18">
        <v>96.7</v>
      </c>
      <c r="N526" s="20">
        <v>1011</v>
      </c>
      <c r="O526" s="18">
        <v>102</v>
      </c>
      <c r="P526" s="17">
        <v>1.83</v>
      </c>
      <c r="Q526" s="17">
        <v>115.18</v>
      </c>
      <c r="R526" s="19">
        <v>0.2</v>
      </c>
      <c r="S526">
        <v>1</v>
      </c>
    </row>
    <row r="527" spans="1:19">
      <c r="A527" s="1">
        <v>17</v>
      </c>
      <c r="B527" s="2">
        <v>0.375</v>
      </c>
      <c r="C527" s="18">
        <v>26.3</v>
      </c>
      <c r="D527" s="17">
        <v>14.1</v>
      </c>
      <c r="E527" s="17">
        <v>0.39</v>
      </c>
      <c r="F527" s="17">
        <v>3.47</v>
      </c>
      <c r="G527" s="17">
        <v>11.89</v>
      </c>
      <c r="H527" s="17">
        <v>15.35</v>
      </c>
      <c r="I527" s="17">
        <v>3.4</v>
      </c>
      <c r="J527" s="17">
        <v>5</v>
      </c>
      <c r="K527" s="17">
        <v>5</v>
      </c>
      <c r="L527" s="18">
        <v>24.7</v>
      </c>
      <c r="M527" s="18">
        <v>93.6</v>
      </c>
      <c r="N527" s="20">
        <v>1011.8</v>
      </c>
      <c r="O527" s="18">
        <v>121</v>
      </c>
      <c r="P527" s="17">
        <v>3.7</v>
      </c>
      <c r="Q527" s="17">
        <v>97.35</v>
      </c>
      <c r="R527" s="19">
        <v>2.6</v>
      </c>
      <c r="S527">
        <v>1</v>
      </c>
    </row>
    <row r="528" spans="1:19">
      <c r="A528" s="1">
        <v>17</v>
      </c>
      <c r="B528" s="2">
        <v>0.41666666666666702</v>
      </c>
      <c r="C528" s="18">
        <v>26.9</v>
      </c>
      <c r="D528" s="17">
        <v>17.14</v>
      </c>
      <c r="E528" s="17">
        <v>0.37</v>
      </c>
      <c r="F528" s="17">
        <v>2.2999999999999998</v>
      </c>
      <c r="G528" s="17">
        <v>9.82</v>
      </c>
      <c r="H528" s="17">
        <v>12.12</v>
      </c>
      <c r="I528" s="17">
        <v>3.34</v>
      </c>
      <c r="J528" s="17">
        <v>0</v>
      </c>
      <c r="K528" s="17">
        <v>2</v>
      </c>
      <c r="L528" s="18">
        <v>24</v>
      </c>
      <c r="M528" s="18">
        <v>96.1</v>
      </c>
      <c r="N528" s="20">
        <v>1012.2</v>
      </c>
      <c r="O528" s="18">
        <v>185</v>
      </c>
      <c r="P528" s="17">
        <v>3.66</v>
      </c>
      <c r="Q528" s="17">
        <v>106.12</v>
      </c>
      <c r="R528" s="19">
        <v>6.2</v>
      </c>
      <c r="S528">
        <v>1</v>
      </c>
    </row>
    <row r="529" spans="1:19">
      <c r="A529" s="1">
        <v>17</v>
      </c>
      <c r="B529" s="2">
        <v>0.45833333333333298</v>
      </c>
      <c r="C529" s="18">
        <v>27.2</v>
      </c>
      <c r="D529" s="17">
        <v>18.78</v>
      </c>
      <c r="E529" s="17">
        <v>0.39</v>
      </c>
      <c r="F529" s="17">
        <v>2.81</v>
      </c>
      <c r="G529" s="17">
        <v>9.1199999999999992</v>
      </c>
      <c r="H529" s="17">
        <v>11.93</v>
      </c>
      <c r="I529" s="17">
        <v>3.36</v>
      </c>
      <c r="J529" s="17">
        <v>0</v>
      </c>
      <c r="K529" s="17">
        <v>0</v>
      </c>
      <c r="L529" s="18">
        <v>24.5</v>
      </c>
      <c r="M529" s="18">
        <v>95.6</v>
      </c>
      <c r="N529" s="20">
        <v>1011.8</v>
      </c>
      <c r="O529" s="18">
        <v>254</v>
      </c>
      <c r="P529" s="17">
        <v>2.2599999999999998</v>
      </c>
      <c r="Q529" s="17">
        <v>76.16</v>
      </c>
      <c r="R529" s="19">
        <v>6</v>
      </c>
      <c r="S529">
        <v>1</v>
      </c>
    </row>
    <row r="530" spans="1:19">
      <c r="A530" s="1">
        <v>17</v>
      </c>
      <c r="B530" s="2">
        <v>0.5</v>
      </c>
      <c r="C530" s="18">
        <v>27.3</v>
      </c>
      <c r="D530" s="17">
        <v>20.73</v>
      </c>
      <c r="E530" s="17">
        <v>0.42</v>
      </c>
      <c r="F530" s="17">
        <v>2.23</v>
      </c>
      <c r="G530" s="17">
        <v>7.63</v>
      </c>
      <c r="H530" s="17">
        <v>9.85</v>
      </c>
      <c r="I530" s="17">
        <v>3.3</v>
      </c>
      <c r="J530" s="17">
        <v>0</v>
      </c>
      <c r="K530" s="17">
        <v>0</v>
      </c>
      <c r="L530" s="18">
        <v>26.1</v>
      </c>
      <c r="M530" s="18">
        <v>88.8</v>
      </c>
      <c r="N530" s="20">
        <v>1010.8</v>
      </c>
      <c r="O530" s="18">
        <v>431</v>
      </c>
      <c r="P530" s="17">
        <v>1.9</v>
      </c>
      <c r="Q530" s="17">
        <v>73.45</v>
      </c>
      <c r="R530" s="19">
        <v>0.2</v>
      </c>
      <c r="S530">
        <v>1</v>
      </c>
    </row>
    <row r="531" spans="1:19">
      <c r="A531" s="1">
        <v>17</v>
      </c>
      <c r="B531" s="2">
        <v>0.54166666666666696</v>
      </c>
      <c r="C531" s="18">
        <v>27.6</v>
      </c>
      <c r="D531" s="17">
        <v>25.69</v>
      </c>
      <c r="E531" s="17">
        <v>0.39</v>
      </c>
      <c r="F531" s="17">
        <v>1.67</v>
      </c>
      <c r="G531" s="17">
        <v>5.5</v>
      </c>
      <c r="H531" s="17">
        <v>7.16</v>
      </c>
      <c r="I531" s="17">
        <v>3.27</v>
      </c>
      <c r="J531" s="17">
        <v>9</v>
      </c>
      <c r="K531" s="17">
        <v>0</v>
      </c>
      <c r="L531" s="18">
        <v>28.6</v>
      </c>
      <c r="M531" s="18">
        <v>75.7</v>
      </c>
      <c r="N531" s="20">
        <v>1009.5</v>
      </c>
      <c r="O531" s="18">
        <v>750</v>
      </c>
      <c r="P531" s="17">
        <v>2.33</v>
      </c>
      <c r="Q531" s="17">
        <v>56.64</v>
      </c>
      <c r="R531" s="19">
        <v>0.2</v>
      </c>
      <c r="S531">
        <v>1</v>
      </c>
    </row>
    <row r="532" spans="1:19">
      <c r="A532" s="1">
        <v>17</v>
      </c>
      <c r="B532" s="2">
        <v>0.58333333333333304</v>
      </c>
      <c r="C532" s="18">
        <v>28.2</v>
      </c>
      <c r="D532" s="17">
        <v>26.65</v>
      </c>
      <c r="E532" s="17">
        <v>0.37</v>
      </c>
      <c r="F532" s="17">
        <v>1.21</v>
      </c>
      <c r="G532" s="17">
        <v>4.92</v>
      </c>
      <c r="H532" s="17">
        <v>6.13</v>
      </c>
      <c r="I532" s="17">
        <v>3.5</v>
      </c>
      <c r="J532" s="17">
        <v>8</v>
      </c>
      <c r="K532" s="17">
        <v>0</v>
      </c>
      <c r="L532" s="18">
        <v>28.6</v>
      </c>
      <c r="M532" s="18">
        <v>73</v>
      </c>
      <c r="N532" s="20">
        <v>1008.9</v>
      </c>
      <c r="O532" s="18">
        <v>481</v>
      </c>
      <c r="P532" s="17">
        <v>3.03</v>
      </c>
      <c r="Q532" s="17">
        <v>72.849999999999994</v>
      </c>
      <c r="R532" s="19">
        <v>0</v>
      </c>
      <c r="S532">
        <v>1</v>
      </c>
    </row>
    <row r="533" spans="1:19">
      <c r="A533" s="1">
        <v>17</v>
      </c>
      <c r="B533" s="2">
        <v>0.625</v>
      </c>
      <c r="C533" s="18">
        <v>29</v>
      </c>
      <c r="D533" s="17">
        <v>26.67</v>
      </c>
      <c r="E533" s="17">
        <v>0.37</v>
      </c>
      <c r="F533" s="17">
        <v>1.5</v>
      </c>
      <c r="G533" s="17">
        <v>4.74</v>
      </c>
      <c r="H533" s="17">
        <v>6.24</v>
      </c>
      <c r="I533" s="17">
        <v>3.38</v>
      </c>
      <c r="J533" s="17">
        <v>11</v>
      </c>
      <c r="K533" s="17">
        <v>2</v>
      </c>
      <c r="L533" s="18">
        <v>28.7</v>
      </c>
      <c r="M533" s="18">
        <v>71</v>
      </c>
      <c r="N533" s="20">
        <v>1008.4</v>
      </c>
      <c r="O533" s="18">
        <v>451</v>
      </c>
      <c r="P533" s="17">
        <v>3.18</v>
      </c>
      <c r="Q533" s="17">
        <v>65.739999999999995</v>
      </c>
      <c r="R533" s="19">
        <v>0</v>
      </c>
      <c r="S533">
        <v>1</v>
      </c>
    </row>
    <row r="534" spans="1:19">
      <c r="A534" s="1">
        <v>17</v>
      </c>
      <c r="B534" s="2">
        <v>0.66666666666666696</v>
      </c>
      <c r="C534" s="18">
        <v>29.4</v>
      </c>
      <c r="D534" s="17">
        <v>25.55</v>
      </c>
      <c r="E534" s="17">
        <v>0.35</v>
      </c>
      <c r="F534" s="17">
        <v>1.49</v>
      </c>
      <c r="G534" s="17">
        <v>5.81</v>
      </c>
      <c r="H534" s="17">
        <v>7.3</v>
      </c>
      <c r="I534" s="17">
        <v>3.09</v>
      </c>
      <c r="J534" s="17">
        <v>9</v>
      </c>
      <c r="K534" s="17">
        <v>1</v>
      </c>
      <c r="L534" s="18">
        <v>28.9</v>
      </c>
      <c r="M534" s="18">
        <v>69</v>
      </c>
      <c r="N534" s="20">
        <v>1008.2</v>
      </c>
      <c r="O534" s="18">
        <v>398</v>
      </c>
      <c r="P534" s="17">
        <v>2.14</v>
      </c>
      <c r="Q534" s="17">
        <v>56.88</v>
      </c>
      <c r="R534" s="19">
        <v>0</v>
      </c>
      <c r="S534">
        <v>1</v>
      </c>
    </row>
    <row r="535" spans="1:19">
      <c r="A535" s="1">
        <v>17</v>
      </c>
      <c r="B535" s="2">
        <v>0.70833333333333304</v>
      </c>
      <c r="C535" s="18">
        <v>29.2</v>
      </c>
      <c r="D535" s="17">
        <v>25.73</v>
      </c>
      <c r="E535" s="17">
        <v>0.37</v>
      </c>
      <c r="F535" s="17">
        <v>1.21</v>
      </c>
      <c r="G535" s="17">
        <v>6.37</v>
      </c>
      <c r="H535" s="17">
        <v>7.58</v>
      </c>
      <c r="I535" s="17">
        <v>2.98</v>
      </c>
      <c r="J535" s="17">
        <v>11</v>
      </c>
      <c r="K535" s="17">
        <v>0</v>
      </c>
      <c r="L535" s="18">
        <v>28.8</v>
      </c>
      <c r="M535" s="18">
        <v>67.7</v>
      </c>
      <c r="N535" s="20">
        <v>1008.2</v>
      </c>
      <c r="O535" s="18">
        <v>184</v>
      </c>
      <c r="P535" s="17">
        <v>2.2599999999999998</v>
      </c>
      <c r="Q535" s="17">
        <v>53.5</v>
      </c>
      <c r="R535" s="19">
        <v>0</v>
      </c>
      <c r="S535">
        <v>1</v>
      </c>
    </row>
    <row r="536" spans="1:19">
      <c r="A536" s="1">
        <v>17</v>
      </c>
      <c r="B536" s="2">
        <v>0.75</v>
      </c>
      <c r="C536" s="18">
        <v>27.5</v>
      </c>
      <c r="D536" s="17">
        <v>17.579999999999998</v>
      </c>
      <c r="E536" s="17">
        <v>0.82</v>
      </c>
      <c r="F536" s="17">
        <v>7.13</v>
      </c>
      <c r="G536" s="17">
        <v>13.39</v>
      </c>
      <c r="H536" s="17">
        <v>20.52</v>
      </c>
      <c r="I536" s="17">
        <v>3.42</v>
      </c>
      <c r="J536" s="17">
        <v>13</v>
      </c>
      <c r="K536" s="17">
        <v>3</v>
      </c>
      <c r="L536" s="18">
        <v>28.1</v>
      </c>
      <c r="M536" s="18">
        <v>72</v>
      </c>
      <c r="N536" s="20">
        <v>1008.4</v>
      </c>
      <c r="O536" s="18">
        <v>37</v>
      </c>
      <c r="P536" s="17">
        <v>1.1299999999999999</v>
      </c>
      <c r="Q536" s="17">
        <v>52.63</v>
      </c>
      <c r="R536" s="19">
        <v>0</v>
      </c>
      <c r="S536">
        <v>1</v>
      </c>
    </row>
    <row r="537" spans="1:19">
      <c r="A537" s="1">
        <v>17</v>
      </c>
      <c r="B537" s="2">
        <v>0.79166666666666696</v>
      </c>
      <c r="C537" s="18">
        <v>26.9</v>
      </c>
      <c r="D537" s="17">
        <v>11.1</v>
      </c>
      <c r="E537" s="17">
        <v>0.57999999999999996</v>
      </c>
      <c r="F537" s="17">
        <v>1.68</v>
      </c>
      <c r="G537" s="17">
        <v>18.47</v>
      </c>
      <c r="H537" s="17">
        <v>20.149999999999999</v>
      </c>
      <c r="I537" s="17">
        <v>3.48</v>
      </c>
      <c r="J537" s="17">
        <v>17</v>
      </c>
      <c r="K537" s="17">
        <v>9</v>
      </c>
      <c r="L537" s="18">
        <v>27.1</v>
      </c>
      <c r="M537" s="18">
        <v>76.2</v>
      </c>
      <c r="N537" s="20">
        <v>1008.7</v>
      </c>
      <c r="O537" s="18">
        <v>0</v>
      </c>
      <c r="P537" s="17">
        <v>0.73</v>
      </c>
      <c r="Q537" s="17">
        <v>46.87</v>
      </c>
      <c r="R537" s="19">
        <v>0</v>
      </c>
      <c r="S537">
        <v>1</v>
      </c>
    </row>
    <row r="538" spans="1:19">
      <c r="A538" s="1">
        <v>17</v>
      </c>
      <c r="B538" s="2">
        <v>0.83333333333333304</v>
      </c>
      <c r="C538" s="18">
        <v>26.6</v>
      </c>
      <c r="D538" s="17">
        <v>2.74</v>
      </c>
      <c r="E538" s="17">
        <v>0.73</v>
      </c>
      <c r="F538" s="17">
        <v>7.24</v>
      </c>
      <c r="G538" s="17">
        <v>24.51</v>
      </c>
      <c r="H538" s="17">
        <v>31.75</v>
      </c>
      <c r="I538" s="17">
        <v>3.38</v>
      </c>
      <c r="J538" s="17">
        <v>20</v>
      </c>
      <c r="K538" s="17">
        <v>7</v>
      </c>
      <c r="L538" s="18">
        <v>26.6</v>
      </c>
      <c r="M538" s="18">
        <v>81.2</v>
      </c>
      <c r="N538" s="20">
        <v>1009.4</v>
      </c>
      <c r="O538" s="18">
        <v>1</v>
      </c>
      <c r="P538" s="17">
        <v>0.88</v>
      </c>
      <c r="Q538" s="17">
        <v>64.55</v>
      </c>
      <c r="R538" s="19">
        <v>0</v>
      </c>
      <c r="S538">
        <v>1</v>
      </c>
    </row>
    <row r="539" spans="1:19">
      <c r="A539" s="1">
        <v>17</v>
      </c>
      <c r="B539" s="2">
        <v>0.875</v>
      </c>
      <c r="C539" s="18">
        <v>26.5</v>
      </c>
      <c r="D539" s="17">
        <v>7.88</v>
      </c>
      <c r="E539" s="17">
        <v>0.54</v>
      </c>
      <c r="F539" s="17">
        <v>2.39</v>
      </c>
      <c r="G539" s="17">
        <v>17.18</v>
      </c>
      <c r="H539" s="17">
        <v>19.559999999999999</v>
      </c>
      <c r="I539" s="17">
        <v>3.52</v>
      </c>
      <c r="J539" s="17">
        <v>12</v>
      </c>
      <c r="K539" s="17">
        <v>9</v>
      </c>
      <c r="L539" s="18">
        <v>26.7</v>
      </c>
      <c r="M539" s="18">
        <v>83.5</v>
      </c>
      <c r="N539" s="20">
        <v>1010.2</v>
      </c>
      <c r="O539" s="18">
        <v>2</v>
      </c>
      <c r="P539" s="17">
        <v>1.21</v>
      </c>
      <c r="Q539" s="17">
        <v>51.71</v>
      </c>
      <c r="R539" s="19">
        <v>0</v>
      </c>
      <c r="S539">
        <v>1</v>
      </c>
    </row>
    <row r="540" spans="1:19">
      <c r="A540" s="1">
        <v>17</v>
      </c>
      <c r="B540" s="2">
        <v>0.91666666666666696</v>
      </c>
      <c r="C540" s="18">
        <v>26.6</v>
      </c>
      <c r="D540" s="17">
        <v>14.2</v>
      </c>
      <c r="E540" s="17">
        <v>0.4</v>
      </c>
      <c r="F540" s="17">
        <v>0.4</v>
      </c>
      <c r="G540" s="17">
        <v>6.38</v>
      </c>
      <c r="H540" s="17">
        <v>6.78</v>
      </c>
      <c r="I540" s="17">
        <v>3.36</v>
      </c>
      <c r="J540" s="17">
        <v>8</v>
      </c>
      <c r="K540" s="17">
        <v>5</v>
      </c>
      <c r="L540" s="18">
        <v>27.5</v>
      </c>
      <c r="M540" s="18">
        <v>82.8</v>
      </c>
      <c r="N540" s="20">
        <v>1010.9</v>
      </c>
      <c r="O540" s="18">
        <v>2</v>
      </c>
      <c r="P540" s="17">
        <v>2.0099999999999998</v>
      </c>
      <c r="Q540" s="17">
        <v>41.39</v>
      </c>
      <c r="R540" s="19">
        <v>0</v>
      </c>
      <c r="S540">
        <v>1</v>
      </c>
    </row>
    <row r="541" spans="1:19">
      <c r="A541" s="1">
        <v>17</v>
      </c>
      <c r="B541" s="2">
        <v>0.95833333333333304</v>
      </c>
      <c r="C541" s="18">
        <v>26.6</v>
      </c>
      <c r="D541" s="17">
        <v>15.71</v>
      </c>
      <c r="E541" s="17">
        <v>0.39</v>
      </c>
      <c r="F541" s="17">
        <v>0.2</v>
      </c>
      <c r="G541" s="17">
        <v>4.53</v>
      </c>
      <c r="H541" s="17">
        <v>4.7300000000000004</v>
      </c>
      <c r="I541" s="17">
        <v>3.35</v>
      </c>
      <c r="J541" s="17">
        <v>4</v>
      </c>
      <c r="K541" s="17">
        <v>0</v>
      </c>
      <c r="L541" s="18">
        <v>27.6</v>
      </c>
      <c r="M541" s="18">
        <v>82.1</v>
      </c>
      <c r="N541" s="20">
        <v>1011</v>
      </c>
      <c r="O541" s="18">
        <v>2</v>
      </c>
      <c r="P541" s="17">
        <v>2</v>
      </c>
      <c r="Q541" s="17">
        <v>39.1</v>
      </c>
      <c r="R541" s="19">
        <v>0</v>
      </c>
      <c r="S541">
        <v>1</v>
      </c>
    </row>
    <row r="543" spans="1:19">
      <c r="A543" s="150" t="s">
        <v>39</v>
      </c>
      <c r="B543" s="151"/>
      <c r="C543" s="18">
        <v>0</v>
      </c>
      <c r="D543" s="18">
        <v>0</v>
      </c>
      <c r="E543" s="18">
        <v>0</v>
      </c>
      <c r="F543" s="18">
        <v>0</v>
      </c>
      <c r="G543" s="18">
        <v>0</v>
      </c>
      <c r="H543" s="18">
        <v>0</v>
      </c>
      <c r="I543" s="18">
        <v>0</v>
      </c>
      <c r="J543" s="18">
        <v>0</v>
      </c>
      <c r="K543" s="18">
        <v>0</v>
      </c>
      <c r="L543" s="18">
        <v>0</v>
      </c>
      <c r="M543" s="18">
        <v>0</v>
      </c>
      <c r="N543" s="18">
        <v>0</v>
      </c>
      <c r="O543" s="18">
        <v>0</v>
      </c>
      <c r="P543" s="18">
        <v>0</v>
      </c>
      <c r="Q543" s="18">
        <v>0</v>
      </c>
      <c r="R543" s="18">
        <v>0</v>
      </c>
    </row>
    <row r="544" spans="1:19">
      <c r="A544" s="144" t="s">
        <v>2</v>
      </c>
      <c r="B544" s="145"/>
      <c r="C544" s="18">
        <v>0</v>
      </c>
      <c r="D544" s="18">
        <v>0</v>
      </c>
      <c r="E544" s="18">
        <v>0</v>
      </c>
      <c r="F544" s="18">
        <v>0</v>
      </c>
      <c r="G544" s="18">
        <v>0</v>
      </c>
      <c r="H544" s="18">
        <v>0</v>
      </c>
      <c r="I544" s="18">
        <v>0</v>
      </c>
      <c r="J544" s="18">
        <v>0</v>
      </c>
      <c r="K544" s="18">
        <v>0</v>
      </c>
      <c r="L544" s="18">
        <v>0</v>
      </c>
      <c r="M544" s="18">
        <v>0</v>
      </c>
      <c r="N544" s="18">
        <v>0</v>
      </c>
      <c r="O544" s="18">
        <v>0</v>
      </c>
      <c r="P544" s="18">
        <v>0</v>
      </c>
      <c r="Q544" s="18">
        <v>0</v>
      </c>
      <c r="R544" s="18">
        <v>0</v>
      </c>
    </row>
    <row r="545" spans="1:19">
      <c r="A545" s="146" t="s">
        <v>3</v>
      </c>
      <c r="B545" s="147"/>
      <c r="C545" s="18">
        <v>0</v>
      </c>
      <c r="D545" s="18">
        <v>0</v>
      </c>
      <c r="E545" s="18">
        <v>0</v>
      </c>
      <c r="F545" s="18">
        <v>0</v>
      </c>
      <c r="G545" s="18">
        <v>0</v>
      </c>
      <c r="H545" s="18">
        <v>0</v>
      </c>
      <c r="I545" s="18">
        <v>0</v>
      </c>
      <c r="J545" s="18">
        <v>0</v>
      </c>
      <c r="K545" s="18">
        <v>0</v>
      </c>
      <c r="L545" s="18">
        <v>0</v>
      </c>
      <c r="M545" s="18">
        <v>0</v>
      </c>
      <c r="N545" s="18">
        <v>0</v>
      </c>
      <c r="O545" s="18">
        <v>0</v>
      </c>
      <c r="P545" s="18">
        <v>0</v>
      </c>
      <c r="Q545" s="18">
        <v>0</v>
      </c>
      <c r="R545" s="18">
        <v>0</v>
      </c>
    </row>
    <row r="546" spans="1:19">
      <c r="A546" s="148" t="s">
        <v>4</v>
      </c>
      <c r="B546" s="149"/>
      <c r="C546" s="18">
        <v>0</v>
      </c>
      <c r="D546" s="18">
        <v>0</v>
      </c>
      <c r="E546" s="18">
        <v>0</v>
      </c>
      <c r="F546" s="18">
        <v>0</v>
      </c>
      <c r="G546" s="18">
        <v>0</v>
      </c>
      <c r="H546" s="18">
        <v>0</v>
      </c>
      <c r="I546" s="18">
        <v>0</v>
      </c>
      <c r="J546" s="18">
        <v>0</v>
      </c>
      <c r="K546" s="18">
        <v>0</v>
      </c>
      <c r="L546" s="18">
        <v>0</v>
      </c>
      <c r="M546" s="18">
        <v>0</v>
      </c>
      <c r="N546" s="18">
        <v>0</v>
      </c>
      <c r="O546" s="18">
        <v>0</v>
      </c>
      <c r="P546" s="18">
        <v>0</v>
      </c>
      <c r="Q546" s="18">
        <v>0</v>
      </c>
      <c r="R546" s="18">
        <v>0</v>
      </c>
    </row>
    <row r="547" spans="1:19">
      <c r="A547" s="152" t="s">
        <v>27</v>
      </c>
      <c r="B547" s="153"/>
      <c r="C547" s="21">
        <f t="shared" ref="C547:R547" si="16">24-C543-C544-C545-C546</f>
        <v>24</v>
      </c>
      <c r="D547" s="21">
        <f t="shared" si="16"/>
        <v>24</v>
      </c>
      <c r="E547" s="21">
        <f t="shared" si="16"/>
        <v>24</v>
      </c>
      <c r="F547" s="21">
        <f t="shared" si="16"/>
        <v>24</v>
      </c>
      <c r="G547" s="21">
        <f t="shared" si="16"/>
        <v>24</v>
      </c>
      <c r="H547" s="21">
        <f t="shared" si="16"/>
        <v>24</v>
      </c>
      <c r="I547" s="21">
        <f t="shared" si="16"/>
        <v>24</v>
      </c>
      <c r="J547" s="21">
        <f t="shared" si="16"/>
        <v>24</v>
      </c>
      <c r="K547" s="21">
        <f t="shared" si="16"/>
        <v>24</v>
      </c>
      <c r="L547" s="21">
        <f t="shared" si="16"/>
        <v>24</v>
      </c>
      <c r="M547" s="21">
        <f t="shared" si="16"/>
        <v>24</v>
      </c>
      <c r="N547" s="21">
        <f t="shared" si="16"/>
        <v>24</v>
      </c>
      <c r="O547" s="21">
        <f t="shared" si="16"/>
        <v>24</v>
      </c>
      <c r="P547" s="21">
        <f t="shared" si="16"/>
        <v>24</v>
      </c>
      <c r="Q547" s="21">
        <f t="shared" si="16"/>
        <v>24</v>
      </c>
      <c r="R547" s="21">
        <f t="shared" si="16"/>
        <v>24</v>
      </c>
    </row>
    <row r="548" spans="1:19">
      <c r="A548" s="154" t="s">
        <v>28</v>
      </c>
      <c r="B548" s="155"/>
      <c r="C548" s="22">
        <f>C547/(SUM(S518:S541))</f>
        <v>1</v>
      </c>
      <c r="D548" s="22">
        <f>D547/(SUM(S518:S541))</f>
        <v>1</v>
      </c>
      <c r="E548" s="22">
        <f>E547/(SUM(S518:S541))</f>
        <v>1</v>
      </c>
      <c r="F548" s="22">
        <f>F547/(SUM(S518:S541))</f>
        <v>1</v>
      </c>
      <c r="G548" s="22">
        <f>G547/(SUM(S518:S541))</f>
        <v>1</v>
      </c>
      <c r="H548" s="22">
        <f>H547/(SUM(S518:S541))</f>
        <v>1</v>
      </c>
      <c r="I548" s="22">
        <f>I547/(SUM(S518:S541))</f>
        <v>1</v>
      </c>
      <c r="J548" s="22">
        <f>J547/(SUM(S518:S541))</f>
        <v>1</v>
      </c>
      <c r="K548" s="22">
        <f>K547/(SUM(S518:S541))</f>
        <v>1</v>
      </c>
      <c r="L548" s="22">
        <f>L547/(SUM(S518:S541))</f>
        <v>1</v>
      </c>
      <c r="M548" s="22">
        <f>M547/(SUM(S518:S541))</f>
        <v>1</v>
      </c>
      <c r="N548" s="22">
        <f>N547/(SUM(S518:S541))</f>
        <v>1</v>
      </c>
      <c r="O548" s="22">
        <f>O547/(SUM(S518:S541))</f>
        <v>1</v>
      </c>
      <c r="P548" s="22">
        <f>P547/(SUM(S518:S541))</f>
        <v>1</v>
      </c>
      <c r="Q548" s="22">
        <f>Q547/(SUM(S518:S541))</f>
        <v>1</v>
      </c>
      <c r="R548" s="22">
        <f>R547/(SUM(S518:S541))</f>
        <v>1</v>
      </c>
    </row>
    <row r="550" spans="1:19">
      <c r="A550" s="1">
        <v>18</v>
      </c>
      <c r="B550" s="2">
        <v>0</v>
      </c>
      <c r="C550" s="18">
        <v>26.5</v>
      </c>
      <c r="D550" s="17">
        <v>18.25</v>
      </c>
      <c r="E550" s="17">
        <v>0.35</v>
      </c>
      <c r="F550" s="17">
        <v>0.12</v>
      </c>
      <c r="G550" s="17">
        <v>4.18</v>
      </c>
      <c r="H550" s="17">
        <v>4.29</v>
      </c>
      <c r="I550" s="17">
        <v>3.4</v>
      </c>
      <c r="J550" s="17">
        <v>0</v>
      </c>
      <c r="K550" s="17">
        <v>0</v>
      </c>
      <c r="L550" s="18">
        <v>25.8</v>
      </c>
      <c r="M550" s="18">
        <v>90.4</v>
      </c>
      <c r="N550" s="20">
        <v>1010.7</v>
      </c>
      <c r="O550" s="18">
        <v>3</v>
      </c>
      <c r="P550" s="18">
        <v>1.75</v>
      </c>
      <c r="Q550" s="17">
        <v>80.13</v>
      </c>
      <c r="R550" s="19">
        <v>7.2</v>
      </c>
      <c r="S550">
        <v>1</v>
      </c>
    </row>
    <row r="551" spans="1:19">
      <c r="A551" s="1">
        <v>18</v>
      </c>
      <c r="B551" s="2">
        <v>4.1666666666666664E-2</v>
      </c>
      <c r="C551" s="18">
        <v>26.3</v>
      </c>
      <c r="D551" s="17">
        <v>12</v>
      </c>
      <c r="E551" s="17">
        <v>0.21</v>
      </c>
      <c r="F551" s="17">
        <v>0.53</v>
      </c>
      <c r="G551" s="17">
        <v>5.63</v>
      </c>
      <c r="H551" s="17">
        <v>6.16</v>
      </c>
      <c r="I551" s="17">
        <v>3.04</v>
      </c>
      <c r="J551" s="17">
        <v>0</v>
      </c>
      <c r="K551" s="17">
        <v>0</v>
      </c>
      <c r="L551" s="18">
        <v>25</v>
      </c>
      <c r="M551" s="18">
        <v>96.8</v>
      </c>
      <c r="N551" s="20">
        <v>1009.9</v>
      </c>
      <c r="O551" s="18">
        <v>3</v>
      </c>
      <c r="P551" s="18">
        <v>0.68</v>
      </c>
      <c r="Q551" s="17">
        <v>89.15</v>
      </c>
      <c r="R551" s="19">
        <v>0</v>
      </c>
      <c r="S551">
        <v>1</v>
      </c>
    </row>
    <row r="552" spans="1:19">
      <c r="A552" s="1">
        <v>18</v>
      </c>
      <c r="B552" s="2">
        <v>8.3333333333333301E-2</v>
      </c>
      <c r="C552" s="18">
        <v>26.1</v>
      </c>
      <c r="D552" s="17">
        <v>16.41</v>
      </c>
      <c r="E552" s="17">
        <v>0.19</v>
      </c>
      <c r="F552" s="17">
        <v>0.16</v>
      </c>
      <c r="G552" s="17">
        <v>4.04</v>
      </c>
      <c r="H552" s="17">
        <v>4.21</v>
      </c>
      <c r="I552" s="17">
        <v>2.95</v>
      </c>
      <c r="J552" s="17">
        <v>1</v>
      </c>
      <c r="K552" s="17">
        <v>0</v>
      </c>
      <c r="L552" s="18">
        <v>26.2</v>
      </c>
      <c r="M552" s="18">
        <v>90.7</v>
      </c>
      <c r="N552" s="20">
        <v>1009.3</v>
      </c>
      <c r="O552" s="18">
        <v>5</v>
      </c>
      <c r="P552" s="18">
        <v>1.54</v>
      </c>
      <c r="Q552" s="17">
        <v>61.17</v>
      </c>
      <c r="R552" s="19">
        <v>0</v>
      </c>
      <c r="S552">
        <v>1</v>
      </c>
    </row>
    <row r="553" spans="1:19">
      <c r="A553" s="1">
        <v>18</v>
      </c>
      <c r="B553" s="2">
        <v>0.125</v>
      </c>
      <c r="C553" s="18">
        <v>26.1</v>
      </c>
      <c r="D553" s="17">
        <v>18.420000000000002</v>
      </c>
      <c r="E553" s="17">
        <v>0.19</v>
      </c>
      <c r="F553" s="17">
        <v>0.02</v>
      </c>
      <c r="G553" s="17">
        <v>3.28</v>
      </c>
      <c r="H553" s="17">
        <v>3.3</v>
      </c>
      <c r="I553" s="17">
        <v>2.96</v>
      </c>
      <c r="J553" s="17">
        <v>2</v>
      </c>
      <c r="K553" s="17">
        <v>0</v>
      </c>
      <c r="L553" s="18">
        <v>26.2</v>
      </c>
      <c r="M553" s="18">
        <v>88.7</v>
      </c>
      <c r="N553" s="20">
        <v>1008.8</v>
      </c>
      <c r="O553" s="18">
        <v>5</v>
      </c>
      <c r="P553" s="18">
        <v>1.2</v>
      </c>
      <c r="Q553" s="17">
        <v>69.39</v>
      </c>
      <c r="R553" s="19">
        <v>0</v>
      </c>
      <c r="S553">
        <v>1</v>
      </c>
    </row>
    <row r="554" spans="1:19">
      <c r="A554" s="1">
        <v>18</v>
      </c>
      <c r="B554" s="2">
        <v>0.16666666666666699</v>
      </c>
      <c r="C554" s="18">
        <v>26.2</v>
      </c>
      <c r="D554" s="17">
        <v>18.18</v>
      </c>
      <c r="E554" s="17">
        <v>0.19</v>
      </c>
      <c r="F554" s="17">
        <v>0.12</v>
      </c>
      <c r="G554" s="17">
        <v>3.41</v>
      </c>
      <c r="H554" s="17">
        <v>3.53</v>
      </c>
      <c r="I554" s="17">
        <v>2.91</v>
      </c>
      <c r="J554" s="17">
        <v>6</v>
      </c>
      <c r="K554" s="17">
        <v>0</v>
      </c>
      <c r="L554" s="18">
        <v>26.3</v>
      </c>
      <c r="M554" s="18">
        <v>88.1</v>
      </c>
      <c r="N554" s="20">
        <v>1008.9</v>
      </c>
      <c r="O554" s="18">
        <v>5</v>
      </c>
      <c r="P554" s="18">
        <v>1.24</v>
      </c>
      <c r="Q554" s="17">
        <v>58.58</v>
      </c>
      <c r="R554" s="19">
        <v>0</v>
      </c>
      <c r="S554">
        <v>1</v>
      </c>
    </row>
    <row r="555" spans="1:19">
      <c r="A555" s="1">
        <v>18</v>
      </c>
      <c r="B555" s="2">
        <v>0.20833333333333301</v>
      </c>
      <c r="C555" s="18">
        <v>26</v>
      </c>
      <c r="D555" s="17">
        <v>17.45</v>
      </c>
      <c r="E555" s="17">
        <v>0.21</v>
      </c>
      <c r="F555" s="17">
        <v>0.09</v>
      </c>
      <c r="G555" s="17">
        <v>4.42</v>
      </c>
      <c r="H555" s="17">
        <v>4.51</v>
      </c>
      <c r="I555" s="17">
        <v>2.99</v>
      </c>
      <c r="J555" s="17">
        <v>5</v>
      </c>
      <c r="K555" s="17">
        <v>0</v>
      </c>
      <c r="L555" s="18">
        <v>26.3</v>
      </c>
      <c r="M555" s="18">
        <v>86.7</v>
      </c>
      <c r="N555" s="20">
        <v>1009.2</v>
      </c>
      <c r="O555" s="18">
        <v>5</v>
      </c>
      <c r="P555" s="18">
        <v>1.17</v>
      </c>
      <c r="Q555" s="17">
        <v>58.24</v>
      </c>
      <c r="R555" s="19">
        <v>0</v>
      </c>
      <c r="S555">
        <v>1</v>
      </c>
    </row>
    <row r="556" spans="1:19">
      <c r="A556" s="1">
        <v>18</v>
      </c>
      <c r="B556" s="2">
        <v>0.25</v>
      </c>
      <c r="C556" s="18">
        <v>25.9</v>
      </c>
      <c r="D556" s="17">
        <v>16.39</v>
      </c>
      <c r="E556" s="17">
        <v>0.21</v>
      </c>
      <c r="F556" s="17">
        <v>0.35</v>
      </c>
      <c r="G556" s="17">
        <v>6.5</v>
      </c>
      <c r="H556" s="17">
        <v>6.85</v>
      </c>
      <c r="I556" s="17">
        <v>2.98</v>
      </c>
      <c r="J556" s="17">
        <v>2</v>
      </c>
      <c r="K556" s="17">
        <v>1</v>
      </c>
      <c r="L556" s="18">
        <v>26.5</v>
      </c>
      <c r="M556" s="18">
        <v>85.4</v>
      </c>
      <c r="N556" s="20">
        <v>1009.4</v>
      </c>
      <c r="O556" s="18">
        <v>11</v>
      </c>
      <c r="P556" s="18">
        <v>1.63</v>
      </c>
      <c r="Q556" s="17">
        <v>60.55</v>
      </c>
      <c r="R556" s="19">
        <v>0</v>
      </c>
      <c r="S556">
        <v>1</v>
      </c>
    </row>
    <row r="557" spans="1:19">
      <c r="A557" s="1">
        <v>18</v>
      </c>
      <c r="B557" s="2">
        <v>0.29166666666666702</v>
      </c>
      <c r="C557" s="18">
        <v>26.1</v>
      </c>
      <c r="D557" s="17">
        <v>16.100000000000001</v>
      </c>
      <c r="E557" s="17">
        <v>0.28999999999999998</v>
      </c>
      <c r="F557" s="17">
        <v>2.21</v>
      </c>
      <c r="G557" s="17">
        <v>8.0500000000000007</v>
      </c>
      <c r="H557" s="17">
        <v>10.26</v>
      </c>
      <c r="I557" s="17">
        <v>2.99</v>
      </c>
      <c r="J557" s="17">
        <v>3</v>
      </c>
      <c r="K557" s="17">
        <v>2</v>
      </c>
      <c r="L557" s="18">
        <v>26.8</v>
      </c>
      <c r="M557" s="18">
        <v>82.3</v>
      </c>
      <c r="N557" s="20">
        <v>1009.8</v>
      </c>
      <c r="O557" s="18">
        <v>127</v>
      </c>
      <c r="P557" s="18">
        <v>1.37</v>
      </c>
      <c r="Q557" s="17">
        <v>74.05</v>
      </c>
      <c r="R557" s="19">
        <v>0</v>
      </c>
      <c r="S557">
        <v>1</v>
      </c>
    </row>
    <row r="558" spans="1:19">
      <c r="A558" s="1">
        <v>18</v>
      </c>
      <c r="B558" s="2">
        <v>0.33333333333333298</v>
      </c>
      <c r="C558" s="18">
        <v>26.3</v>
      </c>
      <c r="D558" s="17">
        <v>16.170000000000002</v>
      </c>
      <c r="E558" s="17">
        <v>0.32</v>
      </c>
      <c r="F558" s="17">
        <v>12.27</v>
      </c>
      <c r="G558" s="17">
        <v>8.11</v>
      </c>
      <c r="H558" s="17">
        <v>20.38</v>
      </c>
      <c r="I558" s="17">
        <v>3.09</v>
      </c>
      <c r="J558" s="17">
        <v>6</v>
      </c>
      <c r="K558" s="17">
        <v>0</v>
      </c>
      <c r="L558" s="18">
        <v>28.5</v>
      </c>
      <c r="M558" s="18">
        <v>77.3</v>
      </c>
      <c r="N558" s="20">
        <v>1010.3</v>
      </c>
      <c r="O558" s="18">
        <v>400</v>
      </c>
      <c r="P558" s="17">
        <v>2.19</v>
      </c>
      <c r="Q558" s="17">
        <v>64.47</v>
      </c>
      <c r="R558" s="19">
        <v>0</v>
      </c>
      <c r="S558">
        <v>1</v>
      </c>
    </row>
    <row r="559" spans="1:19">
      <c r="A559" s="1">
        <v>18</v>
      </c>
      <c r="B559" s="2">
        <v>0.375</v>
      </c>
      <c r="C559" s="18">
        <v>26.7</v>
      </c>
      <c r="D559" s="17">
        <v>19.88</v>
      </c>
      <c r="E559" s="17">
        <v>0.26</v>
      </c>
      <c r="F559" s="17">
        <v>2.5</v>
      </c>
      <c r="G559" s="17">
        <v>6.29</v>
      </c>
      <c r="H559" s="17">
        <v>8.8000000000000007</v>
      </c>
      <c r="I559" s="17">
        <v>2.94</v>
      </c>
      <c r="J559" s="17">
        <v>9</v>
      </c>
      <c r="K559" s="17">
        <v>1</v>
      </c>
      <c r="L559" s="18">
        <v>29.5</v>
      </c>
      <c r="M559" s="18">
        <v>72.099999999999994</v>
      </c>
      <c r="N559" s="20">
        <v>1010.9</v>
      </c>
      <c r="O559" s="18">
        <v>549</v>
      </c>
      <c r="P559" s="17">
        <v>2.9</v>
      </c>
      <c r="Q559" s="17">
        <v>51.09</v>
      </c>
      <c r="R559" s="19">
        <v>0</v>
      </c>
      <c r="S559">
        <v>1</v>
      </c>
    </row>
    <row r="560" spans="1:19">
      <c r="A560" s="1">
        <v>18</v>
      </c>
      <c r="B560" s="2">
        <v>0.41666666666666702</v>
      </c>
      <c r="C560" s="18">
        <v>23.9</v>
      </c>
      <c r="D560" s="17">
        <v>19.39</v>
      </c>
      <c r="E560" s="17">
        <v>0.26</v>
      </c>
      <c r="F560" s="17">
        <v>1.38</v>
      </c>
      <c r="G560" s="17">
        <v>5.64</v>
      </c>
      <c r="H560" s="17">
        <v>7.02</v>
      </c>
      <c r="I560" s="17">
        <v>1.99</v>
      </c>
      <c r="J560" s="17">
        <v>11</v>
      </c>
      <c r="K560" s="17">
        <v>4</v>
      </c>
      <c r="L560" s="18">
        <v>29.4</v>
      </c>
      <c r="M560" s="18">
        <v>72.7</v>
      </c>
      <c r="N560" s="20">
        <v>1011.1</v>
      </c>
      <c r="O560" s="18">
        <v>539</v>
      </c>
      <c r="P560" s="17">
        <v>3.18</v>
      </c>
      <c r="Q560" s="17">
        <v>68.75</v>
      </c>
      <c r="R560" s="19">
        <v>0</v>
      </c>
      <c r="S560">
        <v>1</v>
      </c>
    </row>
    <row r="561" spans="1:19">
      <c r="A561" s="1">
        <v>18</v>
      </c>
      <c r="B561" s="2">
        <v>0.45833333333333298</v>
      </c>
      <c r="C561" s="18">
        <v>23.9</v>
      </c>
      <c r="D561" s="17">
        <v>15.75</v>
      </c>
      <c r="E561" s="17">
        <v>0.3</v>
      </c>
      <c r="F561" s="17">
        <v>2.0699999999999998</v>
      </c>
      <c r="G561" s="17">
        <v>7.59</v>
      </c>
      <c r="H561" s="17">
        <v>9.66</v>
      </c>
      <c r="I561" s="17">
        <v>1.66</v>
      </c>
      <c r="J561" s="17">
        <v>9</v>
      </c>
      <c r="K561" s="17">
        <v>0</v>
      </c>
      <c r="L561" s="18">
        <v>27.5</v>
      </c>
      <c r="M561" s="18">
        <v>82.7</v>
      </c>
      <c r="N561" s="20">
        <v>1011.2</v>
      </c>
      <c r="O561" s="18">
        <v>192</v>
      </c>
      <c r="P561" s="17">
        <v>3.29</v>
      </c>
      <c r="Q561" s="17">
        <v>110.57</v>
      </c>
      <c r="R561" s="19">
        <v>1</v>
      </c>
      <c r="S561">
        <v>1</v>
      </c>
    </row>
    <row r="562" spans="1:19">
      <c r="A562" s="1">
        <v>18</v>
      </c>
      <c r="B562" s="2">
        <v>0.5</v>
      </c>
      <c r="C562" s="18">
        <v>23.7</v>
      </c>
      <c r="D562" s="17">
        <v>14.2</v>
      </c>
      <c r="E562" s="17">
        <v>0.32</v>
      </c>
      <c r="F562" s="17">
        <v>3.01</v>
      </c>
      <c r="G562" s="17">
        <v>7.53</v>
      </c>
      <c r="H562" s="17">
        <v>10.54</v>
      </c>
      <c r="I562" s="17">
        <v>1.53</v>
      </c>
      <c r="J562" s="17">
        <v>3</v>
      </c>
      <c r="K562" s="17">
        <v>0</v>
      </c>
      <c r="L562" s="18">
        <v>25.6</v>
      </c>
      <c r="M562" s="18">
        <v>92.9</v>
      </c>
      <c r="N562" s="20">
        <v>1011.3</v>
      </c>
      <c r="O562" s="18">
        <v>241</v>
      </c>
      <c r="P562" s="17">
        <v>3.76</v>
      </c>
      <c r="Q562" s="17">
        <v>110.79</v>
      </c>
      <c r="R562" s="19">
        <v>6.6</v>
      </c>
      <c r="S562">
        <v>1</v>
      </c>
    </row>
    <row r="563" spans="1:19">
      <c r="A563" s="1">
        <v>18</v>
      </c>
      <c r="B563" s="2">
        <v>0.54166666666666696</v>
      </c>
      <c r="C563" s="18">
        <v>25.9</v>
      </c>
      <c r="D563" s="17">
        <v>14.44</v>
      </c>
      <c r="E563" s="17">
        <v>0.35</v>
      </c>
      <c r="F563" s="17">
        <v>3.37</v>
      </c>
      <c r="G563" s="17">
        <v>7.98</v>
      </c>
      <c r="H563" s="17">
        <v>11.35</v>
      </c>
      <c r="I563" s="17">
        <v>2.16</v>
      </c>
      <c r="J563" s="17">
        <v>6</v>
      </c>
      <c r="K563" s="17">
        <v>2</v>
      </c>
      <c r="L563" s="18">
        <v>24.8</v>
      </c>
      <c r="M563" s="18">
        <v>95.6</v>
      </c>
      <c r="N563" s="20">
        <v>1010.8</v>
      </c>
      <c r="O563" s="18">
        <v>176</v>
      </c>
      <c r="P563" s="17">
        <v>2.4</v>
      </c>
      <c r="Q563" s="17">
        <v>91.92</v>
      </c>
      <c r="R563" s="19">
        <v>0.8</v>
      </c>
      <c r="S563">
        <v>1</v>
      </c>
    </row>
    <row r="564" spans="1:19">
      <c r="A564" s="1">
        <v>18</v>
      </c>
      <c r="B564" s="2">
        <v>0.58333333333333304</v>
      </c>
      <c r="C564" s="18">
        <v>27.2</v>
      </c>
      <c r="D564" s="17">
        <v>17.3</v>
      </c>
      <c r="E564" s="17">
        <v>0.31</v>
      </c>
      <c r="F564" s="17">
        <v>2.5299999999999998</v>
      </c>
      <c r="G564" s="17">
        <v>7.19</v>
      </c>
      <c r="H564" s="17">
        <v>9.7200000000000006</v>
      </c>
      <c r="I564" s="17">
        <v>1.92</v>
      </c>
      <c r="J564" s="17">
        <v>5</v>
      </c>
      <c r="K564" s="17">
        <v>1</v>
      </c>
      <c r="L564" s="18">
        <v>25.8</v>
      </c>
      <c r="M564" s="18">
        <v>90</v>
      </c>
      <c r="N564" s="20">
        <v>1009.3</v>
      </c>
      <c r="O564" s="18">
        <v>270</v>
      </c>
      <c r="P564" s="17">
        <v>2.06</v>
      </c>
      <c r="Q564" s="17">
        <v>98.73</v>
      </c>
      <c r="R564" s="19">
        <v>0</v>
      </c>
      <c r="S564">
        <v>1</v>
      </c>
    </row>
    <row r="565" spans="1:19">
      <c r="A565" s="1">
        <v>18</v>
      </c>
      <c r="B565" s="2">
        <v>0.625</v>
      </c>
      <c r="C565" s="18">
        <v>28.1</v>
      </c>
      <c r="D565" s="17">
        <v>17.809999999999999</v>
      </c>
      <c r="E565" s="17">
        <v>0.28999999999999998</v>
      </c>
      <c r="F565" s="17">
        <v>3.17</v>
      </c>
      <c r="G565" s="17">
        <v>7.95</v>
      </c>
      <c r="H565" s="17">
        <v>11.12</v>
      </c>
      <c r="I565" s="17">
        <v>2.21</v>
      </c>
      <c r="J565" s="17">
        <v>3</v>
      </c>
      <c r="K565" s="17">
        <v>1</v>
      </c>
      <c r="L565" s="18">
        <v>27</v>
      </c>
      <c r="M565" s="18">
        <v>86</v>
      </c>
      <c r="N565" s="20">
        <v>1008.5</v>
      </c>
      <c r="O565" s="18">
        <v>295</v>
      </c>
      <c r="P565" s="17">
        <v>1.71</v>
      </c>
      <c r="Q565" s="17">
        <v>78.03</v>
      </c>
      <c r="R565" s="19">
        <v>0</v>
      </c>
      <c r="S565">
        <v>1</v>
      </c>
    </row>
    <row r="566" spans="1:19">
      <c r="A566" s="1">
        <v>18</v>
      </c>
      <c r="B566" s="2">
        <v>0.66666666666666696</v>
      </c>
      <c r="C566" s="18">
        <v>27.1</v>
      </c>
      <c r="D566" s="17">
        <v>16.8</v>
      </c>
      <c r="E566" s="17">
        <v>0.32</v>
      </c>
      <c r="F566" s="17">
        <v>1.49</v>
      </c>
      <c r="G566" s="17">
        <v>6.25</v>
      </c>
      <c r="H566" s="17">
        <v>7.74</v>
      </c>
      <c r="I566" s="17">
        <v>1.89</v>
      </c>
      <c r="J566" s="17">
        <v>4</v>
      </c>
      <c r="K566" s="17">
        <v>2</v>
      </c>
      <c r="L566" s="18">
        <v>27.8</v>
      </c>
      <c r="M566" s="18">
        <v>83</v>
      </c>
      <c r="N566" s="20">
        <v>1007.9</v>
      </c>
      <c r="O566" s="18">
        <v>164</v>
      </c>
      <c r="P566" s="17">
        <v>1.91</v>
      </c>
      <c r="Q566" s="17">
        <v>57.12</v>
      </c>
      <c r="R566" s="19">
        <v>0</v>
      </c>
      <c r="S566">
        <v>1</v>
      </c>
    </row>
    <row r="567" spans="1:19">
      <c r="A567" s="1">
        <v>18</v>
      </c>
      <c r="B567" s="2">
        <v>0.70833333333333304</v>
      </c>
      <c r="C567" s="18">
        <v>26.8</v>
      </c>
      <c r="D567" s="17">
        <v>15.08</v>
      </c>
      <c r="E567" s="17">
        <v>0.36</v>
      </c>
      <c r="F567" s="17">
        <v>1.62</v>
      </c>
      <c r="G567" s="17">
        <v>8.0399999999999991</v>
      </c>
      <c r="H567" s="17">
        <v>9.67</v>
      </c>
      <c r="I567" s="17">
        <v>1.86</v>
      </c>
      <c r="J567" s="17">
        <v>15</v>
      </c>
      <c r="K567" s="17">
        <v>2</v>
      </c>
      <c r="L567" s="18">
        <v>27.6</v>
      </c>
      <c r="M567" s="18">
        <v>84.8</v>
      </c>
      <c r="N567" s="20">
        <v>1007.9</v>
      </c>
      <c r="O567" s="18">
        <v>84</v>
      </c>
      <c r="P567" s="17">
        <v>1.8</v>
      </c>
      <c r="Q567" s="17">
        <v>44.4</v>
      </c>
      <c r="R567" s="19">
        <v>0</v>
      </c>
      <c r="S567">
        <v>1</v>
      </c>
    </row>
    <row r="568" spans="1:19">
      <c r="A568" s="1">
        <v>18</v>
      </c>
      <c r="B568" s="2">
        <v>0.75</v>
      </c>
      <c r="C568" s="18">
        <v>25.6</v>
      </c>
      <c r="D568" s="17">
        <v>10.52</v>
      </c>
      <c r="E568" s="17">
        <v>0.86</v>
      </c>
      <c r="F568" s="17">
        <v>4.97</v>
      </c>
      <c r="G568" s="17">
        <v>12.23</v>
      </c>
      <c r="H568" s="17">
        <v>17.2</v>
      </c>
      <c r="I568" s="17">
        <v>2.2000000000000002</v>
      </c>
      <c r="J568" s="17">
        <v>11</v>
      </c>
      <c r="K568" s="17">
        <v>1</v>
      </c>
      <c r="L568" s="18">
        <v>27.2</v>
      </c>
      <c r="M568" s="18">
        <v>86.7</v>
      </c>
      <c r="N568" s="20">
        <v>1008.4</v>
      </c>
      <c r="O568" s="18">
        <v>23</v>
      </c>
      <c r="P568" s="17">
        <v>1.31</v>
      </c>
      <c r="Q568" s="17">
        <v>47.51</v>
      </c>
      <c r="R568" s="19">
        <v>0</v>
      </c>
      <c r="S568">
        <v>1</v>
      </c>
    </row>
    <row r="569" spans="1:19">
      <c r="A569" s="1">
        <v>18</v>
      </c>
      <c r="B569" s="2">
        <v>0.79166666666666696</v>
      </c>
      <c r="C569" s="18">
        <v>25.5</v>
      </c>
      <c r="D569" s="17">
        <v>9.67</v>
      </c>
      <c r="E569" s="17">
        <v>0.39</v>
      </c>
      <c r="F569" s="17">
        <v>2.04</v>
      </c>
      <c r="G569" s="17">
        <v>11.64</v>
      </c>
      <c r="H569" s="17">
        <v>13.68</v>
      </c>
      <c r="I569" s="17">
        <v>2.5</v>
      </c>
      <c r="J569" s="17">
        <v>8</v>
      </c>
      <c r="K569" s="17">
        <v>2</v>
      </c>
      <c r="L569" s="18">
        <v>27</v>
      </c>
      <c r="M569" s="18">
        <v>84.6</v>
      </c>
      <c r="N569" s="20">
        <v>1008.8</v>
      </c>
      <c r="O569" s="18">
        <v>2</v>
      </c>
      <c r="P569" s="17">
        <v>1.31</v>
      </c>
      <c r="Q569" s="17">
        <v>43.36</v>
      </c>
      <c r="R569" s="19">
        <v>0</v>
      </c>
      <c r="S569">
        <v>1</v>
      </c>
    </row>
    <row r="570" spans="1:19">
      <c r="A570" s="1">
        <v>18</v>
      </c>
      <c r="B570" s="2">
        <v>0.83333333333333304</v>
      </c>
      <c r="C570" s="18">
        <v>25.5</v>
      </c>
      <c r="D570" s="17">
        <v>7.25</v>
      </c>
      <c r="E570" s="17">
        <v>0.43</v>
      </c>
      <c r="F570" s="17">
        <v>2.11</v>
      </c>
      <c r="G570" s="17">
        <v>14.26</v>
      </c>
      <c r="H570" s="17">
        <v>16.36</v>
      </c>
      <c r="I570" s="17">
        <v>1.92</v>
      </c>
      <c r="J570" s="17">
        <v>17</v>
      </c>
      <c r="K570" s="17">
        <v>5</v>
      </c>
      <c r="L570" s="18">
        <v>26.8</v>
      </c>
      <c r="M570" s="18">
        <v>85.5</v>
      </c>
      <c r="N570" s="20">
        <v>1009.6</v>
      </c>
      <c r="O570" s="18">
        <v>3</v>
      </c>
      <c r="P570" s="17">
        <v>1.23</v>
      </c>
      <c r="Q570" s="17">
        <v>57.67</v>
      </c>
      <c r="R570" s="19">
        <v>0</v>
      </c>
      <c r="S570">
        <v>1</v>
      </c>
    </row>
    <row r="571" spans="1:19">
      <c r="A571" s="1">
        <v>18</v>
      </c>
      <c r="B571" s="2">
        <v>0.875</v>
      </c>
      <c r="C571" s="18">
        <v>25.5</v>
      </c>
      <c r="D571" s="17">
        <v>7.02</v>
      </c>
      <c r="E571" s="17">
        <v>0.44</v>
      </c>
      <c r="F571" s="17">
        <v>1.25</v>
      </c>
      <c r="G571" s="17">
        <v>13.45</v>
      </c>
      <c r="H571" s="17">
        <v>14.7</v>
      </c>
      <c r="I571" s="17">
        <v>1.62</v>
      </c>
      <c r="J571" s="17">
        <v>11</v>
      </c>
      <c r="K571" s="17">
        <v>6</v>
      </c>
      <c r="L571" s="18">
        <v>26.7</v>
      </c>
      <c r="M571" s="18">
        <v>87.3</v>
      </c>
      <c r="N571" s="20">
        <v>1010.5</v>
      </c>
      <c r="O571" s="18">
        <v>2</v>
      </c>
      <c r="P571" s="17">
        <v>0.7</v>
      </c>
      <c r="Q571" s="17">
        <v>85.39</v>
      </c>
      <c r="R571" s="19">
        <v>0</v>
      </c>
      <c r="S571">
        <v>1</v>
      </c>
    </row>
    <row r="572" spans="1:19">
      <c r="A572" s="1">
        <v>18</v>
      </c>
      <c r="B572" s="2">
        <v>0.91666666666666696</v>
      </c>
      <c r="C572" s="18">
        <v>25.5</v>
      </c>
      <c r="D572" s="17">
        <v>1.86</v>
      </c>
      <c r="E572" s="17">
        <v>0.82</v>
      </c>
      <c r="F572" s="17">
        <v>9.9600000000000009</v>
      </c>
      <c r="G572" s="17">
        <v>15.27</v>
      </c>
      <c r="H572" s="17">
        <v>25.24</v>
      </c>
      <c r="I572" s="17">
        <v>1.57</v>
      </c>
      <c r="J572" s="17">
        <v>25</v>
      </c>
      <c r="K572" s="17">
        <v>9</v>
      </c>
      <c r="L572" s="18">
        <v>26.1</v>
      </c>
      <c r="M572" s="18">
        <v>92</v>
      </c>
      <c r="N572" s="20">
        <v>1010.7</v>
      </c>
      <c r="O572" s="18">
        <v>2</v>
      </c>
      <c r="P572" s="17">
        <v>0.6</v>
      </c>
      <c r="Q572" s="17">
        <v>161.07</v>
      </c>
      <c r="R572" s="19">
        <v>0</v>
      </c>
      <c r="S572">
        <v>1</v>
      </c>
    </row>
    <row r="573" spans="1:19">
      <c r="A573" s="1">
        <v>18</v>
      </c>
      <c r="B573" s="2">
        <v>0.95833333333333304</v>
      </c>
      <c r="C573" s="18">
        <v>25.5</v>
      </c>
      <c r="D573" s="17">
        <v>1.34</v>
      </c>
      <c r="E573" s="17">
        <v>1.03</v>
      </c>
      <c r="F573" s="17">
        <v>26.01</v>
      </c>
      <c r="G573" s="17">
        <v>17</v>
      </c>
      <c r="H573" s="17">
        <v>43.01</v>
      </c>
      <c r="I573" s="17">
        <v>1.6</v>
      </c>
      <c r="J573" s="17">
        <v>32</v>
      </c>
      <c r="K573" s="17">
        <v>7</v>
      </c>
      <c r="L573" s="18">
        <v>25.8</v>
      </c>
      <c r="M573" s="18">
        <v>94.1</v>
      </c>
      <c r="N573" s="20">
        <v>1010.6</v>
      </c>
      <c r="O573" s="18">
        <v>1</v>
      </c>
      <c r="P573" s="17">
        <v>0.14000000000000001</v>
      </c>
      <c r="Q573" s="17">
        <v>186.53</v>
      </c>
      <c r="R573" s="19">
        <v>0</v>
      </c>
      <c r="S573">
        <v>1</v>
      </c>
    </row>
    <row r="575" spans="1:19">
      <c r="A575" s="150" t="s">
        <v>39</v>
      </c>
      <c r="B575" s="151"/>
      <c r="C575" s="18">
        <v>0</v>
      </c>
      <c r="D575" s="18">
        <v>0</v>
      </c>
      <c r="E575" s="18">
        <v>0</v>
      </c>
      <c r="F575" s="18">
        <v>0</v>
      </c>
      <c r="G575" s="18">
        <v>0</v>
      </c>
      <c r="H575" s="18">
        <v>0</v>
      </c>
      <c r="I575" s="18">
        <v>0</v>
      </c>
      <c r="J575" s="18">
        <v>0</v>
      </c>
      <c r="K575" s="18">
        <v>0</v>
      </c>
      <c r="L575" s="18">
        <v>0</v>
      </c>
      <c r="M575" s="18">
        <v>0</v>
      </c>
      <c r="N575" s="18">
        <v>0</v>
      </c>
      <c r="O575" s="18">
        <v>0</v>
      </c>
      <c r="P575" s="18">
        <v>0</v>
      </c>
      <c r="Q575" s="18">
        <v>0</v>
      </c>
      <c r="R575" s="18">
        <v>0</v>
      </c>
    </row>
    <row r="576" spans="1:19">
      <c r="A576" s="144" t="s">
        <v>2</v>
      </c>
      <c r="B576" s="145"/>
      <c r="C576" s="18">
        <v>0</v>
      </c>
      <c r="D576" s="18">
        <v>0</v>
      </c>
      <c r="E576" s="18">
        <v>0</v>
      </c>
      <c r="F576" s="18">
        <v>0</v>
      </c>
      <c r="G576" s="18">
        <v>0</v>
      </c>
      <c r="H576" s="18">
        <v>0</v>
      </c>
      <c r="I576" s="18">
        <v>0</v>
      </c>
      <c r="J576" s="18">
        <v>0</v>
      </c>
      <c r="K576" s="18">
        <v>0</v>
      </c>
      <c r="L576" s="18">
        <v>0</v>
      </c>
      <c r="M576" s="18">
        <v>0</v>
      </c>
      <c r="N576" s="18">
        <v>0</v>
      </c>
      <c r="O576" s="18">
        <v>0</v>
      </c>
      <c r="P576" s="18">
        <v>0</v>
      </c>
      <c r="Q576" s="18">
        <v>0</v>
      </c>
      <c r="R576" s="18">
        <v>0</v>
      </c>
    </row>
    <row r="577" spans="1:19">
      <c r="A577" s="146" t="s">
        <v>3</v>
      </c>
      <c r="B577" s="147"/>
      <c r="C577" s="18">
        <v>0</v>
      </c>
      <c r="D577" s="18">
        <v>0</v>
      </c>
      <c r="E577" s="18">
        <v>0</v>
      </c>
      <c r="F577" s="18">
        <v>0</v>
      </c>
      <c r="G577" s="18">
        <v>0</v>
      </c>
      <c r="H577" s="18">
        <v>0</v>
      </c>
      <c r="I577" s="18">
        <v>0</v>
      </c>
      <c r="J577" s="18">
        <v>0</v>
      </c>
      <c r="K577" s="18">
        <v>0</v>
      </c>
      <c r="L577" s="18">
        <v>0</v>
      </c>
      <c r="M577" s="18">
        <v>0</v>
      </c>
      <c r="N577" s="18">
        <v>0</v>
      </c>
      <c r="O577" s="18">
        <v>0</v>
      </c>
      <c r="P577" s="18">
        <v>0</v>
      </c>
      <c r="Q577" s="18">
        <v>0</v>
      </c>
      <c r="R577" s="18">
        <v>0</v>
      </c>
    </row>
    <row r="578" spans="1:19">
      <c r="A578" s="148" t="s">
        <v>4</v>
      </c>
      <c r="B578" s="149"/>
      <c r="C578" s="18">
        <v>0</v>
      </c>
      <c r="D578" s="18">
        <v>0</v>
      </c>
      <c r="E578" s="18">
        <v>0</v>
      </c>
      <c r="F578" s="18">
        <v>0</v>
      </c>
      <c r="G578" s="18">
        <v>0</v>
      </c>
      <c r="H578" s="18">
        <v>0</v>
      </c>
      <c r="I578" s="18">
        <v>0</v>
      </c>
      <c r="J578" s="18">
        <v>0</v>
      </c>
      <c r="K578" s="18">
        <v>0</v>
      </c>
      <c r="L578" s="18">
        <v>0</v>
      </c>
      <c r="M578" s="18">
        <v>0</v>
      </c>
      <c r="N578" s="18">
        <v>0</v>
      </c>
      <c r="O578" s="18">
        <v>0</v>
      </c>
      <c r="P578" s="18">
        <v>0</v>
      </c>
      <c r="Q578" s="18">
        <v>0</v>
      </c>
      <c r="R578" s="18">
        <v>0</v>
      </c>
    </row>
    <row r="579" spans="1:19">
      <c r="A579" s="152" t="s">
        <v>27</v>
      </c>
      <c r="B579" s="153"/>
      <c r="C579" s="21">
        <f t="shared" ref="C579:R579" si="17">24-C575-C576-C577-C578</f>
        <v>24</v>
      </c>
      <c r="D579" s="21">
        <f t="shared" si="17"/>
        <v>24</v>
      </c>
      <c r="E579" s="21">
        <f t="shared" si="17"/>
        <v>24</v>
      </c>
      <c r="F579" s="21">
        <f t="shared" si="17"/>
        <v>24</v>
      </c>
      <c r="G579" s="21">
        <f t="shared" si="17"/>
        <v>24</v>
      </c>
      <c r="H579" s="21">
        <f t="shared" si="17"/>
        <v>24</v>
      </c>
      <c r="I579" s="21">
        <f t="shared" si="17"/>
        <v>24</v>
      </c>
      <c r="J579" s="21">
        <f t="shared" si="17"/>
        <v>24</v>
      </c>
      <c r="K579" s="21">
        <f t="shared" si="17"/>
        <v>24</v>
      </c>
      <c r="L579" s="21">
        <f t="shared" si="17"/>
        <v>24</v>
      </c>
      <c r="M579" s="21">
        <f t="shared" si="17"/>
        <v>24</v>
      </c>
      <c r="N579" s="21">
        <f t="shared" si="17"/>
        <v>24</v>
      </c>
      <c r="O579" s="21">
        <f t="shared" si="17"/>
        <v>24</v>
      </c>
      <c r="P579" s="21">
        <f t="shared" si="17"/>
        <v>24</v>
      </c>
      <c r="Q579" s="21">
        <f t="shared" si="17"/>
        <v>24</v>
      </c>
      <c r="R579" s="21">
        <f t="shared" si="17"/>
        <v>24</v>
      </c>
    </row>
    <row r="580" spans="1:19">
      <c r="A580" s="154" t="s">
        <v>28</v>
      </c>
      <c r="B580" s="155"/>
      <c r="C580" s="22">
        <f>C579/(SUM(S550:S573))</f>
        <v>1</v>
      </c>
      <c r="D580" s="22">
        <f>D579/(SUM(S550:S573))</f>
        <v>1</v>
      </c>
      <c r="E580" s="22">
        <f>E579/(SUM(S550:S573))</f>
        <v>1</v>
      </c>
      <c r="F580" s="22">
        <f>F579/(SUM(S550:S573))</f>
        <v>1</v>
      </c>
      <c r="G580" s="22">
        <f>G579/(SUM(S550:S573))</f>
        <v>1</v>
      </c>
      <c r="H580" s="22">
        <f>H579/(SUM(S550:S573))</f>
        <v>1</v>
      </c>
      <c r="I580" s="22">
        <f>I579/(SUM(S550:S573))</f>
        <v>1</v>
      </c>
      <c r="J580" s="22">
        <f>J579/(SUM(S550:S573))</f>
        <v>1</v>
      </c>
      <c r="K580" s="22">
        <f>K579/(SUM(S550:S573))</f>
        <v>1</v>
      </c>
      <c r="L580" s="22">
        <f>L579/(SUM(S550:S573))</f>
        <v>1</v>
      </c>
      <c r="M580" s="22">
        <f>M579/(SUM(S550:S573))</f>
        <v>1</v>
      </c>
      <c r="N580" s="22">
        <f>N579/(SUM(S550:S573))</f>
        <v>1</v>
      </c>
      <c r="O580" s="22">
        <f>O579/(SUM(S550:S573))</f>
        <v>1</v>
      </c>
      <c r="P580" s="22">
        <f>P579/(SUM(S550:S573))</f>
        <v>1</v>
      </c>
      <c r="Q580" s="22">
        <f>Q579/(SUM(S550:S573))</f>
        <v>1</v>
      </c>
      <c r="R580" s="22">
        <f>R579/(SUM(S550:S573))</f>
        <v>1</v>
      </c>
    </row>
    <row r="582" spans="1:19">
      <c r="A582" s="1">
        <v>19</v>
      </c>
      <c r="B582" s="2">
        <v>0</v>
      </c>
      <c r="C582" s="18">
        <v>25.4</v>
      </c>
      <c r="D582" s="17">
        <v>1.74</v>
      </c>
      <c r="E582" s="17">
        <v>1.02</v>
      </c>
      <c r="F582" s="17">
        <v>25.97</v>
      </c>
      <c r="G582" s="17">
        <v>17.510000000000002</v>
      </c>
      <c r="H582" s="17">
        <v>43.47</v>
      </c>
      <c r="I582" s="17">
        <v>1.74</v>
      </c>
      <c r="J582" s="17">
        <v>27</v>
      </c>
      <c r="K582" s="17">
        <v>10</v>
      </c>
      <c r="L582" s="18">
        <v>25.5</v>
      </c>
      <c r="M582" s="18">
        <v>95.7</v>
      </c>
      <c r="N582" s="20">
        <v>1009.8</v>
      </c>
      <c r="O582" s="18">
        <v>1</v>
      </c>
      <c r="P582" s="18">
        <v>0.4</v>
      </c>
      <c r="Q582" s="17">
        <v>154.21</v>
      </c>
      <c r="R582" s="19">
        <v>0</v>
      </c>
      <c r="S582">
        <v>1</v>
      </c>
    </row>
    <row r="583" spans="1:19">
      <c r="A583" s="1">
        <v>19</v>
      </c>
      <c r="B583" s="2">
        <v>4.1666666666666664E-2</v>
      </c>
      <c r="C583" s="18">
        <v>25.3</v>
      </c>
      <c r="D583" s="17">
        <v>2.16</v>
      </c>
      <c r="E583" s="17">
        <v>0.65</v>
      </c>
      <c r="F583" s="17">
        <v>17.04</v>
      </c>
      <c r="G583" s="17">
        <v>18.62</v>
      </c>
      <c r="H583" s="17">
        <v>35.659999999999997</v>
      </c>
      <c r="I583" s="17">
        <v>2.59</v>
      </c>
      <c r="J583" s="17">
        <v>24</v>
      </c>
      <c r="K583" s="17">
        <v>5</v>
      </c>
      <c r="L583" s="18">
        <v>25.4</v>
      </c>
      <c r="M583" s="18">
        <v>95.9</v>
      </c>
      <c r="N583" s="20">
        <v>1009.1</v>
      </c>
      <c r="O583" s="18">
        <v>1</v>
      </c>
      <c r="P583" s="18">
        <v>0.62</v>
      </c>
      <c r="Q583" s="17">
        <v>152.69999999999999</v>
      </c>
      <c r="R583" s="19">
        <v>0</v>
      </c>
      <c r="S583">
        <v>1</v>
      </c>
    </row>
    <row r="584" spans="1:19">
      <c r="A584" s="1">
        <v>19</v>
      </c>
      <c r="B584" s="2">
        <v>8.3333333333333301E-2</v>
      </c>
      <c r="C584" s="18">
        <v>25.2</v>
      </c>
      <c r="D584" s="17">
        <v>1.81</v>
      </c>
      <c r="E584" s="17">
        <v>0.56000000000000005</v>
      </c>
      <c r="F584" s="17">
        <v>11.96</v>
      </c>
      <c r="G584" s="17">
        <v>16.690000000000001</v>
      </c>
      <c r="H584" s="17">
        <v>28.65</v>
      </c>
      <c r="I584" s="17">
        <v>3.09</v>
      </c>
      <c r="J584" s="17">
        <v>22</v>
      </c>
      <c r="K584" s="17">
        <v>1</v>
      </c>
      <c r="L584" s="18">
        <v>25.3</v>
      </c>
      <c r="M584" s="18">
        <v>96.2</v>
      </c>
      <c r="N584" s="20">
        <v>1008.1</v>
      </c>
      <c r="O584" s="18">
        <v>2</v>
      </c>
      <c r="P584" s="18">
        <v>0.54</v>
      </c>
      <c r="Q584" s="17">
        <v>146.84</v>
      </c>
      <c r="R584" s="19">
        <v>0</v>
      </c>
      <c r="S584">
        <v>1</v>
      </c>
    </row>
    <row r="585" spans="1:19">
      <c r="A585" s="1">
        <v>19</v>
      </c>
      <c r="B585" s="2">
        <v>0.125</v>
      </c>
      <c r="C585" s="18">
        <v>25.3</v>
      </c>
      <c r="D585" s="17">
        <v>2.1</v>
      </c>
      <c r="E585" s="17">
        <v>0.43</v>
      </c>
      <c r="F585" s="17">
        <v>8.35</v>
      </c>
      <c r="G585" s="17">
        <v>16.87</v>
      </c>
      <c r="H585" s="17">
        <v>25.21</v>
      </c>
      <c r="I585" s="17">
        <v>3</v>
      </c>
      <c r="J585" s="17">
        <v>10</v>
      </c>
      <c r="K585" s="17">
        <v>0</v>
      </c>
      <c r="L585" s="18">
        <v>25.4</v>
      </c>
      <c r="M585" s="18">
        <v>95.4</v>
      </c>
      <c r="N585" s="20">
        <v>1007.3</v>
      </c>
      <c r="O585" s="18">
        <v>2</v>
      </c>
      <c r="P585" s="18">
        <v>0.56999999999999995</v>
      </c>
      <c r="Q585" s="17">
        <v>132.01</v>
      </c>
      <c r="R585" s="19">
        <v>0</v>
      </c>
      <c r="S585">
        <v>1</v>
      </c>
    </row>
    <row r="586" spans="1:19">
      <c r="A586" s="1">
        <v>19</v>
      </c>
      <c r="B586" s="2">
        <v>0.16666666666666699</v>
      </c>
      <c r="C586" s="18">
        <v>25.2</v>
      </c>
      <c r="D586" s="17">
        <v>4.59</v>
      </c>
      <c r="E586" s="17">
        <v>0.31</v>
      </c>
      <c r="F586" s="17">
        <v>2.91</v>
      </c>
      <c r="G586" s="17">
        <v>13.27</v>
      </c>
      <c r="H586" s="17">
        <v>16.18</v>
      </c>
      <c r="I586" s="17">
        <v>2.92</v>
      </c>
      <c r="J586" s="17">
        <v>9</v>
      </c>
      <c r="K586" s="17">
        <v>0</v>
      </c>
      <c r="L586" s="18">
        <v>25.2</v>
      </c>
      <c r="M586" s="18">
        <v>94.8</v>
      </c>
      <c r="N586" s="20">
        <v>1007.3</v>
      </c>
      <c r="O586" s="18">
        <v>2</v>
      </c>
      <c r="P586" s="18">
        <v>1.33</v>
      </c>
      <c r="Q586" s="17">
        <v>116.36</v>
      </c>
      <c r="R586" s="19">
        <v>0.8</v>
      </c>
      <c r="S586">
        <v>1</v>
      </c>
    </row>
    <row r="587" spans="1:19">
      <c r="A587" s="1">
        <v>19</v>
      </c>
      <c r="B587" s="2">
        <v>0.20833333333333301</v>
      </c>
      <c r="C587" s="18">
        <v>25.3</v>
      </c>
      <c r="D587" s="17">
        <v>8.61</v>
      </c>
      <c r="E587" s="17">
        <v>0.23</v>
      </c>
      <c r="F587" s="17">
        <v>0.23</v>
      </c>
      <c r="G587" s="17">
        <v>7.09</v>
      </c>
      <c r="H587" s="17">
        <v>7.33</v>
      </c>
      <c r="I587" s="17">
        <v>2.91</v>
      </c>
      <c r="J587" s="17">
        <v>6</v>
      </c>
      <c r="K587" s="17">
        <v>0</v>
      </c>
      <c r="L587" s="18">
        <v>24.9</v>
      </c>
      <c r="M587" s="18">
        <v>95.2</v>
      </c>
      <c r="N587" s="20">
        <v>1007.7</v>
      </c>
      <c r="O587" s="18">
        <v>2</v>
      </c>
      <c r="P587" s="18">
        <v>0.36</v>
      </c>
      <c r="Q587" s="17">
        <v>117.73</v>
      </c>
      <c r="R587" s="19">
        <v>0</v>
      </c>
      <c r="S587">
        <v>1</v>
      </c>
    </row>
    <row r="588" spans="1:19">
      <c r="A588" s="1">
        <v>19</v>
      </c>
      <c r="B588" s="2">
        <v>0.25</v>
      </c>
      <c r="C588" s="18">
        <v>25.1</v>
      </c>
      <c r="D588" s="17">
        <v>5.76</v>
      </c>
      <c r="E588" s="17">
        <v>0.28999999999999998</v>
      </c>
      <c r="F588" s="17">
        <v>0.89</v>
      </c>
      <c r="G588" s="17">
        <v>10.43</v>
      </c>
      <c r="H588" s="17">
        <v>11.32</v>
      </c>
      <c r="I588" s="17">
        <v>3.06</v>
      </c>
      <c r="J588" s="17">
        <v>3</v>
      </c>
      <c r="K588" s="17">
        <v>0</v>
      </c>
      <c r="L588" s="18">
        <v>24.7</v>
      </c>
      <c r="M588" s="18">
        <v>97.5</v>
      </c>
      <c r="N588" s="20">
        <v>1008.2</v>
      </c>
      <c r="O588" s="18">
        <v>7</v>
      </c>
      <c r="P588" s="18">
        <v>1.1100000000000001</v>
      </c>
      <c r="Q588" s="17">
        <v>141.30000000000001</v>
      </c>
      <c r="R588" s="19">
        <v>2.6</v>
      </c>
      <c r="S588">
        <v>1</v>
      </c>
    </row>
    <row r="589" spans="1:19">
      <c r="A589" s="1">
        <v>19</v>
      </c>
      <c r="B589" s="2">
        <v>0.29166666666666702</v>
      </c>
      <c r="C589" s="18">
        <v>25.1</v>
      </c>
      <c r="D589" s="17">
        <v>3.02</v>
      </c>
      <c r="E589" s="17">
        <v>0.54</v>
      </c>
      <c r="F589" s="17">
        <v>15.09</v>
      </c>
      <c r="G589" s="17">
        <v>17.28</v>
      </c>
      <c r="H589" s="17">
        <v>32.369999999999997</v>
      </c>
      <c r="I589" s="17">
        <v>3.22</v>
      </c>
      <c r="J589" s="17">
        <v>12</v>
      </c>
      <c r="K589" s="17">
        <v>2</v>
      </c>
      <c r="L589" s="18">
        <v>25.1</v>
      </c>
      <c r="M589" s="18">
        <v>97.8</v>
      </c>
      <c r="N589" s="20">
        <v>1008.7</v>
      </c>
      <c r="O589" s="18">
        <v>42</v>
      </c>
      <c r="P589" s="18">
        <v>0.68</v>
      </c>
      <c r="Q589" s="17">
        <v>124.02</v>
      </c>
      <c r="R589" s="19">
        <v>0</v>
      </c>
      <c r="S589">
        <v>1</v>
      </c>
    </row>
    <row r="590" spans="1:19">
      <c r="A590" s="1">
        <v>19</v>
      </c>
      <c r="B590" s="2">
        <v>0.33333333333333298</v>
      </c>
      <c r="C590" s="18">
        <v>25.1</v>
      </c>
      <c r="D590" s="17">
        <v>4.8</v>
      </c>
      <c r="E590" s="17">
        <v>0.49</v>
      </c>
      <c r="F590" s="17">
        <v>12.54</v>
      </c>
      <c r="G590" s="17">
        <v>13.15</v>
      </c>
      <c r="H590" s="17">
        <v>25.69</v>
      </c>
      <c r="I590" s="17">
        <v>3.22</v>
      </c>
      <c r="J590" s="17">
        <v>13</v>
      </c>
      <c r="K590" s="17">
        <v>3</v>
      </c>
      <c r="L590" s="18">
        <v>26</v>
      </c>
      <c r="M590" s="18">
        <v>93.5</v>
      </c>
      <c r="N590" s="20">
        <v>1009</v>
      </c>
      <c r="O590" s="18">
        <v>252</v>
      </c>
      <c r="P590" s="17">
        <v>1.57</v>
      </c>
      <c r="Q590" s="17">
        <v>127.86</v>
      </c>
      <c r="R590" s="19">
        <v>0</v>
      </c>
      <c r="S590">
        <v>1</v>
      </c>
    </row>
    <row r="591" spans="1:19">
      <c r="A591" s="1">
        <v>19</v>
      </c>
      <c r="B591" s="2">
        <v>0.375</v>
      </c>
      <c r="C591" s="18">
        <v>25.7</v>
      </c>
      <c r="D591" s="17">
        <v>9.08</v>
      </c>
      <c r="E591" s="17">
        <v>0.32</v>
      </c>
      <c r="F591" s="17">
        <v>4.16</v>
      </c>
      <c r="G591" s="17">
        <v>9</v>
      </c>
      <c r="H591" s="17">
        <v>13.16</v>
      </c>
      <c r="I591" s="17">
        <v>2.88</v>
      </c>
      <c r="J591" s="17">
        <v>8</v>
      </c>
      <c r="K591" s="17">
        <v>0</v>
      </c>
      <c r="L591" s="18">
        <v>26.9</v>
      </c>
      <c r="M591" s="18">
        <v>88.4</v>
      </c>
      <c r="N591" s="20">
        <v>1009.7</v>
      </c>
      <c r="O591" s="18">
        <v>307</v>
      </c>
      <c r="P591" s="17">
        <v>2.77</v>
      </c>
      <c r="Q591" s="17">
        <v>117.65</v>
      </c>
      <c r="R591" s="19">
        <v>0.4</v>
      </c>
      <c r="S591">
        <v>1</v>
      </c>
    </row>
    <row r="592" spans="1:19">
      <c r="A592" s="1">
        <v>19</v>
      </c>
      <c r="B592" s="2">
        <v>0.41666666666666702</v>
      </c>
      <c r="C592" s="18">
        <v>26.6</v>
      </c>
      <c r="D592" s="17">
        <v>12.68</v>
      </c>
      <c r="E592" s="17">
        <v>0.28000000000000003</v>
      </c>
      <c r="F592" s="17">
        <v>2.89</v>
      </c>
      <c r="G592" s="17">
        <v>8.31</v>
      </c>
      <c r="H592" s="17">
        <v>11.2</v>
      </c>
      <c r="I592" s="17">
        <v>2.67</v>
      </c>
      <c r="J592" s="17">
        <v>3</v>
      </c>
      <c r="K592" s="17">
        <v>0</v>
      </c>
      <c r="L592" s="18">
        <v>26.9</v>
      </c>
      <c r="M592" s="18">
        <v>86.5</v>
      </c>
      <c r="N592" s="20">
        <v>1009.8</v>
      </c>
      <c r="O592" s="18">
        <v>394</v>
      </c>
      <c r="P592" s="17">
        <v>3.14</v>
      </c>
      <c r="Q592" s="17">
        <v>99.8</v>
      </c>
      <c r="R592" s="19">
        <v>0</v>
      </c>
      <c r="S592">
        <v>1</v>
      </c>
    </row>
    <row r="593" spans="1:19">
      <c r="A593" s="1">
        <v>19</v>
      </c>
      <c r="B593" s="2">
        <v>0.45833333333333298</v>
      </c>
      <c r="C593" s="18">
        <v>26.8</v>
      </c>
      <c r="D593" s="17">
        <v>16.170000000000002</v>
      </c>
      <c r="E593" s="17">
        <v>0.27</v>
      </c>
      <c r="F593" s="17">
        <v>2</v>
      </c>
      <c r="G593" s="17">
        <v>6.99</v>
      </c>
      <c r="H593" s="17">
        <v>8.99</v>
      </c>
      <c r="I593" s="17">
        <v>2.9</v>
      </c>
      <c r="J593" s="17">
        <v>0</v>
      </c>
      <c r="K593" s="17">
        <v>0</v>
      </c>
      <c r="L593" s="18">
        <v>28.2</v>
      </c>
      <c r="M593" s="18">
        <v>78.3</v>
      </c>
      <c r="N593" s="20">
        <v>1009.7</v>
      </c>
      <c r="O593" s="18">
        <v>538</v>
      </c>
      <c r="P593" s="17">
        <v>2.37</v>
      </c>
      <c r="Q593" s="17">
        <v>76.48</v>
      </c>
      <c r="R593" s="19">
        <v>0</v>
      </c>
      <c r="S593">
        <v>1</v>
      </c>
    </row>
    <row r="594" spans="1:19">
      <c r="A594" s="1">
        <v>19</v>
      </c>
      <c r="B594" s="2">
        <v>0.5</v>
      </c>
      <c r="C594" s="18">
        <v>26.8</v>
      </c>
      <c r="D594" s="17">
        <v>17.82</v>
      </c>
      <c r="E594" s="17">
        <v>0.3</v>
      </c>
      <c r="F594" s="17">
        <v>1.97</v>
      </c>
      <c r="G594" s="17">
        <v>6.14</v>
      </c>
      <c r="H594" s="17">
        <v>8.11</v>
      </c>
      <c r="I594" s="17">
        <v>2.88</v>
      </c>
      <c r="J594" s="17">
        <v>5</v>
      </c>
      <c r="K594" s="17">
        <v>0</v>
      </c>
      <c r="L594" s="18">
        <v>29</v>
      </c>
      <c r="M594" s="18">
        <v>76.099999999999994</v>
      </c>
      <c r="N594" s="20">
        <v>1009</v>
      </c>
      <c r="O594" s="18">
        <v>643</v>
      </c>
      <c r="P594" s="17">
        <v>3.05</v>
      </c>
      <c r="Q594" s="17">
        <v>75.64</v>
      </c>
      <c r="R594" s="19">
        <v>0</v>
      </c>
      <c r="S594">
        <v>1</v>
      </c>
    </row>
    <row r="595" spans="1:19">
      <c r="A595" s="1">
        <v>19</v>
      </c>
      <c r="B595" s="2">
        <v>0.54166666666666696</v>
      </c>
      <c r="C595" s="18">
        <v>26.5</v>
      </c>
      <c r="D595" s="17">
        <v>20.21</v>
      </c>
      <c r="E595" s="17">
        <v>0.31</v>
      </c>
      <c r="F595" s="17">
        <v>1.65</v>
      </c>
      <c r="G595" s="17">
        <v>5.42</v>
      </c>
      <c r="H595" s="17">
        <v>7.07</v>
      </c>
      <c r="I595" s="17">
        <v>2.87</v>
      </c>
      <c r="J595" s="17">
        <v>6</v>
      </c>
      <c r="K595" s="17">
        <v>0</v>
      </c>
      <c r="L595" s="18">
        <v>29.7</v>
      </c>
      <c r="M595" s="18">
        <v>71.2</v>
      </c>
      <c r="N595" s="20">
        <v>1008.2</v>
      </c>
      <c r="O595" s="18">
        <v>799</v>
      </c>
      <c r="P595" s="17">
        <v>4.18</v>
      </c>
      <c r="Q595" s="17">
        <v>69.77</v>
      </c>
      <c r="R595" s="19">
        <v>0</v>
      </c>
      <c r="S595">
        <v>1</v>
      </c>
    </row>
    <row r="596" spans="1:19">
      <c r="A596" s="1">
        <v>19</v>
      </c>
      <c r="B596" s="2">
        <v>0.58333333333333304</v>
      </c>
      <c r="C596" s="18">
        <v>26.9</v>
      </c>
      <c r="D596" s="17">
        <v>19.93</v>
      </c>
      <c r="E596" s="17">
        <v>0.26</v>
      </c>
      <c r="F596" s="17">
        <v>1.51</v>
      </c>
      <c r="G596" s="17">
        <v>5.3</v>
      </c>
      <c r="H596" s="17">
        <v>6.82</v>
      </c>
      <c r="I596" s="17">
        <v>2.92</v>
      </c>
      <c r="J596" s="17">
        <v>5</v>
      </c>
      <c r="K596" s="17">
        <v>0</v>
      </c>
      <c r="L596" s="18">
        <v>29.9</v>
      </c>
      <c r="M596" s="18">
        <v>69.8</v>
      </c>
      <c r="N596" s="20">
        <v>1007.2</v>
      </c>
      <c r="O596" s="18">
        <v>610</v>
      </c>
      <c r="P596" s="17">
        <v>4.18</v>
      </c>
      <c r="Q596" s="17">
        <v>65.150000000000006</v>
      </c>
      <c r="R596" s="19">
        <v>0</v>
      </c>
      <c r="S596">
        <v>1</v>
      </c>
    </row>
    <row r="597" spans="1:19">
      <c r="A597" s="1">
        <v>19</v>
      </c>
      <c r="B597" s="2">
        <v>0.625</v>
      </c>
      <c r="C597" s="18">
        <v>26.9</v>
      </c>
      <c r="D597" s="17">
        <v>18.329999999999998</v>
      </c>
      <c r="E597" s="17">
        <v>0.28000000000000003</v>
      </c>
      <c r="F597" s="17">
        <v>1.1100000000000001</v>
      </c>
      <c r="G597" s="17">
        <v>5.3</v>
      </c>
      <c r="H597" s="17">
        <v>6.41</v>
      </c>
      <c r="I597" s="17">
        <v>2.89</v>
      </c>
      <c r="J597" s="17">
        <v>13</v>
      </c>
      <c r="K597" s="17">
        <v>0</v>
      </c>
      <c r="L597" s="18">
        <v>28.7</v>
      </c>
      <c r="M597" s="18">
        <v>76.5</v>
      </c>
      <c r="N597" s="20">
        <v>1006.8</v>
      </c>
      <c r="O597" s="18">
        <v>202</v>
      </c>
      <c r="P597" s="17">
        <v>4.03</v>
      </c>
      <c r="Q597" s="17">
        <v>60.67</v>
      </c>
      <c r="R597" s="19">
        <v>0</v>
      </c>
      <c r="S597">
        <v>1</v>
      </c>
    </row>
    <row r="598" spans="1:19">
      <c r="A598" s="1">
        <v>19</v>
      </c>
      <c r="B598" s="2">
        <v>0.66666666666666696</v>
      </c>
      <c r="C598" s="18">
        <v>25.5</v>
      </c>
      <c r="D598" s="17">
        <v>17.29</v>
      </c>
      <c r="E598" s="17">
        <v>0.26</v>
      </c>
      <c r="F598" s="17">
        <v>1.21</v>
      </c>
      <c r="G598" s="17">
        <v>5.19</v>
      </c>
      <c r="H598" s="17">
        <v>6.4</v>
      </c>
      <c r="I598" s="17">
        <v>2.91</v>
      </c>
      <c r="J598" s="17">
        <v>10</v>
      </c>
      <c r="K598" s="17">
        <v>0</v>
      </c>
      <c r="L598" s="18">
        <v>29</v>
      </c>
      <c r="M598" s="18">
        <v>74.5</v>
      </c>
      <c r="N598" s="20">
        <v>1006.3</v>
      </c>
      <c r="O598" s="18">
        <v>341</v>
      </c>
      <c r="P598" s="17">
        <v>3.23</v>
      </c>
      <c r="Q598" s="17">
        <v>44.84</v>
      </c>
      <c r="R598" s="19">
        <v>0.2</v>
      </c>
      <c r="S598">
        <v>1</v>
      </c>
    </row>
    <row r="599" spans="1:19">
      <c r="A599" s="1">
        <v>19</v>
      </c>
      <c r="B599" s="2">
        <v>0.70833333333333304</v>
      </c>
      <c r="C599" s="18">
        <v>24.1</v>
      </c>
      <c r="D599" s="17">
        <v>15.14</v>
      </c>
      <c r="E599" s="17">
        <v>0.26</v>
      </c>
      <c r="F599" s="17">
        <v>1.43</v>
      </c>
      <c r="G599" s="17">
        <v>5.93</v>
      </c>
      <c r="H599" s="17">
        <v>7.36</v>
      </c>
      <c r="I599" s="17">
        <v>2.16</v>
      </c>
      <c r="J599" s="17">
        <v>6</v>
      </c>
      <c r="K599" s="17">
        <v>0</v>
      </c>
      <c r="L599" s="18">
        <v>28.2</v>
      </c>
      <c r="M599" s="18">
        <v>79.2</v>
      </c>
      <c r="N599" s="20">
        <v>1006.4</v>
      </c>
      <c r="O599" s="18">
        <v>80</v>
      </c>
      <c r="P599" s="17">
        <v>3.26</v>
      </c>
      <c r="Q599" s="17">
        <v>50</v>
      </c>
      <c r="R599" s="19">
        <v>0</v>
      </c>
      <c r="S599">
        <v>1</v>
      </c>
    </row>
    <row r="600" spans="1:19">
      <c r="A600" s="1">
        <v>19</v>
      </c>
      <c r="B600" s="2">
        <v>0.75</v>
      </c>
      <c r="C600" s="18">
        <v>22.7</v>
      </c>
      <c r="D600" s="17">
        <v>11.85</v>
      </c>
      <c r="E600" s="17">
        <v>0.47</v>
      </c>
      <c r="F600" s="17">
        <v>2.34</v>
      </c>
      <c r="G600" s="17">
        <v>8.5299999999999994</v>
      </c>
      <c r="H600" s="17">
        <v>10.87</v>
      </c>
      <c r="I600" s="17">
        <v>3.02</v>
      </c>
      <c r="J600" s="17">
        <v>11</v>
      </c>
      <c r="K600" s="17">
        <v>6</v>
      </c>
      <c r="L600" s="18">
        <v>27.7</v>
      </c>
      <c r="M600" s="18">
        <v>81.2</v>
      </c>
      <c r="N600" s="20">
        <v>1006.9</v>
      </c>
      <c r="O600" s="18">
        <v>21</v>
      </c>
      <c r="P600" s="17">
        <v>2.4900000000000002</v>
      </c>
      <c r="Q600" s="17">
        <v>57.47</v>
      </c>
      <c r="R600" s="19">
        <v>0</v>
      </c>
      <c r="S600">
        <v>1</v>
      </c>
    </row>
    <row r="601" spans="1:19">
      <c r="A601" s="1">
        <v>19</v>
      </c>
      <c r="B601" s="2">
        <v>0.79166666666666696</v>
      </c>
      <c r="C601" s="18">
        <v>21.8</v>
      </c>
      <c r="D601" s="17">
        <v>12.51</v>
      </c>
      <c r="E601" s="17">
        <v>0.33</v>
      </c>
      <c r="F601" s="17">
        <v>0.96</v>
      </c>
      <c r="G601" s="17">
        <v>8.0500000000000007</v>
      </c>
      <c r="H601" s="17">
        <v>9.01</v>
      </c>
      <c r="I601" s="17">
        <v>3.46</v>
      </c>
      <c r="J601" s="17">
        <v>10</v>
      </c>
      <c r="K601" s="17">
        <v>4</v>
      </c>
      <c r="L601" s="18">
        <v>27.6</v>
      </c>
      <c r="M601" s="18">
        <v>81.5</v>
      </c>
      <c r="N601" s="20">
        <v>1007.6</v>
      </c>
      <c r="O601" s="18">
        <v>2</v>
      </c>
      <c r="P601" s="17">
        <v>2.58</v>
      </c>
      <c r="Q601" s="17">
        <v>51.6</v>
      </c>
      <c r="R601" s="19">
        <v>0</v>
      </c>
      <c r="S601">
        <v>1</v>
      </c>
    </row>
    <row r="602" spans="1:19">
      <c r="A602" s="1">
        <v>19</v>
      </c>
      <c r="B602" s="2">
        <v>0.83333333333333304</v>
      </c>
      <c r="C602" s="18">
        <v>22.6</v>
      </c>
      <c r="D602" s="17">
        <v>13.56</v>
      </c>
      <c r="E602" s="17">
        <v>0.27</v>
      </c>
      <c r="F602" s="17">
        <v>0.64</v>
      </c>
      <c r="G602" s="17">
        <v>6.12</v>
      </c>
      <c r="H602" s="17">
        <v>6.76</v>
      </c>
      <c r="I602" s="17">
        <v>3.66</v>
      </c>
      <c r="J602" s="17">
        <v>8</v>
      </c>
      <c r="K602" s="17">
        <v>3</v>
      </c>
      <c r="L602" s="18">
        <v>27.5</v>
      </c>
      <c r="M602" s="18">
        <v>82.5</v>
      </c>
      <c r="N602" s="20">
        <v>1008.2</v>
      </c>
      <c r="O602" s="18">
        <v>2</v>
      </c>
      <c r="P602" s="17">
        <v>2.74</v>
      </c>
      <c r="Q602" s="17">
        <v>51.89</v>
      </c>
      <c r="R602" s="19">
        <v>0</v>
      </c>
      <c r="S602">
        <v>1</v>
      </c>
    </row>
    <row r="603" spans="1:19">
      <c r="A603" s="1">
        <v>19</v>
      </c>
      <c r="B603" s="2">
        <v>0.875</v>
      </c>
      <c r="C603" s="18">
        <v>21.9</v>
      </c>
      <c r="D603" s="17">
        <v>15.82</v>
      </c>
      <c r="E603" s="17">
        <v>0.26</v>
      </c>
      <c r="F603" s="17">
        <v>0.25</v>
      </c>
      <c r="G603" s="17">
        <v>4.5</v>
      </c>
      <c r="H603" s="17">
        <v>4.75</v>
      </c>
      <c r="I603" s="17">
        <v>3.86</v>
      </c>
      <c r="J603" s="17">
        <v>13</v>
      </c>
      <c r="K603" s="17">
        <v>3</v>
      </c>
      <c r="L603" s="18">
        <v>26.8</v>
      </c>
      <c r="M603" s="18">
        <v>84</v>
      </c>
      <c r="N603" s="20">
        <v>1009.2</v>
      </c>
      <c r="O603" s="18">
        <v>2</v>
      </c>
      <c r="P603" s="17">
        <v>3.34</v>
      </c>
      <c r="Q603" s="17">
        <v>74.84</v>
      </c>
      <c r="R603" s="19">
        <v>6</v>
      </c>
      <c r="S603">
        <v>1</v>
      </c>
    </row>
    <row r="604" spans="1:19">
      <c r="A604" s="1">
        <v>19</v>
      </c>
      <c r="B604" s="2">
        <v>0.91666666666666696</v>
      </c>
      <c r="C604" s="18">
        <v>22.8</v>
      </c>
      <c r="D604" s="17">
        <v>19.43</v>
      </c>
      <c r="E604" s="17">
        <v>0.23</v>
      </c>
      <c r="F604" s="17">
        <v>0.22</v>
      </c>
      <c r="G604" s="17">
        <v>4.07</v>
      </c>
      <c r="H604" s="17">
        <v>4.29</v>
      </c>
      <c r="I604" s="17">
        <v>3.95</v>
      </c>
      <c r="J604" s="17">
        <v>4</v>
      </c>
      <c r="K604" s="17">
        <v>2</v>
      </c>
      <c r="L604" s="18">
        <v>23</v>
      </c>
      <c r="M604" s="18">
        <v>98.1</v>
      </c>
      <c r="N604" s="20">
        <v>1010.6</v>
      </c>
      <c r="O604" s="18">
        <v>3</v>
      </c>
      <c r="P604" s="17">
        <v>4.5199999999999996</v>
      </c>
      <c r="Q604" s="17">
        <v>98.66</v>
      </c>
      <c r="R604" s="19">
        <v>32</v>
      </c>
      <c r="S604">
        <v>1</v>
      </c>
    </row>
    <row r="605" spans="1:19">
      <c r="A605" s="1">
        <v>19</v>
      </c>
      <c r="B605" s="2">
        <v>0.95833333333333304</v>
      </c>
      <c r="C605" s="18">
        <v>22.7</v>
      </c>
      <c r="D605" s="17">
        <v>16.3</v>
      </c>
      <c r="E605" s="17">
        <v>0.28999999999999998</v>
      </c>
      <c r="F605" s="17">
        <v>0.25</v>
      </c>
      <c r="G605" s="17">
        <v>6.51</v>
      </c>
      <c r="H605" s="17">
        <v>6.76</v>
      </c>
      <c r="I605" s="17">
        <v>4</v>
      </c>
      <c r="J605" s="17">
        <v>0</v>
      </c>
      <c r="K605" s="17">
        <v>3</v>
      </c>
      <c r="L605" s="18">
        <v>22.8</v>
      </c>
      <c r="M605" s="18">
        <v>98.5</v>
      </c>
      <c r="N605" s="20">
        <v>1010.2</v>
      </c>
      <c r="O605" s="18">
        <v>3</v>
      </c>
      <c r="P605" s="17">
        <v>2.2200000000000002</v>
      </c>
      <c r="Q605" s="17">
        <v>134.61000000000001</v>
      </c>
      <c r="R605" s="19">
        <v>0.8</v>
      </c>
      <c r="S605">
        <v>1</v>
      </c>
    </row>
    <row r="607" spans="1:19">
      <c r="A607" s="150" t="s">
        <v>39</v>
      </c>
      <c r="B607" s="151"/>
      <c r="C607" s="18">
        <v>0</v>
      </c>
      <c r="D607" s="18">
        <v>0</v>
      </c>
      <c r="E607" s="18">
        <v>0</v>
      </c>
      <c r="F607" s="18">
        <v>0</v>
      </c>
      <c r="G607" s="18">
        <v>0</v>
      </c>
      <c r="H607" s="18">
        <v>0</v>
      </c>
      <c r="I607" s="18">
        <v>0</v>
      </c>
      <c r="J607" s="18">
        <v>0</v>
      </c>
      <c r="K607" s="18">
        <v>0</v>
      </c>
      <c r="L607" s="18">
        <v>0</v>
      </c>
      <c r="M607" s="18">
        <v>0</v>
      </c>
      <c r="N607" s="18">
        <v>0</v>
      </c>
      <c r="O607" s="18">
        <v>0</v>
      </c>
      <c r="P607" s="18">
        <v>0</v>
      </c>
      <c r="Q607" s="18">
        <v>0</v>
      </c>
      <c r="R607" s="18">
        <v>0</v>
      </c>
    </row>
    <row r="608" spans="1:19">
      <c r="A608" s="144" t="s">
        <v>2</v>
      </c>
      <c r="B608" s="145"/>
      <c r="C608" s="18">
        <v>0</v>
      </c>
      <c r="D608" s="18">
        <v>0</v>
      </c>
      <c r="E608" s="18">
        <v>0</v>
      </c>
      <c r="F608" s="18">
        <v>0</v>
      </c>
      <c r="G608" s="18">
        <v>0</v>
      </c>
      <c r="H608" s="18">
        <v>0</v>
      </c>
      <c r="I608" s="18">
        <v>0</v>
      </c>
      <c r="J608" s="18">
        <v>0</v>
      </c>
      <c r="K608" s="18">
        <v>0</v>
      </c>
      <c r="L608" s="18">
        <v>0</v>
      </c>
      <c r="M608" s="18">
        <v>0</v>
      </c>
      <c r="N608" s="18">
        <v>0</v>
      </c>
      <c r="O608" s="18">
        <v>0</v>
      </c>
      <c r="P608" s="18">
        <v>0</v>
      </c>
      <c r="Q608" s="18">
        <v>0</v>
      </c>
      <c r="R608" s="18">
        <v>0</v>
      </c>
    </row>
    <row r="609" spans="1:19">
      <c r="A609" s="146" t="s">
        <v>3</v>
      </c>
      <c r="B609" s="147"/>
      <c r="C609" s="18">
        <v>0</v>
      </c>
      <c r="D609" s="18">
        <v>0</v>
      </c>
      <c r="E609" s="18">
        <v>0</v>
      </c>
      <c r="F609" s="18">
        <v>0</v>
      </c>
      <c r="G609" s="18">
        <v>0</v>
      </c>
      <c r="H609" s="18">
        <v>0</v>
      </c>
      <c r="I609" s="18">
        <v>0</v>
      </c>
      <c r="J609" s="18">
        <v>0</v>
      </c>
      <c r="K609" s="18">
        <v>0</v>
      </c>
      <c r="L609" s="18">
        <v>0</v>
      </c>
      <c r="M609" s="18">
        <v>0</v>
      </c>
      <c r="N609" s="18">
        <v>0</v>
      </c>
      <c r="O609" s="18">
        <v>0</v>
      </c>
      <c r="P609" s="18">
        <v>0</v>
      </c>
      <c r="Q609" s="18">
        <v>0</v>
      </c>
      <c r="R609" s="18">
        <v>0</v>
      </c>
    </row>
    <row r="610" spans="1:19">
      <c r="A610" s="148" t="s">
        <v>4</v>
      </c>
      <c r="B610" s="149"/>
      <c r="C610" s="18">
        <v>0</v>
      </c>
      <c r="D610" s="18">
        <v>0</v>
      </c>
      <c r="E610" s="18">
        <v>0</v>
      </c>
      <c r="F610" s="18">
        <v>0</v>
      </c>
      <c r="G610" s="18">
        <v>0</v>
      </c>
      <c r="H610" s="18">
        <v>0</v>
      </c>
      <c r="I610" s="18">
        <v>0</v>
      </c>
      <c r="J610" s="18">
        <v>0</v>
      </c>
      <c r="K610" s="18">
        <v>0</v>
      </c>
      <c r="L610" s="18">
        <v>0</v>
      </c>
      <c r="M610" s="18">
        <v>0</v>
      </c>
      <c r="N610" s="18">
        <v>0</v>
      </c>
      <c r="O610" s="18">
        <v>0</v>
      </c>
      <c r="P610" s="18">
        <v>0</v>
      </c>
      <c r="Q610" s="18">
        <v>0</v>
      </c>
      <c r="R610" s="18">
        <v>0</v>
      </c>
    </row>
    <row r="611" spans="1:19">
      <c r="A611" s="152" t="s">
        <v>27</v>
      </c>
      <c r="B611" s="153"/>
      <c r="C611" s="21">
        <f t="shared" ref="C611:R611" si="18">24-C607-C608-C609-C610</f>
        <v>24</v>
      </c>
      <c r="D611" s="21">
        <f t="shared" si="18"/>
        <v>24</v>
      </c>
      <c r="E611" s="21">
        <f t="shared" si="18"/>
        <v>24</v>
      </c>
      <c r="F611" s="21">
        <f t="shared" si="18"/>
        <v>24</v>
      </c>
      <c r="G611" s="21">
        <f t="shared" si="18"/>
        <v>24</v>
      </c>
      <c r="H611" s="21">
        <f t="shared" si="18"/>
        <v>24</v>
      </c>
      <c r="I611" s="21">
        <f t="shared" si="18"/>
        <v>24</v>
      </c>
      <c r="J611" s="21">
        <f t="shared" si="18"/>
        <v>24</v>
      </c>
      <c r="K611" s="21">
        <f t="shared" si="18"/>
        <v>24</v>
      </c>
      <c r="L611" s="21">
        <f t="shared" si="18"/>
        <v>24</v>
      </c>
      <c r="M611" s="21">
        <f t="shared" si="18"/>
        <v>24</v>
      </c>
      <c r="N611" s="21">
        <f t="shared" si="18"/>
        <v>24</v>
      </c>
      <c r="O611" s="21">
        <f t="shared" si="18"/>
        <v>24</v>
      </c>
      <c r="P611" s="21">
        <f t="shared" si="18"/>
        <v>24</v>
      </c>
      <c r="Q611" s="21">
        <f t="shared" si="18"/>
        <v>24</v>
      </c>
      <c r="R611" s="21">
        <f t="shared" si="18"/>
        <v>24</v>
      </c>
    </row>
    <row r="612" spans="1:19">
      <c r="A612" s="154" t="s">
        <v>28</v>
      </c>
      <c r="B612" s="155"/>
      <c r="C612" s="22">
        <f>C611/(SUM(S582:S605))</f>
        <v>1</v>
      </c>
      <c r="D612" s="22">
        <f>D611/(SUM(S582:S605))</f>
        <v>1</v>
      </c>
      <c r="E612" s="22">
        <f>E611/(SUM(S582:S605))</f>
        <v>1</v>
      </c>
      <c r="F612" s="22">
        <f>F611/(SUM(S582:S605))</f>
        <v>1</v>
      </c>
      <c r="G612" s="22">
        <f>G611/(SUM(S582:S605))</f>
        <v>1</v>
      </c>
      <c r="H612" s="22">
        <f>H611/(SUM(S582:S605))</f>
        <v>1</v>
      </c>
      <c r="I612" s="22">
        <f>I611/(SUM(S582:S605))</f>
        <v>1</v>
      </c>
      <c r="J612" s="22">
        <f>J611/(SUM(S582:S605))</f>
        <v>1</v>
      </c>
      <c r="K612" s="22">
        <f>K611/(SUM(S582:S605))</f>
        <v>1</v>
      </c>
      <c r="L612" s="22">
        <f>L611/(SUM(S582:S605))</f>
        <v>1</v>
      </c>
      <c r="M612" s="22">
        <f>M611/(SUM(S582:S605))</f>
        <v>1</v>
      </c>
      <c r="N612" s="22">
        <f>N611/(SUM(S582:S605))</f>
        <v>1</v>
      </c>
      <c r="O612" s="22">
        <f>O611/(SUM(S582:S605))</f>
        <v>1</v>
      </c>
      <c r="P612" s="22">
        <f>P611/(SUM(S582:S605))</f>
        <v>1</v>
      </c>
      <c r="Q612" s="22">
        <f>Q611/(SUM(S582:S605))</f>
        <v>1</v>
      </c>
      <c r="R612" s="22">
        <f>R611/(SUM(S582:S605))</f>
        <v>1</v>
      </c>
    </row>
    <row r="614" spans="1:19">
      <c r="A614" s="1">
        <v>20</v>
      </c>
      <c r="B614" s="2">
        <v>0</v>
      </c>
      <c r="C614" s="18">
        <v>22.6</v>
      </c>
      <c r="D614" s="17">
        <v>14.9</v>
      </c>
      <c r="E614" s="17">
        <v>0.28000000000000003</v>
      </c>
      <c r="F614" s="17">
        <v>0.3</v>
      </c>
      <c r="G614" s="17">
        <v>6.7</v>
      </c>
      <c r="H614" s="17">
        <v>6.99</v>
      </c>
      <c r="I614" s="17">
        <v>4.0999999999999996</v>
      </c>
      <c r="J614" s="17">
        <v>1</v>
      </c>
      <c r="K614" s="17">
        <v>0</v>
      </c>
      <c r="L614" s="18">
        <v>23.5</v>
      </c>
      <c r="M614" s="18">
        <v>97.6</v>
      </c>
      <c r="N614" s="20">
        <v>1009.9</v>
      </c>
      <c r="O614" s="18">
        <v>3</v>
      </c>
      <c r="P614" s="18">
        <v>1.5</v>
      </c>
      <c r="Q614" s="17">
        <v>131.93</v>
      </c>
      <c r="R614" s="19">
        <v>0.8</v>
      </c>
      <c r="S614">
        <v>1</v>
      </c>
    </row>
    <row r="615" spans="1:19">
      <c r="A615" s="1">
        <v>20</v>
      </c>
      <c r="B615" s="2">
        <v>4.1666666666666664E-2</v>
      </c>
      <c r="C615" s="18">
        <v>22.6</v>
      </c>
      <c r="D615" s="17">
        <v>13.73</v>
      </c>
      <c r="E615" s="17">
        <v>0.21</v>
      </c>
      <c r="F615" s="17">
        <v>0.19</v>
      </c>
      <c r="G615" s="17">
        <v>5.19</v>
      </c>
      <c r="H615" s="17">
        <v>5.38</v>
      </c>
      <c r="I615" s="17">
        <v>3.1</v>
      </c>
      <c r="J615" s="17">
        <v>0</v>
      </c>
      <c r="K615" s="17">
        <v>0</v>
      </c>
      <c r="L615" s="18">
        <v>23.9</v>
      </c>
      <c r="M615" s="18">
        <v>97</v>
      </c>
      <c r="N615" s="20">
        <v>1008.8</v>
      </c>
      <c r="O615" s="18">
        <v>2</v>
      </c>
      <c r="P615" s="18">
        <v>0.56999999999999995</v>
      </c>
      <c r="Q615" s="17">
        <v>103.77</v>
      </c>
      <c r="R615" s="19">
        <v>0</v>
      </c>
      <c r="S615">
        <v>1</v>
      </c>
    </row>
    <row r="616" spans="1:19">
      <c r="A616" s="1">
        <v>20</v>
      </c>
      <c r="B616" s="2">
        <v>8.3333333333333301E-2</v>
      </c>
      <c r="C616" s="18">
        <v>22.5</v>
      </c>
      <c r="D616" s="17">
        <v>8.7899999999999991</v>
      </c>
      <c r="E616" s="17">
        <v>0.25</v>
      </c>
      <c r="F616" s="17">
        <v>0.31</v>
      </c>
      <c r="G616" s="17">
        <v>6.67</v>
      </c>
      <c r="H616" s="17">
        <v>6.97</v>
      </c>
      <c r="I616" s="17">
        <v>2.94</v>
      </c>
      <c r="J616" s="17">
        <v>0</v>
      </c>
      <c r="K616" s="17">
        <v>0</v>
      </c>
      <c r="L616" s="18">
        <v>24</v>
      </c>
      <c r="M616" s="18">
        <v>97.5</v>
      </c>
      <c r="N616" s="20">
        <v>1008.1</v>
      </c>
      <c r="O616" s="18">
        <v>2</v>
      </c>
      <c r="P616" s="18">
        <v>0.99</v>
      </c>
      <c r="Q616" s="17">
        <v>151.1</v>
      </c>
      <c r="R616" s="19">
        <v>0</v>
      </c>
      <c r="S616">
        <v>1</v>
      </c>
    </row>
    <row r="617" spans="1:19">
      <c r="A617" s="1">
        <v>20</v>
      </c>
      <c r="B617" s="2">
        <v>0.125</v>
      </c>
      <c r="C617" s="18">
        <v>22.5</v>
      </c>
      <c r="D617" s="17">
        <v>8.7899999999999991</v>
      </c>
      <c r="E617" s="17">
        <v>0.24</v>
      </c>
      <c r="F617" s="17">
        <v>0.11</v>
      </c>
      <c r="G617" s="17">
        <v>6.44</v>
      </c>
      <c r="H617" s="17">
        <v>6.55</v>
      </c>
      <c r="I617" s="17">
        <v>2.91</v>
      </c>
      <c r="J617" s="17">
        <v>1</v>
      </c>
      <c r="K617" s="17">
        <v>0</v>
      </c>
      <c r="L617" s="18">
        <v>24.1</v>
      </c>
      <c r="M617" s="18">
        <v>97.3</v>
      </c>
      <c r="N617" s="20">
        <v>1007.5</v>
      </c>
      <c r="O617" s="18">
        <v>3</v>
      </c>
      <c r="P617" s="18">
        <v>0.98</v>
      </c>
      <c r="Q617" s="17">
        <v>157.97999999999999</v>
      </c>
      <c r="R617" s="19">
        <v>0</v>
      </c>
      <c r="S617">
        <v>1</v>
      </c>
    </row>
    <row r="618" spans="1:19">
      <c r="A618" s="1">
        <v>20</v>
      </c>
      <c r="B618" s="2">
        <v>0.16666666666666699</v>
      </c>
      <c r="C618" s="18">
        <v>22.4</v>
      </c>
      <c r="D618" s="17">
        <v>10.59</v>
      </c>
      <c r="E618" s="17">
        <v>0.22</v>
      </c>
      <c r="F618" s="17">
        <v>0.09</v>
      </c>
      <c r="G618" s="17">
        <v>5.27</v>
      </c>
      <c r="H618" s="17">
        <v>5.35</v>
      </c>
      <c r="I618" s="17">
        <v>2.4700000000000002</v>
      </c>
      <c r="J618" s="17">
        <v>7</v>
      </c>
      <c r="K618" s="17">
        <v>0</v>
      </c>
      <c r="L618" s="18">
        <v>24.2</v>
      </c>
      <c r="M618" s="18">
        <v>96.3</v>
      </c>
      <c r="N618" s="20">
        <v>1007.6</v>
      </c>
      <c r="O618" s="18">
        <v>3</v>
      </c>
      <c r="P618" s="18">
        <v>1.28</v>
      </c>
      <c r="Q618" s="17">
        <v>156.06</v>
      </c>
      <c r="R618" s="19">
        <v>0.2</v>
      </c>
      <c r="S618">
        <v>1</v>
      </c>
    </row>
    <row r="619" spans="1:19">
      <c r="A619" s="1">
        <v>20</v>
      </c>
      <c r="B619" s="2">
        <v>0.20833333333333301</v>
      </c>
      <c r="C619" s="18">
        <v>22.3</v>
      </c>
      <c r="D619" s="17">
        <v>12.29</v>
      </c>
      <c r="E619" s="17">
        <v>0.22</v>
      </c>
      <c r="F619" s="17">
        <v>0.18</v>
      </c>
      <c r="G619" s="17">
        <v>5.5</v>
      </c>
      <c r="H619" s="17">
        <v>5.68</v>
      </c>
      <c r="I619" s="17">
        <v>2.5</v>
      </c>
      <c r="J619" s="17">
        <v>5</v>
      </c>
      <c r="K619" s="17">
        <v>0</v>
      </c>
      <c r="L619" s="18">
        <v>24.4</v>
      </c>
      <c r="M619" s="18">
        <v>95.6</v>
      </c>
      <c r="N619" s="20">
        <v>1007.7</v>
      </c>
      <c r="O619" s="18">
        <v>3</v>
      </c>
      <c r="P619" s="18">
        <v>1.04</v>
      </c>
      <c r="Q619" s="17">
        <v>138.47</v>
      </c>
      <c r="R619" s="19">
        <v>0</v>
      </c>
      <c r="S619">
        <v>1</v>
      </c>
    </row>
    <row r="620" spans="1:19">
      <c r="A620" s="1">
        <v>20</v>
      </c>
      <c r="B620" s="2">
        <v>0.25</v>
      </c>
      <c r="C620" s="18">
        <v>22.5</v>
      </c>
      <c r="D620" s="17">
        <v>6.56</v>
      </c>
      <c r="E620" s="17">
        <v>0.28999999999999998</v>
      </c>
      <c r="F620" s="17">
        <v>0.63</v>
      </c>
      <c r="G620" s="17">
        <v>10.51</v>
      </c>
      <c r="H620" s="17">
        <v>11.14</v>
      </c>
      <c r="I620" s="17">
        <v>2.46</v>
      </c>
      <c r="J620" s="17">
        <v>9</v>
      </c>
      <c r="K620" s="17">
        <v>0</v>
      </c>
      <c r="L620" s="18">
        <v>24.6</v>
      </c>
      <c r="M620" s="18">
        <v>95.7</v>
      </c>
      <c r="N620" s="20">
        <v>1008.4</v>
      </c>
      <c r="O620" s="18">
        <v>4</v>
      </c>
      <c r="P620" s="18">
        <v>0.75</v>
      </c>
      <c r="Q620" s="17">
        <v>116.55</v>
      </c>
      <c r="R620" s="19">
        <v>0</v>
      </c>
      <c r="S620">
        <v>1</v>
      </c>
    </row>
    <row r="621" spans="1:19">
      <c r="A621" s="1">
        <v>20</v>
      </c>
      <c r="B621" s="2">
        <v>0.29166666666666702</v>
      </c>
      <c r="C621" s="18">
        <v>22.7</v>
      </c>
      <c r="D621" s="17">
        <v>2.15</v>
      </c>
      <c r="E621" s="17">
        <v>0.49</v>
      </c>
      <c r="F621" s="17">
        <v>11.86</v>
      </c>
      <c r="G621" s="17">
        <v>15.78</v>
      </c>
      <c r="H621" s="17">
        <v>27.64</v>
      </c>
      <c r="I621" s="17">
        <v>3.07</v>
      </c>
      <c r="J621" s="17">
        <v>17</v>
      </c>
      <c r="K621" s="17">
        <v>4</v>
      </c>
      <c r="L621" s="18">
        <v>24.7</v>
      </c>
      <c r="M621" s="18">
        <v>95.2</v>
      </c>
      <c r="N621" s="20">
        <v>1009.1</v>
      </c>
      <c r="O621" s="18">
        <v>23</v>
      </c>
      <c r="P621" s="18">
        <v>1.66</v>
      </c>
      <c r="Q621" s="17">
        <v>119.95</v>
      </c>
      <c r="R621" s="19">
        <v>0</v>
      </c>
      <c r="S621">
        <v>1</v>
      </c>
    </row>
    <row r="622" spans="1:19">
      <c r="A622" s="1">
        <v>20</v>
      </c>
      <c r="B622" s="2">
        <v>0.33333333333333298</v>
      </c>
      <c r="C622" s="18">
        <v>22.5</v>
      </c>
      <c r="D622" s="17">
        <v>3.1</v>
      </c>
      <c r="E622" s="17">
        <v>0.56999999999999995</v>
      </c>
      <c r="F622" s="17">
        <v>15.23</v>
      </c>
      <c r="G622" s="17">
        <v>16.420000000000002</v>
      </c>
      <c r="H622" s="17">
        <v>31.66</v>
      </c>
      <c r="I622" s="17">
        <v>3.18</v>
      </c>
      <c r="J622" s="17">
        <v>5</v>
      </c>
      <c r="K622" s="17">
        <v>0</v>
      </c>
      <c r="L622" s="18">
        <v>25.1</v>
      </c>
      <c r="M622" s="18">
        <v>93.1</v>
      </c>
      <c r="N622" s="20">
        <v>1010.2</v>
      </c>
      <c r="O622" s="18">
        <v>58</v>
      </c>
      <c r="P622" s="17">
        <v>1.78</v>
      </c>
      <c r="Q622" s="17">
        <v>134.82</v>
      </c>
      <c r="R622" s="19">
        <v>0</v>
      </c>
      <c r="S622">
        <v>1</v>
      </c>
    </row>
    <row r="623" spans="1:19">
      <c r="A623" s="1">
        <v>20</v>
      </c>
      <c r="B623" s="2">
        <v>0.375</v>
      </c>
      <c r="C623" s="18">
        <v>22.4</v>
      </c>
      <c r="D623" s="17">
        <v>5.42</v>
      </c>
      <c r="E623" s="17">
        <v>0.45</v>
      </c>
      <c r="F623" s="17">
        <v>10.23</v>
      </c>
      <c r="G623" s="17">
        <v>15.15</v>
      </c>
      <c r="H623" s="17">
        <v>25.38</v>
      </c>
      <c r="I623" s="17">
        <v>2.58</v>
      </c>
      <c r="J623" s="17">
        <v>5</v>
      </c>
      <c r="K623" s="17">
        <v>0</v>
      </c>
      <c r="L623" s="18">
        <v>25.8</v>
      </c>
      <c r="M623" s="18">
        <v>90</v>
      </c>
      <c r="N623" s="20">
        <v>1010.7</v>
      </c>
      <c r="O623" s="18">
        <v>159</v>
      </c>
      <c r="P623" s="17">
        <v>2.1800000000000002</v>
      </c>
      <c r="Q623" s="17">
        <v>133.6</v>
      </c>
      <c r="R623" s="19">
        <v>0</v>
      </c>
      <c r="S623">
        <v>1</v>
      </c>
    </row>
    <row r="624" spans="1:19">
      <c r="A624" s="1">
        <v>20</v>
      </c>
      <c r="B624" s="2">
        <v>0.41666666666666702</v>
      </c>
      <c r="C624" s="18">
        <v>25.3</v>
      </c>
      <c r="D624" s="17">
        <v>11</v>
      </c>
      <c r="E624" s="17">
        <v>0.25</v>
      </c>
      <c r="F624" s="17">
        <v>4.4000000000000004</v>
      </c>
      <c r="G624" s="17">
        <v>12.56</v>
      </c>
      <c r="H624" s="17">
        <v>16.96</v>
      </c>
      <c r="I624" s="17">
        <v>1.61</v>
      </c>
      <c r="J624" s="37">
        <v>985</v>
      </c>
      <c r="K624" s="37">
        <v>985</v>
      </c>
      <c r="L624" s="18">
        <v>26.6</v>
      </c>
      <c r="M624" s="18">
        <v>83.6</v>
      </c>
      <c r="N624" s="20">
        <v>1010.5</v>
      </c>
      <c r="O624" s="18">
        <v>310</v>
      </c>
      <c r="P624" s="17">
        <v>2.16</v>
      </c>
      <c r="Q624" s="17">
        <v>144.55000000000001</v>
      </c>
      <c r="R624" s="19">
        <v>0</v>
      </c>
      <c r="S624">
        <v>1</v>
      </c>
    </row>
    <row r="625" spans="1:19">
      <c r="A625" s="1">
        <v>20</v>
      </c>
      <c r="B625" s="2">
        <v>0.45833333333333298</v>
      </c>
      <c r="C625" s="18">
        <v>29.6</v>
      </c>
      <c r="D625" s="17">
        <v>15.66</v>
      </c>
      <c r="E625" s="17">
        <v>0.55000000000000004</v>
      </c>
      <c r="F625" s="17">
        <v>2.36</v>
      </c>
      <c r="G625" s="17">
        <v>10.79</v>
      </c>
      <c r="H625" s="17">
        <v>13.15</v>
      </c>
      <c r="I625" s="17">
        <v>2.09</v>
      </c>
      <c r="J625" s="17">
        <v>10</v>
      </c>
      <c r="K625" s="17">
        <v>0</v>
      </c>
      <c r="L625" s="18">
        <v>27.5</v>
      </c>
      <c r="M625" s="18">
        <v>80.400000000000006</v>
      </c>
      <c r="N625" s="20">
        <v>1010.1</v>
      </c>
      <c r="O625" s="18">
        <v>289</v>
      </c>
      <c r="P625" s="17">
        <v>1.36</v>
      </c>
      <c r="Q625" s="17">
        <v>143.66</v>
      </c>
      <c r="R625" s="19">
        <v>0</v>
      </c>
      <c r="S625">
        <v>1</v>
      </c>
    </row>
    <row r="626" spans="1:19">
      <c r="A626" s="1">
        <v>20</v>
      </c>
      <c r="B626" s="2">
        <v>0.5</v>
      </c>
      <c r="C626" s="18">
        <v>27.6</v>
      </c>
      <c r="D626" s="17">
        <v>20.02</v>
      </c>
      <c r="E626" s="17">
        <v>0.35</v>
      </c>
      <c r="F626" s="17">
        <v>1.97</v>
      </c>
      <c r="G626" s="17">
        <v>9.65</v>
      </c>
      <c r="H626" s="17">
        <v>11.63</v>
      </c>
      <c r="I626" s="17">
        <v>2.85</v>
      </c>
      <c r="J626" s="17">
        <v>7</v>
      </c>
      <c r="K626" s="17">
        <v>0</v>
      </c>
      <c r="L626" s="18">
        <v>28.2</v>
      </c>
      <c r="M626" s="18">
        <v>76.599999999999994</v>
      </c>
      <c r="N626" s="20">
        <v>1009.8</v>
      </c>
      <c r="O626" s="18">
        <v>323</v>
      </c>
      <c r="P626" s="17">
        <v>0.99</v>
      </c>
      <c r="Q626" s="17">
        <v>114.49</v>
      </c>
      <c r="R626" s="19">
        <v>0</v>
      </c>
      <c r="S626">
        <v>1</v>
      </c>
    </row>
    <row r="627" spans="1:19">
      <c r="A627" s="1">
        <v>20</v>
      </c>
      <c r="B627" s="2">
        <v>0.54166666666666696</v>
      </c>
      <c r="C627" s="18">
        <v>26.8</v>
      </c>
      <c r="D627" s="17">
        <v>24.31</v>
      </c>
      <c r="E627" s="17">
        <v>0.3</v>
      </c>
      <c r="F627" s="17">
        <v>1.8</v>
      </c>
      <c r="G627" s="17">
        <v>7.22</v>
      </c>
      <c r="H627" s="17">
        <v>9.02</v>
      </c>
      <c r="I627" s="17">
        <v>2.7</v>
      </c>
      <c r="J627" s="17">
        <v>7</v>
      </c>
      <c r="K627" s="17">
        <v>1</v>
      </c>
      <c r="L627" s="18">
        <v>29</v>
      </c>
      <c r="M627" s="18">
        <v>73.900000000000006</v>
      </c>
      <c r="N627" s="20">
        <v>1008.9</v>
      </c>
      <c r="O627" s="18">
        <v>455</v>
      </c>
      <c r="P627" s="17">
        <v>1.8</v>
      </c>
      <c r="Q627" s="17">
        <v>67.23</v>
      </c>
      <c r="R627" s="19">
        <v>0</v>
      </c>
      <c r="S627">
        <v>1</v>
      </c>
    </row>
    <row r="628" spans="1:19">
      <c r="A628" s="1">
        <v>20</v>
      </c>
      <c r="B628" s="2">
        <v>0.58333333333333304</v>
      </c>
      <c r="C628" s="18">
        <v>27</v>
      </c>
      <c r="D628" s="17">
        <v>21.86</v>
      </c>
      <c r="E628" s="17">
        <v>0.23</v>
      </c>
      <c r="F628" s="17">
        <v>1.8</v>
      </c>
      <c r="G628" s="17">
        <v>6.73</v>
      </c>
      <c r="H628" s="17">
        <v>8.5299999999999994</v>
      </c>
      <c r="I628" s="17">
        <v>2.25</v>
      </c>
      <c r="J628" s="17">
        <v>11</v>
      </c>
      <c r="K628" s="17">
        <v>0</v>
      </c>
      <c r="L628" s="18">
        <v>28.8</v>
      </c>
      <c r="M628" s="18">
        <v>74.8</v>
      </c>
      <c r="N628" s="20">
        <v>1008</v>
      </c>
      <c r="O628" s="18">
        <v>412</v>
      </c>
      <c r="P628" s="17">
        <v>2.35</v>
      </c>
      <c r="Q628" s="17">
        <v>57.86</v>
      </c>
      <c r="R628" s="19">
        <v>0</v>
      </c>
      <c r="S628">
        <v>1</v>
      </c>
    </row>
    <row r="629" spans="1:19">
      <c r="A629" s="1">
        <v>20</v>
      </c>
      <c r="B629" s="2">
        <v>0.625</v>
      </c>
      <c r="C629" s="18">
        <v>27.3</v>
      </c>
      <c r="D629" s="17">
        <v>22.85</v>
      </c>
      <c r="E629" s="17">
        <v>0.21</v>
      </c>
      <c r="F629" s="17">
        <v>1.25</v>
      </c>
      <c r="G629" s="17">
        <v>5.82</v>
      </c>
      <c r="H629" s="17">
        <v>7.07</v>
      </c>
      <c r="I629" s="17">
        <v>2.09</v>
      </c>
      <c r="J629" s="17">
        <v>10</v>
      </c>
      <c r="K629" s="17">
        <v>2</v>
      </c>
      <c r="L629" s="18">
        <v>29.2</v>
      </c>
      <c r="M629" s="18">
        <v>71.599999999999994</v>
      </c>
      <c r="N629" s="20">
        <v>1007.3</v>
      </c>
      <c r="O629" s="18">
        <v>701</v>
      </c>
      <c r="P629" s="17">
        <v>3.12</v>
      </c>
      <c r="Q629" s="17">
        <v>54.43</v>
      </c>
      <c r="R629" s="19">
        <v>0</v>
      </c>
      <c r="S629">
        <v>1</v>
      </c>
    </row>
    <row r="630" spans="1:19">
      <c r="A630" s="1">
        <v>20</v>
      </c>
      <c r="B630" s="2">
        <v>0.66666666666666696</v>
      </c>
      <c r="C630" s="18">
        <v>28.3</v>
      </c>
      <c r="D630" s="17">
        <v>22.71</v>
      </c>
      <c r="E630" s="17">
        <v>0.21</v>
      </c>
      <c r="F630" s="17">
        <v>1.1000000000000001</v>
      </c>
      <c r="G630" s="17">
        <v>5.38</v>
      </c>
      <c r="H630" s="17">
        <v>6.48</v>
      </c>
      <c r="I630" s="17">
        <v>2.0699999999999998</v>
      </c>
      <c r="J630" s="17">
        <v>7</v>
      </c>
      <c r="K630" s="17">
        <v>3</v>
      </c>
      <c r="L630" s="18">
        <v>29.5</v>
      </c>
      <c r="M630" s="18">
        <v>70.400000000000006</v>
      </c>
      <c r="N630" s="20">
        <v>1006.7</v>
      </c>
      <c r="O630" s="18">
        <v>541</v>
      </c>
      <c r="P630" s="17">
        <v>2.94</v>
      </c>
      <c r="Q630" s="17">
        <v>61.12</v>
      </c>
      <c r="R630" s="19">
        <v>0</v>
      </c>
      <c r="S630">
        <v>1</v>
      </c>
    </row>
    <row r="631" spans="1:19">
      <c r="A631" s="1">
        <v>20</v>
      </c>
      <c r="B631" s="2">
        <v>0.70833333333333304</v>
      </c>
      <c r="C631" s="18">
        <v>28.3</v>
      </c>
      <c r="D631" s="17">
        <v>22.27</v>
      </c>
      <c r="E631" s="17">
        <v>0.24</v>
      </c>
      <c r="F631" s="17">
        <v>1.62</v>
      </c>
      <c r="G631" s="17">
        <v>6.42</v>
      </c>
      <c r="H631" s="17">
        <v>8.0299999999999994</v>
      </c>
      <c r="I631" s="17">
        <v>1.86</v>
      </c>
      <c r="J631" s="17">
        <v>7</v>
      </c>
      <c r="K631" s="17">
        <v>0</v>
      </c>
      <c r="L631" s="18">
        <v>29</v>
      </c>
      <c r="M631" s="18">
        <v>72.099999999999994</v>
      </c>
      <c r="N631" s="20">
        <v>1006.3</v>
      </c>
      <c r="O631" s="18">
        <v>208</v>
      </c>
      <c r="P631" s="17">
        <v>2.91</v>
      </c>
      <c r="Q631" s="17">
        <v>80.67</v>
      </c>
      <c r="R631" s="19">
        <v>0</v>
      </c>
      <c r="S631">
        <v>1</v>
      </c>
    </row>
    <row r="632" spans="1:19">
      <c r="A632" s="1">
        <v>20</v>
      </c>
      <c r="B632" s="2">
        <v>0.75</v>
      </c>
      <c r="C632" s="18">
        <v>26.6</v>
      </c>
      <c r="D632" s="17">
        <v>18.559999999999999</v>
      </c>
      <c r="E632" s="17">
        <v>0.52</v>
      </c>
      <c r="F632" s="17">
        <v>3</v>
      </c>
      <c r="G632" s="17">
        <v>10.31</v>
      </c>
      <c r="H632" s="17">
        <v>13.31</v>
      </c>
      <c r="I632" s="17">
        <v>2.94</v>
      </c>
      <c r="J632" s="17">
        <v>18</v>
      </c>
      <c r="K632" s="17">
        <v>3</v>
      </c>
      <c r="L632" s="18">
        <v>27.9</v>
      </c>
      <c r="M632" s="18">
        <v>76.8</v>
      </c>
      <c r="N632" s="20">
        <v>1006.8</v>
      </c>
      <c r="O632" s="18">
        <v>23</v>
      </c>
      <c r="P632" s="17">
        <v>2.74</v>
      </c>
      <c r="Q632" s="17">
        <v>88.11</v>
      </c>
      <c r="R632" s="19">
        <v>0</v>
      </c>
      <c r="S632">
        <v>1</v>
      </c>
    </row>
    <row r="633" spans="1:19">
      <c r="A633" s="1">
        <v>20</v>
      </c>
      <c r="B633" s="2">
        <v>0.79166666666666696</v>
      </c>
      <c r="C633" s="18">
        <v>26.2</v>
      </c>
      <c r="D633" s="17">
        <v>11.54</v>
      </c>
      <c r="E633" s="17">
        <v>0.44</v>
      </c>
      <c r="F633" s="17">
        <v>1.58</v>
      </c>
      <c r="G633" s="17">
        <v>14.6</v>
      </c>
      <c r="H633" s="17">
        <v>16.18</v>
      </c>
      <c r="I633" s="17">
        <v>2.98</v>
      </c>
      <c r="J633" s="17">
        <v>20</v>
      </c>
      <c r="K633" s="17">
        <v>7</v>
      </c>
      <c r="L633" s="18">
        <v>27.2</v>
      </c>
      <c r="M633" s="18">
        <v>82.3</v>
      </c>
      <c r="N633" s="20">
        <v>1008.1</v>
      </c>
      <c r="O633" s="18">
        <v>2</v>
      </c>
      <c r="P633" s="17">
        <v>2.0099999999999998</v>
      </c>
      <c r="Q633" s="17">
        <v>89.76</v>
      </c>
      <c r="R633" s="19">
        <v>0</v>
      </c>
      <c r="S633">
        <v>1</v>
      </c>
    </row>
    <row r="634" spans="1:19">
      <c r="A634" s="1">
        <v>20</v>
      </c>
      <c r="B634" s="2">
        <v>0.83333333333333304</v>
      </c>
      <c r="C634" s="18">
        <v>26.1</v>
      </c>
      <c r="D634" s="17">
        <v>26.66</v>
      </c>
      <c r="E634" s="17">
        <v>0.32</v>
      </c>
      <c r="F634" s="17">
        <v>0.45</v>
      </c>
      <c r="G634" s="17">
        <v>6.81</v>
      </c>
      <c r="H634" s="17">
        <v>7.26</v>
      </c>
      <c r="I634" s="17">
        <v>2.42</v>
      </c>
      <c r="J634" s="17">
        <v>15</v>
      </c>
      <c r="K634" s="17">
        <v>7</v>
      </c>
      <c r="L634" s="18">
        <v>26.9</v>
      </c>
      <c r="M634" s="18">
        <v>81.3</v>
      </c>
      <c r="N634" s="20">
        <v>1008.8</v>
      </c>
      <c r="O634" s="18">
        <v>2</v>
      </c>
      <c r="P634" s="17">
        <v>2.73</v>
      </c>
      <c r="Q634" s="17">
        <v>64.58</v>
      </c>
      <c r="R634" s="19">
        <v>0</v>
      </c>
      <c r="S634">
        <v>1</v>
      </c>
    </row>
    <row r="635" spans="1:19">
      <c r="A635" s="1">
        <v>20</v>
      </c>
      <c r="B635" s="2">
        <v>0.875</v>
      </c>
      <c r="C635" s="18">
        <v>26.2</v>
      </c>
      <c r="D635" s="17">
        <v>26.77</v>
      </c>
      <c r="E635" s="17">
        <v>0.33</v>
      </c>
      <c r="F635" s="17">
        <v>0.12</v>
      </c>
      <c r="G635" s="17">
        <v>7.27</v>
      </c>
      <c r="H635" s="17">
        <v>7.39</v>
      </c>
      <c r="I635" s="17">
        <v>2.61</v>
      </c>
      <c r="J635" s="17">
        <v>16</v>
      </c>
      <c r="K635" s="17">
        <v>8</v>
      </c>
      <c r="L635" s="18">
        <v>26.8</v>
      </c>
      <c r="M635" s="18">
        <v>81.099999999999994</v>
      </c>
      <c r="N635" s="20">
        <v>1009.6</v>
      </c>
      <c r="O635" s="18">
        <v>1</v>
      </c>
      <c r="P635" s="17">
        <v>1.68</v>
      </c>
      <c r="Q635" s="17">
        <v>74.23</v>
      </c>
      <c r="R635" s="19">
        <v>0</v>
      </c>
      <c r="S635">
        <v>1</v>
      </c>
    </row>
    <row r="636" spans="1:19">
      <c r="A636" s="1">
        <v>20</v>
      </c>
      <c r="B636" s="2">
        <v>0.91666666666666696</v>
      </c>
      <c r="C636" s="18">
        <v>26.3</v>
      </c>
      <c r="D636" s="17">
        <v>20.54</v>
      </c>
      <c r="E636" s="17">
        <v>0.41</v>
      </c>
      <c r="F636" s="17">
        <v>0.22</v>
      </c>
      <c r="G636" s="17">
        <v>9.19</v>
      </c>
      <c r="H636" s="17">
        <v>9.41</v>
      </c>
      <c r="I636" s="17">
        <v>2.63</v>
      </c>
      <c r="J636" s="17">
        <v>18</v>
      </c>
      <c r="K636" s="17">
        <v>10</v>
      </c>
      <c r="L636" s="18">
        <v>26.5</v>
      </c>
      <c r="M636" s="18">
        <v>85.3</v>
      </c>
      <c r="N636" s="20">
        <v>1010.3</v>
      </c>
      <c r="O636" s="18">
        <v>1</v>
      </c>
      <c r="P636" s="17">
        <v>1.5</v>
      </c>
      <c r="Q636" s="17">
        <v>107.55</v>
      </c>
      <c r="R636" s="19">
        <v>0</v>
      </c>
      <c r="S636">
        <v>1</v>
      </c>
    </row>
    <row r="637" spans="1:19">
      <c r="A637" s="1">
        <v>20</v>
      </c>
      <c r="B637" s="2">
        <v>0.95833333333333304</v>
      </c>
      <c r="C637" s="18">
        <v>26.1</v>
      </c>
      <c r="D637" s="17">
        <v>13.17</v>
      </c>
      <c r="E637" s="17">
        <v>0.45</v>
      </c>
      <c r="F637" s="17">
        <v>0.4</v>
      </c>
      <c r="G637" s="17">
        <v>13.37</v>
      </c>
      <c r="H637" s="17">
        <v>13.77</v>
      </c>
      <c r="I637" s="17">
        <v>2.64</v>
      </c>
      <c r="J637" s="17">
        <v>15</v>
      </c>
      <c r="K637" s="17">
        <v>7</v>
      </c>
      <c r="L637" s="18">
        <v>25.8</v>
      </c>
      <c r="M637" s="18">
        <v>89.8</v>
      </c>
      <c r="N637" s="20">
        <v>1010.1</v>
      </c>
      <c r="O637" s="18">
        <v>1</v>
      </c>
      <c r="P637" s="17">
        <v>1.76</v>
      </c>
      <c r="Q637" s="17">
        <v>132.32</v>
      </c>
      <c r="R637" s="19">
        <v>0</v>
      </c>
      <c r="S637">
        <v>1</v>
      </c>
    </row>
    <row r="639" spans="1:19">
      <c r="A639" s="150" t="s">
        <v>39</v>
      </c>
      <c r="B639" s="151"/>
      <c r="C639" s="18">
        <v>0</v>
      </c>
      <c r="D639" s="18">
        <v>0</v>
      </c>
      <c r="E639" s="18">
        <v>0</v>
      </c>
      <c r="F639" s="18">
        <v>0</v>
      </c>
      <c r="G639" s="18">
        <v>0</v>
      </c>
      <c r="H639" s="18">
        <v>0</v>
      </c>
      <c r="I639" s="18">
        <v>0</v>
      </c>
      <c r="J639" s="18">
        <v>0</v>
      </c>
      <c r="K639" s="18">
        <v>0</v>
      </c>
      <c r="L639" s="18">
        <v>0</v>
      </c>
      <c r="M639" s="18">
        <v>0</v>
      </c>
      <c r="N639" s="18">
        <v>0</v>
      </c>
      <c r="O639" s="18">
        <v>0</v>
      </c>
      <c r="P639" s="18">
        <v>0</v>
      </c>
      <c r="Q639" s="18">
        <v>0</v>
      </c>
      <c r="R639" s="18">
        <v>0</v>
      </c>
    </row>
    <row r="640" spans="1:19">
      <c r="A640" s="144" t="s">
        <v>2</v>
      </c>
      <c r="B640" s="145"/>
      <c r="C640" s="18">
        <v>0</v>
      </c>
      <c r="D640" s="18">
        <v>0</v>
      </c>
      <c r="E640" s="18">
        <v>0</v>
      </c>
      <c r="F640" s="18">
        <v>0</v>
      </c>
      <c r="G640" s="18">
        <v>0</v>
      </c>
      <c r="H640" s="18">
        <v>0</v>
      </c>
      <c r="I640" s="18">
        <v>0</v>
      </c>
      <c r="J640" s="18">
        <v>1</v>
      </c>
      <c r="K640" s="18">
        <v>1</v>
      </c>
      <c r="L640" s="18">
        <v>0</v>
      </c>
      <c r="M640" s="18">
        <v>0</v>
      </c>
      <c r="N640" s="18">
        <v>0</v>
      </c>
      <c r="O640" s="18">
        <v>0</v>
      </c>
      <c r="P640" s="18">
        <v>0</v>
      </c>
      <c r="Q640" s="18">
        <v>0</v>
      </c>
      <c r="R640" s="18">
        <v>0</v>
      </c>
    </row>
    <row r="641" spans="1:19">
      <c r="A641" s="146" t="s">
        <v>3</v>
      </c>
      <c r="B641" s="147"/>
      <c r="C641" s="18">
        <v>0</v>
      </c>
      <c r="D641" s="18">
        <v>0</v>
      </c>
      <c r="E641" s="18">
        <v>0</v>
      </c>
      <c r="F641" s="18">
        <v>0</v>
      </c>
      <c r="G641" s="18">
        <v>0</v>
      </c>
      <c r="H641" s="18">
        <v>0</v>
      </c>
      <c r="I641" s="18">
        <v>0</v>
      </c>
      <c r="J641" s="18">
        <v>0</v>
      </c>
      <c r="K641" s="18">
        <v>0</v>
      </c>
      <c r="L641" s="18">
        <v>0</v>
      </c>
      <c r="M641" s="18">
        <v>0</v>
      </c>
      <c r="N641" s="18">
        <v>0</v>
      </c>
      <c r="O641" s="18">
        <v>0</v>
      </c>
      <c r="P641" s="18">
        <v>0</v>
      </c>
      <c r="Q641" s="18">
        <v>0</v>
      </c>
      <c r="R641" s="18">
        <v>0</v>
      </c>
    </row>
    <row r="642" spans="1:19">
      <c r="A642" s="148" t="s">
        <v>4</v>
      </c>
      <c r="B642" s="149"/>
      <c r="C642" s="18">
        <v>0</v>
      </c>
      <c r="D642" s="18">
        <v>0</v>
      </c>
      <c r="E642" s="18">
        <v>0</v>
      </c>
      <c r="F642" s="18">
        <v>0</v>
      </c>
      <c r="G642" s="18">
        <v>0</v>
      </c>
      <c r="H642" s="18">
        <v>0</v>
      </c>
      <c r="I642" s="18">
        <v>0</v>
      </c>
      <c r="J642" s="18">
        <v>0</v>
      </c>
      <c r="K642" s="18">
        <v>0</v>
      </c>
      <c r="L642" s="18">
        <v>0</v>
      </c>
      <c r="M642" s="18">
        <v>0</v>
      </c>
      <c r="N642" s="18">
        <v>0</v>
      </c>
      <c r="O642" s="18">
        <v>0</v>
      </c>
      <c r="P642" s="18">
        <v>0</v>
      </c>
      <c r="Q642" s="18">
        <v>0</v>
      </c>
      <c r="R642" s="18">
        <v>0</v>
      </c>
    </row>
    <row r="643" spans="1:19">
      <c r="A643" s="152" t="s">
        <v>27</v>
      </c>
      <c r="B643" s="153"/>
      <c r="C643" s="21">
        <f t="shared" ref="C643:R643" si="19">24-C639-C640-C641-C642</f>
        <v>24</v>
      </c>
      <c r="D643" s="21">
        <f t="shared" si="19"/>
        <v>24</v>
      </c>
      <c r="E643" s="21">
        <f t="shared" si="19"/>
        <v>24</v>
      </c>
      <c r="F643" s="21">
        <f t="shared" si="19"/>
        <v>24</v>
      </c>
      <c r="G643" s="21">
        <f t="shared" si="19"/>
        <v>24</v>
      </c>
      <c r="H643" s="21">
        <f t="shared" si="19"/>
        <v>24</v>
      </c>
      <c r="I643" s="21">
        <f t="shared" si="19"/>
        <v>24</v>
      </c>
      <c r="J643" s="21">
        <f t="shared" si="19"/>
        <v>23</v>
      </c>
      <c r="K643" s="21">
        <f t="shared" si="19"/>
        <v>23</v>
      </c>
      <c r="L643" s="21">
        <f t="shared" si="19"/>
        <v>24</v>
      </c>
      <c r="M643" s="21">
        <f t="shared" si="19"/>
        <v>24</v>
      </c>
      <c r="N643" s="21">
        <f t="shared" si="19"/>
        <v>24</v>
      </c>
      <c r="O643" s="21">
        <f t="shared" si="19"/>
        <v>24</v>
      </c>
      <c r="P643" s="21">
        <f t="shared" si="19"/>
        <v>24</v>
      </c>
      <c r="Q643" s="21">
        <f t="shared" si="19"/>
        <v>24</v>
      </c>
      <c r="R643" s="21">
        <f t="shared" si="19"/>
        <v>24</v>
      </c>
    </row>
    <row r="644" spans="1:19">
      <c r="A644" s="154" t="s">
        <v>28</v>
      </c>
      <c r="B644" s="155"/>
      <c r="C644" s="22">
        <f>C643/(SUM(S614:S637))</f>
        <v>1</v>
      </c>
      <c r="D644" s="22">
        <f>D643/(SUM(S614:S637))</f>
        <v>1</v>
      </c>
      <c r="E644" s="22">
        <f>E643/(SUM(S614:S637))</f>
        <v>1</v>
      </c>
      <c r="F644" s="22">
        <f>F643/(SUM(S614:S637))</f>
        <v>1</v>
      </c>
      <c r="G644" s="22">
        <f>G643/(SUM(S614:S637))</f>
        <v>1</v>
      </c>
      <c r="H644" s="22">
        <f>H643/(SUM(S614:S637))</f>
        <v>1</v>
      </c>
      <c r="I644" s="22">
        <f>I643/(SUM(S614:S637))</f>
        <v>1</v>
      </c>
      <c r="J644" s="22">
        <f>J643/(SUM(S614:S637))</f>
        <v>0.95833333333333337</v>
      </c>
      <c r="K644" s="22">
        <f>K643/(SUM(S614:S637))</f>
        <v>0.95833333333333337</v>
      </c>
      <c r="L644" s="22">
        <f>L643/(SUM(S614:S637))</f>
        <v>1</v>
      </c>
      <c r="M644" s="22">
        <f>M643/(SUM(S614:S637))</f>
        <v>1</v>
      </c>
      <c r="N644" s="22">
        <f>N643/(SUM(S614:S637))</f>
        <v>1</v>
      </c>
      <c r="O644" s="22">
        <f>O643/(SUM(S614:S637))</f>
        <v>1</v>
      </c>
      <c r="P644" s="22">
        <f>P643/(SUM(S614:S637))</f>
        <v>1</v>
      </c>
      <c r="Q644" s="22">
        <f>Q643/(SUM(S614:S637))</f>
        <v>1</v>
      </c>
      <c r="R644" s="22">
        <f>R643/(SUM(S614:S637))</f>
        <v>1</v>
      </c>
    </row>
    <row r="646" spans="1:19">
      <c r="A646" s="1">
        <v>21</v>
      </c>
      <c r="B646" s="2">
        <v>0</v>
      </c>
      <c r="C646" s="18">
        <v>26</v>
      </c>
      <c r="D646" s="17">
        <v>17.38</v>
      </c>
      <c r="E646" s="17">
        <v>0.37</v>
      </c>
      <c r="F646" s="17">
        <v>0.19</v>
      </c>
      <c r="G646" s="17">
        <v>9.57</v>
      </c>
      <c r="H646" s="17">
        <v>9.76</v>
      </c>
      <c r="I646" s="17">
        <v>2.75</v>
      </c>
      <c r="J646" s="17">
        <v>13</v>
      </c>
      <c r="K646" s="17">
        <v>3</v>
      </c>
      <c r="L646" s="18">
        <v>25.5</v>
      </c>
      <c r="M646" s="18">
        <v>91.1</v>
      </c>
      <c r="N646" s="20">
        <v>1009.6</v>
      </c>
      <c r="O646" s="18">
        <v>1</v>
      </c>
      <c r="P646" s="18">
        <v>2.41</v>
      </c>
      <c r="Q646" s="17">
        <v>131.63999999999999</v>
      </c>
      <c r="R646" s="19">
        <v>0</v>
      </c>
      <c r="S646">
        <v>1</v>
      </c>
    </row>
    <row r="647" spans="1:19">
      <c r="A647" s="1">
        <v>21</v>
      </c>
      <c r="B647" s="2">
        <v>4.1666666666666664E-2</v>
      </c>
      <c r="C647" s="18">
        <v>25.9</v>
      </c>
      <c r="D647" s="17">
        <v>18.010000000000002</v>
      </c>
      <c r="E647" s="17">
        <v>0.26</v>
      </c>
      <c r="F647" s="17">
        <v>0.28000000000000003</v>
      </c>
      <c r="G647" s="17">
        <v>8.16</v>
      </c>
      <c r="H647" s="17">
        <v>8.44</v>
      </c>
      <c r="I647" s="17">
        <v>2.87</v>
      </c>
      <c r="J647" s="17">
        <v>13</v>
      </c>
      <c r="K647" s="17">
        <v>0</v>
      </c>
      <c r="L647" s="18">
        <v>25.2</v>
      </c>
      <c r="M647" s="18">
        <v>90.2</v>
      </c>
      <c r="N647" s="20">
        <v>1009</v>
      </c>
      <c r="O647" s="18">
        <v>1</v>
      </c>
      <c r="P647" s="18">
        <v>2.63</v>
      </c>
      <c r="Q647" s="17">
        <v>129.94999999999999</v>
      </c>
      <c r="R647" s="19">
        <v>0</v>
      </c>
      <c r="S647">
        <v>1</v>
      </c>
    </row>
    <row r="648" spans="1:19">
      <c r="A648" s="1">
        <v>21</v>
      </c>
      <c r="B648" s="2">
        <v>8.3333333333333301E-2</v>
      </c>
      <c r="C648" s="18">
        <v>25.9</v>
      </c>
      <c r="D648" s="17">
        <v>19.010000000000002</v>
      </c>
      <c r="E648" s="17">
        <v>0.24</v>
      </c>
      <c r="F648" s="17">
        <v>0.27</v>
      </c>
      <c r="G648" s="17">
        <v>7.69</v>
      </c>
      <c r="H648" s="17">
        <v>7.95</v>
      </c>
      <c r="I648" s="17">
        <v>2.97</v>
      </c>
      <c r="J648" s="17">
        <v>22</v>
      </c>
      <c r="K648" s="17">
        <v>1</v>
      </c>
      <c r="L648" s="18">
        <v>24.8</v>
      </c>
      <c r="M648" s="18">
        <v>89.9</v>
      </c>
      <c r="N648" s="20">
        <v>1008.7</v>
      </c>
      <c r="O648" s="18">
        <v>2</v>
      </c>
      <c r="P648" s="18">
        <v>2.63</v>
      </c>
      <c r="Q648" s="17">
        <v>126.21</v>
      </c>
      <c r="R648" s="19">
        <v>0</v>
      </c>
      <c r="S648">
        <v>1</v>
      </c>
    </row>
    <row r="649" spans="1:19">
      <c r="A649" s="1">
        <v>21</v>
      </c>
      <c r="B649" s="2">
        <v>0.125</v>
      </c>
      <c r="C649" s="18">
        <v>25.8</v>
      </c>
      <c r="D649" s="17">
        <v>19.95</v>
      </c>
      <c r="E649" s="17">
        <v>0.24</v>
      </c>
      <c r="F649" s="17">
        <v>0.16</v>
      </c>
      <c r="G649" s="17">
        <v>6.88</v>
      </c>
      <c r="H649" s="17">
        <v>7.04</v>
      </c>
      <c r="I649" s="17">
        <v>2.93</v>
      </c>
      <c r="J649" s="17">
        <v>13</v>
      </c>
      <c r="K649" s="17">
        <v>0</v>
      </c>
      <c r="L649" s="18">
        <v>24.5</v>
      </c>
      <c r="M649" s="18">
        <v>89.2</v>
      </c>
      <c r="N649" s="20">
        <v>1008.2</v>
      </c>
      <c r="O649" s="18">
        <v>2</v>
      </c>
      <c r="P649" s="18">
        <v>2.62</v>
      </c>
      <c r="Q649" s="17">
        <v>132.68</v>
      </c>
      <c r="R649" s="19">
        <v>0</v>
      </c>
      <c r="S649">
        <v>1</v>
      </c>
    </row>
    <row r="650" spans="1:19">
      <c r="A650" s="1">
        <v>21</v>
      </c>
      <c r="B650" s="2">
        <v>0.16666666666666699</v>
      </c>
      <c r="C650" s="18">
        <v>25.9</v>
      </c>
      <c r="D650" s="17">
        <v>17.77</v>
      </c>
      <c r="E650" s="17">
        <v>0.25</v>
      </c>
      <c r="F650" s="17">
        <v>0.19</v>
      </c>
      <c r="G650" s="17">
        <v>7.6</v>
      </c>
      <c r="H650" s="17">
        <v>7.79</v>
      </c>
      <c r="I650" s="17">
        <v>2.96</v>
      </c>
      <c r="J650" s="17">
        <v>12</v>
      </c>
      <c r="K650" s="17">
        <v>0</v>
      </c>
      <c r="L650" s="18">
        <v>24.4</v>
      </c>
      <c r="M650" s="18">
        <v>88.4</v>
      </c>
      <c r="N650" s="20">
        <v>1007.7</v>
      </c>
      <c r="O650" s="18">
        <v>2</v>
      </c>
      <c r="P650" s="18">
        <v>2.2200000000000002</v>
      </c>
      <c r="Q650" s="17">
        <v>133.27000000000001</v>
      </c>
      <c r="R650" s="19">
        <v>0</v>
      </c>
      <c r="S650">
        <v>1</v>
      </c>
    </row>
    <row r="651" spans="1:19">
      <c r="A651" s="1">
        <v>21</v>
      </c>
      <c r="B651" s="2">
        <v>0.20833333333333301</v>
      </c>
      <c r="C651" s="18">
        <v>25.8</v>
      </c>
      <c r="D651" s="17">
        <v>18.27</v>
      </c>
      <c r="E651" s="17">
        <v>0.25</v>
      </c>
      <c r="F651" s="17">
        <v>0.18</v>
      </c>
      <c r="G651" s="17">
        <v>7.29</v>
      </c>
      <c r="H651" s="17">
        <v>7.47</v>
      </c>
      <c r="I651" s="17">
        <v>3.01</v>
      </c>
      <c r="J651" s="17">
        <v>8</v>
      </c>
      <c r="K651" s="17">
        <v>0</v>
      </c>
      <c r="L651" s="18">
        <v>24.4</v>
      </c>
      <c r="M651" s="18">
        <v>88.4</v>
      </c>
      <c r="N651" s="20">
        <v>1007.7</v>
      </c>
      <c r="O651" s="18">
        <v>1</v>
      </c>
      <c r="P651" s="18">
        <v>1.51</v>
      </c>
      <c r="Q651" s="17">
        <v>139.91</v>
      </c>
      <c r="R651" s="19">
        <v>0</v>
      </c>
      <c r="S651">
        <v>1</v>
      </c>
    </row>
    <row r="652" spans="1:19">
      <c r="A652" s="1">
        <v>21</v>
      </c>
      <c r="B652" s="2">
        <v>0.25</v>
      </c>
      <c r="C652" s="18">
        <v>25.8</v>
      </c>
      <c r="D652" s="17">
        <v>16.47</v>
      </c>
      <c r="E652" s="17">
        <v>0.26</v>
      </c>
      <c r="F652" s="17">
        <v>0.3</v>
      </c>
      <c r="G652" s="17">
        <v>7.59</v>
      </c>
      <c r="H652" s="17">
        <v>7.89</v>
      </c>
      <c r="I652" s="17">
        <v>3.06</v>
      </c>
      <c r="J652" s="17">
        <v>12</v>
      </c>
      <c r="K652" s="17">
        <v>0</v>
      </c>
      <c r="L652" s="18">
        <v>24.4</v>
      </c>
      <c r="M652" s="18">
        <v>87.5</v>
      </c>
      <c r="N652" s="20">
        <v>1008.4</v>
      </c>
      <c r="O652" s="18">
        <v>5</v>
      </c>
      <c r="P652" s="18">
        <v>1.81</v>
      </c>
      <c r="Q652" s="17">
        <v>130.46</v>
      </c>
      <c r="R652" s="19">
        <v>0</v>
      </c>
      <c r="S652">
        <v>1</v>
      </c>
    </row>
    <row r="653" spans="1:19">
      <c r="A653" s="1">
        <v>21</v>
      </c>
      <c r="B653" s="2">
        <v>0.29166666666666702</v>
      </c>
      <c r="C653" s="18">
        <v>25.7</v>
      </c>
      <c r="D653" s="17">
        <v>6.79</v>
      </c>
      <c r="E653" s="17">
        <v>0.4</v>
      </c>
      <c r="F653" s="17">
        <v>5.51</v>
      </c>
      <c r="G653" s="17">
        <v>17.850000000000001</v>
      </c>
      <c r="H653" s="17">
        <v>23.35</v>
      </c>
      <c r="I653" s="17">
        <v>3.12</v>
      </c>
      <c r="J653" s="17">
        <v>25</v>
      </c>
      <c r="K653" s="17">
        <v>0</v>
      </c>
      <c r="L653" s="18">
        <v>24.9</v>
      </c>
      <c r="M653" s="18">
        <v>85.1</v>
      </c>
      <c r="N653" s="20">
        <v>1009</v>
      </c>
      <c r="O653" s="18">
        <v>84</v>
      </c>
      <c r="P653" s="18">
        <v>1.91</v>
      </c>
      <c r="Q653" s="17">
        <v>129.87</v>
      </c>
      <c r="R653" s="19">
        <v>0</v>
      </c>
      <c r="S653">
        <v>1</v>
      </c>
    </row>
    <row r="654" spans="1:19">
      <c r="A654" s="1">
        <v>21</v>
      </c>
      <c r="B654" s="2">
        <v>0.33333333333333298</v>
      </c>
      <c r="C654" s="18">
        <v>25.7</v>
      </c>
      <c r="D654" s="17">
        <v>13.95</v>
      </c>
      <c r="E654" s="17">
        <v>0.41</v>
      </c>
      <c r="F654" s="17">
        <v>4.88</v>
      </c>
      <c r="G654" s="17">
        <v>12.69</v>
      </c>
      <c r="H654" s="17">
        <v>17.57</v>
      </c>
      <c r="I654" s="17">
        <v>3.11</v>
      </c>
      <c r="J654" s="17">
        <v>23</v>
      </c>
      <c r="K654" s="17">
        <v>1</v>
      </c>
      <c r="L654" s="18">
        <v>26.3</v>
      </c>
      <c r="M654" s="18">
        <v>78.8</v>
      </c>
      <c r="N654" s="20">
        <v>1009.9</v>
      </c>
      <c r="O654" s="18">
        <v>323</v>
      </c>
      <c r="P654" s="17">
        <v>2.65</v>
      </c>
      <c r="Q654" s="17">
        <v>131.9</v>
      </c>
      <c r="R654" s="19">
        <v>0.2</v>
      </c>
      <c r="S654">
        <v>1</v>
      </c>
    </row>
    <row r="655" spans="1:19">
      <c r="A655" s="1">
        <v>21</v>
      </c>
      <c r="B655" s="2">
        <v>0.375</v>
      </c>
      <c r="C655" s="18">
        <v>26.3</v>
      </c>
      <c r="D655" s="17">
        <v>19.75</v>
      </c>
      <c r="E655" s="17">
        <v>0.34</v>
      </c>
      <c r="F655" s="17">
        <v>4.63</v>
      </c>
      <c r="G655" s="17">
        <v>11.64</v>
      </c>
      <c r="H655" s="17">
        <v>16.27</v>
      </c>
      <c r="I655" s="17">
        <v>3.04</v>
      </c>
      <c r="J655" s="17">
        <v>16</v>
      </c>
      <c r="K655" s="17">
        <v>3</v>
      </c>
      <c r="L655" s="18">
        <v>27.9</v>
      </c>
      <c r="M655" s="18">
        <v>72.2</v>
      </c>
      <c r="N655" s="20">
        <v>1010.4</v>
      </c>
      <c r="O655" s="18">
        <v>454</v>
      </c>
      <c r="P655" s="17">
        <v>3.34</v>
      </c>
      <c r="Q655" s="17">
        <v>129.19999999999999</v>
      </c>
      <c r="R655" s="19">
        <v>0</v>
      </c>
      <c r="S655">
        <v>1</v>
      </c>
    </row>
    <row r="656" spans="1:19">
      <c r="A656" s="1">
        <v>21</v>
      </c>
      <c r="B656" s="2">
        <v>0.41666666666666702</v>
      </c>
      <c r="C656" s="18">
        <v>26.8</v>
      </c>
      <c r="D656" s="17">
        <v>27.6</v>
      </c>
      <c r="E656" s="17">
        <v>0.32</v>
      </c>
      <c r="F656" s="17">
        <v>2.42</v>
      </c>
      <c r="G656" s="17">
        <v>9.17</v>
      </c>
      <c r="H656" s="17">
        <v>11.58</v>
      </c>
      <c r="I656" s="17">
        <v>2.91</v>
      </c>
      <c r="J656" s="17">
        <v>16</v>
      </c>
      <c r="K656" s="17">
        <v>3</v>
      </c>
      <c r="L656" s="18">
        <v>29.1</v>
      </c>
      <c r="M656" s="18">
        <v>67.400000000000006</v>
      </c>
      <c r="N656" s="20">
        <v>1010.2</v>
      </c>
      <c r="O656" s="18">
        <v>754</v>
      </c>
      <c r="P656" s="17">
        <v>3.64</v>
      </c>
      <c r="Q656" s="17">
        <v>120.41</v>
      </c>
      <c r="R656" s="19">
        <v>0</v>
      </c>
      <c r="S656">
        <v>1</v>
      </c>
    </row>
    <row r="657" spans="1:19">
      <c r="A657" s="1">
        <v>21</v>
      </c>
      <c r="B657" s="2">
        <v>0.45833333333333298</v>
      </c>
      <c r="C657" s="18">
        <v>27.1</v>
      </c>
      <c r="D657" s="17">
        <v>30.09</v>
      </c>
      <c r="E657" s="17">
        <v>0.32</v>
      </c>
      <c r="F657" s="17">
        <v>1.34</v>
      </c>
      <c r="G657" s="17">
        <v>8.2100000000000009</v>
      </c>
      <c r="H657" s="17">
        <v>9.5500000000000007</v>
      </c>
      <c r="I657" s="17">
        <v>2.4900000000000002</v>
      </c>
      <c r="J657" s="17">
        <v>23</v>
      </c>
      <c r="K657" s="17">
        <v>6</v>
      </c>
      <c r="L657" s="18">
        <v>29.9</v>
      </c>
      <c r="M657" s="18">
        <v>66.099999999999994</v>
      </c>
      <c r="N657" s="20">
        <v>1010.6</v>
      </c>
      <c r="O657" s="18">
        <v>517</v>
      </c>
      <c r="P657" s="17">
        <v>2.72</v>
      </c>
      <c r="Q657" s="17">
        <v>119.71</v>
      </c>
      <c r="R657" s="19">
        <v>0</v>
      </c>
      <c r="S657">
        <v>1</v>
      </c>
    </row>
    <row r="658" spans="1:19">
      <c r="A658" s="1">
        <v>21</v>
      </c>
      <c r="B658" s="2">
        <v>0.5</v>
      </c>
      <c r="C658" s="18">
        <v>27.4</v>
      </c>
      <c r="D658" s="17">
        <v>31.47</v>
      </c>
      <c r="E658" s="17">
        <v>0.39</v>
      </c>
      <c r="F658" s="17">
        <v>1.3</v>
      </c>
      <c r="G658" s="17">
        <v>9.09</v>
      </c>
      <c r="H658" s="17">
        <v>10.39</v>
      </c>
      <c r="I658" s="17">
        <v>2.46</v>
      </c>
      <c r="J658" s="17">
        <v>34</v>
      </c>
      <c r="K658" s="17">
        <v>8</v>
      </c>
      <c r="L658" s="18">
        <v>30.3</v>
      </c>
      <c r="M658" s="18">
        <v>65.7</v>
      </c>
      <c r="N658" s="20">
        <v>1010.2</v>
      </c>
      <c r="O658" s="18">
        <v>377</v>
      </c>
      <c r="P658" s="17">
        <v>2.02</v>
      </c>
      <c r="Q658" s="17">
        <v>122.16</v>
      </c>
      <c r="R658" s="19">
        <v>0</v>
      </c>
      <c r="S658">
        <v>1</v>
      </c>
    </row>
    <row r="659" spans="1:19">
      <c r="A659" s="1">
        <v>21</v>
      </c>
      <c r="B659" s="2">
        <v>0.54166666666666696</v>
      </c>
      <c r="C659" s="18">
        <v>26.9</v>
      </c>
      <c r="D659" s="17">
        <v>30.8</v>
      </c>
      <c r="E659" s="17">
        <v>0.33</v>
      </c>
      <c r="F659" s="17">
        <v>1.79</v>
      </c>
      <c r="G659" s="17">
        <v>8.25</v>
      </c>
      <c r="H659" s="17">
        <v>10.039999999999999</v>
      </c>
      <c r="I659" s="17">
        <v>2.67</v>
      </c>
      <c r="J659" s="17">
        <v>23</v>
      </c>
      <c r="K659" s="17">
        <v>8</v>
      </c>
      <c r="L659" s="18">
        <v>30.4</v>
      </c>
      <c r="M659" s="18">
        <v>65.099999999999994</v>
      </c>
      <c r="N659" s="20">
        <v>1009.5</v>
      </c>
      <c r="O659" s="18">
        <v>462</v>
      </c>
      <c r="P659" s="17">
        <v>2.6</v>
      </c>
      <c r="Q659" s="17">
        <v>74.67</v>
      </c>
      <c r="R659" s="19">
        <v>0</v>
      </c>
      <c r="S659">
        <v>1</v>
      </c>
    </row>
    <row r="660" spans="1:19">
      <c r="A660" s="1">
        <v>21</v>
      </c>
      <c r="B660" s="2">
        <v>0.58333333333333304</v>
      </c>
      <c r="C660" s="18">
        <v>27</v>
      </c>
      <c r="D660" s="17">
        <v>30.63</v>
      </c>
      <c r="E660" s="17">
        <v>0.28999999999999998</v>
      </c>
      <c r="F660" s="17">
        <v>1.28</v>
      </c>
      <c r="G660" s="17">
        <v>7.43</v>
      </c>
      <c r="H660" s="17">
        <v>8.6999999999999993</v>
      </c>
      <c r="I660" s="17">
        <v>2.4300000000000002</v>
      </c>
      <c r="J660" s="17">
        <v>32</v>
      </c>
      <c r="K660" s="17">
        <v>11</v>
      </c>
      <c r="L660" s="18">
        <v>30.5</v>
      </c>
      <c r="M660" s="18">
        <v>64.099999999999994</v>
      </c>
      <c r="N660" s="20">
        <v>1008.7</v>
      </c>
      <c r="O660" s="18">
        <v>512</v>
      </c>
      <c r="P660" s="17">
        <v>3.12</v>
      </c>
      <c r="Q660" s="17">
        <v>73.44</v>
      </c>
      <c r="R660" s="19">
        <v>0</v>
      </c>
      <c r="S660">
        <v>1</v>
      </c>
    </row>
    <row r="661" spans="1:19">
      <c r="A661" s="1">
        <v>21</v>
      </c>
      <c r="B661" s="2">
        <v>0.625</v>
      </c>
      <c r="C661" s="18">
        <v>27.3</v>
      </c>
      <c r="D661" s="17">
        <v>28.29</v>
      </c>
      <c r="E661" s="17">
        <v>0.28999999999999998</v>
      </c>
      <c r="F661" s="17">
        <v>1.36</v>
      </c>
      <c r="G661" s="17">
        <v>8.08</v>
      </c>
      <c r="H661" s="17">
        <v>9.44</v>
      </c>
      <c r="I661" s="17">
        <v>2.46</v>
      </c>
      <c r="J661" s="17">
        <v>31</v>
      </c>
      <c r="K661" s="17">
        <v>11</v>
      </c>
      <c r="L661" s="18">
        <v>30.3</v>
      </c>
      <c r="M661" s="18">
        <v>64.7</v>
      </c>
      <c r="N661" s="20">
        <v>1007.9</v>
      </c>
      <c r="O661" s="18">
        <v>412</v>
      </c>
      <c r="P661" s="17">
        <v>2.86</v>
      </c>
      <c r="Q661" s="17">
        <v>77.83</v>
      </c>
      <c r="R661" s="19">
        <v>0</v>
      </c>
      <c r="S661">
        <v>1</v>
      </c>
    </row>
    <row r="662" spans="1:19">
      <c r="A662" s="1">
        <v>21</v>
      </c>
      <c r="B662" s="2">
        <v>0.66666666666666696</v>
      </c>
      <c r="C662" s="18">
        <v>27.4</v>
      </c>
      <c r="D662" s="17">
        <v>29.38</v>
      </c>
      <c r="E662" s="17">
        <v>0.3</v>
      </c>
      <c r="F662" s="17">
        <v>1.44</v>
      </c>
      <c r="G662" s="17">
        <v>7.53</v>
      </c>
      <c r="H662" s="17">
        <v>8.9700000000000006</v>
      </c>
      <c r="I662" s="17">
        <v>2.4900000000000002</v>
      </c>
      <c r="J662" s="17">
        <v>34</v>
      </c>
      <c r="K662" s="17">
        <v>15</v>
      </c>
      <c r="L662" s="18">
        <v>30</v>
      </c>
      <c r="M662" s="18">
        <v>65.2</v>
      </c>
      <c r="N662" s="20">
        <v>1007.6</v>
      </c>
      <c r="O662" s="18">
        <v>293</v>
      </c>
      <c r="P662" s="17">
        <v>3.28</v>
      </c>
      <c r="Q662" s="17">
        <v>77.44</v>
      </c>
      <c r="R662" s="19">
        <v>0</v>
      </c>
      <c r="S662">
        <v>1</v>
      </c>
    </row>
    <row r="663" spans="1:19">
      <c r="A663" s="1">
        <v>21</v>
      </c>
      <c r="B663" s="2">
        <v>0.70833333333333304</v>
      </c>
      <c r="C663" s="18">
        <v>26.9</v>
      </c>
      <c r="D663" s="17">
        <v>28.08</v>
      </c>
      <c r="E663" s="17">
        <v>0.37</v>
      </c>
      <c r="F663" s="17">
        <v>1.41</v>
      </c>
      <c r="G663" s="17">
        <v>8.19</v>
      </c>
      <c r="H663" s="17">
        <v>9.6</v>
      </c>
      <c r="I663" s="17">
        <v>2.5499999999999998</v>
      </c>
      <c r="J663" s="17">
        <v>29</v>
      </c>
      <c r="K663" s="17">
        <v>13</v>
      </c>
      <c r="L663" s="18">
        <v>29.5</v>
      </c>
      <c r="M663" s="18">
        <v>69.3</v>
      </c>
      <c r="N663" s="20">
        <v>1007.9</v>
      </c>
      <c r="O663" s="18">
        <v>173</v>
      </c>
      <c r="P663" s="17">
        <v>2.59</v>
      </c>
      <c r="Q663" s="17">
        <v>58.79</v>
      </c>
      <c r="R663" s="19">
        <v>0</v>
      </c>
      <c r="S663">
        <v>1</v>
      </c>
    </row>
    <row r="664" spans="1:19">
      <c r="A664" s="1">
        <v>21</v>
      </c>
      <c r="B664" s="2">
        <v>0.75</v>
      </c>
      <c r="C664" s="18">
        <v>26</v>
      </c>
      <c r="D664" s="17">
        <v>25.7</v>
      </c>
      <c r="E664" s="17">
        <v>0.55000000000000004</v>
      </c>
      <c r="F664" s="17">
        <v>1.85</v>
      </c>
      <c r="G664" s="17">
        <v>10.19</v>
      </c>
      <c r="H664" s="17">
        <v>12.04</v>
      </c>
      <c r="I664" s="17">
        <v>2.61</v>
      </c>
      <c r="J664" s="17">
        <v>36</v>
      </c>
      <c r="K664" s="17">
        <v>14</v>
      </c>
      <c r="L664" s="18">
        <v>28.5</v>
      </c>
      <c r="M664" s="18">
        <v>75.400000000000006</v>
      </c>
      <c r="N664" s="20">
        <v>1008.3</v>
      </c>
      <c r="O664" s="18">
        <v>22</v>
      </c>
      <c r="P664" s="17">
        <v>2.1800000000000002</v>
      </c>
      <c r="Q664" s="17">
        <v>56.16</v>
      </c>
      <c r="R664" s="19">
        <v>0</v>
      </c>
      <c r="S664">
        <v>1</v>
      </c>
    </row>
    <row r="665" spans="1:19">
      <c r="A665" s="1">
        <v>21</v>
      </c>
      <c r="B665" s="2">
        <v>0.79166666666666696</v>
      </c>
      <c r="C665" s="18">
        <v>25.8</v>
      </c>
      <c r="D665" s="17">
        <v>22.41</v>
      </c>
      <c r="E665" s="17">
        <v>0.42</v>
      </c>
      <c r="F665" s="17">
        <v>0.39</v>
      </c>
      <c r="G665" s="17">
        <v>11.91</v>
      </c>
      <c r="H665" s="17">
        <v>12.3</v>
      </c>
      <c r="I665" s="17">
        <v>2.91</v>
      </c>
      <c r="J665" s="17">
        <v>32</v>
      </c>
      <c r="K665" s="17">
        <v>13</v>
      </c>
      <c r="L665" s="18">
        <v>27.9</v>
      </c>
      <c r="M665" s="18">
        <v>79</v>
      </c>
      <c r="N665" s="20">
        <v>1008.5</v>
      </c>
      <c r="O665" s="18">
        <v>0</v>
      </c>
      <c r="P665" s="17">
        <v>0.72</v>
      </c>
      <c r="Q665" s="17">
        <v>62.45</v>
      </c>
      <c r="R665" s="19">
        <v>0</v>
      </c>
      <c r="S665">
        <v>1</v>
      </c>
    </row>
    <row r="666" spans="1:19">
      <c r="A666" s="1">
        <v>21</v>
      </c>
      <c r="B666" s="2">
        <v>0.83333333333333304</v>
      </c>
      <c r="C666" s="18">
        <v>25.7</v>
      </c>
      <c r="D666" s="17">
        <v>11.54</v>
      </c>
      <c r="E666" s="17">
        <v>0.52</v>
      </c>
      <c r="F666" s="17">
        <v>0.84</v>
      </c>
      <c r="G666" s="17">
        <v>19.850000000000001</v>
      </c>
      <c r="H666" s="17">
        <v>20.69</v>
      </c>
      <c r="I666" s="17">
        <v>3.03</v>
      </c>
      <c r="J666" s="17">
        <v>44</v>
      </c>
      <c r="K666" s="17">
        <v>17</v>
      </c>
      <c r="L666" s="18">
        <v>27.6</v>
      </c>
      <c r="M666" s="18">
        <v>81.400000000000006</v>
      </c>
      <c r="N666" s="20">
        <v>1009.3</v>
      </c>
      <c r="O666" s="18">
        <v>1</v>
      </c>
      <c r="P666" s="17">
        <v>1.2</v>
      </c>
      <c r="Q666" s="17">
        <v>54.25</v>
      </c>
      <c r="R666" s="19">
        <v>0</v>
      </c>
      <c r="S666">
        <v>1</v>
      </c>
    </row>
    <row r="667" spans="1:19">
      <c r="A667" s="1">
        <v>21</v>
      </c>
      <c r="B667" s="2">
        <v>0.875</v>
      </c>
      <c r="C667" s="18">
        <v>25.8</v>
      </c>
      <c r="D667" s="17">
        <v>15.37</v>
      </c>
      <c r="E667" s="17">
        <v>0.46</v>
      </c>
      <c r="F667" s="17">
        <v>1</v>
      </c>
      <c r="G667" s="17">
        <v>17.260000000000002</v>
      </c>
      <c r="H667" s="17">
        <v>18.260000000000002</v>
      </c>
      <c r="I667" s="17">
        <v>3.01</v>
      </c>
      <c r="J667" s="17">
        <v>36</v>
      </c>
      <c r="K667" s="17">
        <v>16</v>
      </c>
      <c r="L667" s="18">
        <v>27.5</v>
      </c>
      <c r="M667" s="18">
        <v>83.1</v>
      </c>
      <c r="N667" s="20">
        <v>1010.5</v>
      </c>
      <c r="O667" s="18">
        <v>1</v>
      </c>
      <c r="P667" s="17">
        <v>0.97</v>
      </c>
      <c r="Q667" s="17">
        <v>37.89</v>
      </c>
      <c r="R667" s="19">
        <v>0</v>
      </c>
      <c r="S667">
        <v>1</v>
      </c>
    </row>
    <row r="668" spans="1:19">
      <c r="A668" s="1">
        <v>21</v>
      </c>
      <c r="B668" s="2">
        <v>0.91666666666666696</v>
      </c>
      <c r="C668" s="18">
        <v>25.9</v>
      </c>
      <c r="D668" s="17">
        <v>19.43</v>
      </c>
      <c r="E668" s="17">
        <v>0.41</v>
      </c>
      <c r="F668" s="17">
        <v>0.28999999999999998</v>
      </c>
      <c r="G668" s="17">
        <v>11.92</v>
      </c>
      <c r="H668" s="17">
        <v>12.21</v>
      </c>
      <c r="I668" s="17">
        <v>3.05</v>
      </c>
      <c r="J668" s="17">
        <v>38</v>
      </c>
      <c r="K668" s="17">
        <v>12</v>
      </c>
      <c r="L668" s="18">
        <v>27.5</v>
      </c>
      <c r="M668" s="18">
        <v>84.2</v>
      </c>
      <c r="N668" s="20">
        <v>1011.4</v>
      </c>
      <c r="O668" s="18">
        <v>1</v>
      </c>
      <c r="P668" s="17">
        <v>0.97</v>
      </c>
      <c r="Q668" s="17">
        <v>23.15</v>
      </c>
      <c r="R668" s="19">
        <v>0</v>
      </c>
      <c r="S668">
        <v>1</v>
      </c>
    </row>
    <row r="669" spans="1:19">
      <c r="A669" s="1">
        <v>21</v>
      </c>
      <c r="B669" s="2">
        <v>0.95833333333333304</v>
      </c>
      <c r="C669" s="18">
        <v>25.9</v>
      </c>
      <c r="D669" s="17">
        <v>11.59</v>
      </c>
      <c r="E669" s="17">
        <v>0.55000000000000004</v>
      </c>
      <c r="F669" s="17">
        <v>0.46</v>
      </c>
      <c r="G669" s="17">
        <v>13.39</v>
      </c>
      <c r="H669" s="17">
        <v>13.85</v>
      </c>
      <c r="I669" s="17">
        <v>3</v>
      </c>
      <c r="J669" s="17">
        <v>49</v>
      </c>
      <c r="K669" s="17">
        <v>14</v>
      </c>
      <c r="L669" s="18">
        <v>27.1</v>
      </c>
      <c r="M669" s="18">
        <v>87.1</v>
      </c>
      <c r="N669" s="20">
        <v>1011.5</v>
      </c>
      <c r="O669" s="18">
        <v>1</v>
      </c>
      <c r="P669" s="17">
        <v>0.36</v>
      </c>
      <c r="Q669" s="17">
        <v>169.52</v>
      </c>
      <c r="R669" s="19">
        <v>0</v>
      </c>
      <c r="S669">
        <v>1</v>
      </c>
    </row>
    <row r="671" spans="1:19">
      <c r="A671" s="150" t="s">
        <v>39</v>
      </c>
      <c r="B671" s="151"/>
      <c r="C671" s="18">
        <v>0</v>
      </c>
      <c r="D671" s="18">
        <v>0</v>
      </c>
      <c r="E671" s="18">
        <v>0</v>
      </c>
      <c r="F671" s="18">
        <v>0</v>
      </c>
      <c r="G671" s="18">
        <v>0</v>
      </c>
      <c r="H671" s="18">
        <v>0</v>
      </c>
      <c r="I671" s="18">
        <v>0</v>
      </c>
      <c r="J671" s="18">
        <v>0</v>
      </c>
      <c r="K671" s="18">
        <v>0</v>
      </c>
      <c r="L671" s="18">
        <v>0</v>
      </c>
      <c r="M671" s="18">
        <v>0</v>
      </c>
      <c r="N671" s="18">
        <v>0</v>
      </c>
      <c r="O671" s="18">
        <v>0</v>
      </c>
      <c r="P671" s="18">
        <v>0</v>
      </c>
      <c r="Q671" s="18">
        <v>0</v>
      </c>
      <c r="R671" s="18">
        <v>0</v>
      </c>
    </row>
    <row r="672" spans="1:19">
      <c r="A672" s="144" t="s">
        <v>2</v>
      </c>
      <c r="B672" s="145"/>
      <c r="C672" s="18">
        <v>0</v>
      </c>
      <c r="D672" s="18">
        <v>0</v>
      </c>
      <c r="E672" s="18">
        <v>0</v>
      </c>
      <c r="F672" s="18">
        <v>0</v>
      </c>
      <c r="G672" s="18">
        <v>0</v>
      </c>
      <c r="H672" s="18">
        <v>0</v>
      </c>
      <c r="I672" s="18">
        <v>0</v>
      </c>
      <c r="J672" s="18">
        <v>0</v>
      </c>
      <c r="K672" s="18">
        <v>0</v>
      </c>
      <c r="L672" s="18">
        <v>0</v>
      </c>
      <c r="M672" s="18">
        <v>0</v>
      </c>
      <c r="N672" s="18">
        <v>0</v>
      </c>
      <c r="O672" s="18">
        <v>0</v>
      </c>
      <c r="P672" s="18">
        <v>0</v>
      </c>
      <c r="Q672" s="18">
        <v>0</v>
      </c>
      <c r="R672" s="18">
        <v>0</v>
      </c>
    </row>
    <row r="673" spans="1:19">
      <c r="A673" s="146" t="s">
        <v>3</v>
      </c>
      <c r="B673" s="147"/>
      <c r="C673" s="18">
        <v>0</v>
      </c>
      <c r="D673" s="18">
        <v>0</v>
      </c>
      <c r="E673" s="18">
        <v>0</v>
      </c>
      <c r="F673" s="18">
        <v>0</v>
      </c>
      <c r="G673" s="18">
        <v>0</v>
      </c>
      <c r="H673" s="18">
        <v>0</v>
      </c>
      <c r="I673" s="18">
        <v>0</v>
      </c>
      <c r="J673" s="18">
        <v>0</v>
      </c>
      <c r="K673" s="18">
        <v>0</v>
      </c>
      <c r="L673" s="18">
        <v>0</v>
      </c>
      <c r="M673" s="18">
        <v>0</v>
      </c>
      <c r="N673" s="18">
        <v>0</v>
      </c>
      <c r="O673" s="18">
        <v>0</v>
      </c>
      <c r="P673" s="18">
        <v>0</v>
      </c>
      <c r="Q673" s="18">
        <v>0</v>
      </c>
      <c r="R673" s="18">
        <v>0</v>
      </c>
    </row>
    <row r="674" spans="1:19">
      <c r="A674" s="148" t="s">
        <v>4</v>
      </c>
      <c r="B674" s="149"/>
      <c r="C674" s="18">
        <v>0</v>
      </c>
      <c r="D674" s="18">
        <v>0</v>
      </c>
      <c r="E674" s="18">
        <v>0</v>
      </c>
      <c r="F674" s="18">
        <v>0</v>
      </c>
      <c r="G674" s="18">
        <v>0</v>
      </c>
      <c r="H674" s="18">
        <v>0</v>
      </c>
      <c r="I674" s="18">
        <v>0</v>
      </c>
      <c r="J674" s="18">
        <v>0</v>
      </c>
      <c r="K674" s="18">
        <v>0</v>
      </c>
      <c r="L674" s="18">
        <v>0</v>
      </c>
      <c r="M674" s="18">
        <v>0</v>
      </c>
      <c r="N674" s="18">
        <v>0</v>
      </c>
      <c r="O674" s="18">
        <v>0</v>
      </c>
      <c r="P674" s="18">
        <v>0</v>
      </c>
      <c r="Q674" s="18">
        <v>0</v>
      </c>
      <c r="R674" s="18">
        <v>0</v>
      </c>
    </row>
    <row r="675" spans="1:19">
      <c r="A675" s="152" t="s">
        <v>27</v>
      </c>
      <c r="B675" s="153"/>
      <c r="C675" s="21">
        <f t="shared" ref="C675:R675" si="20">24-C671-C672-C673-C674</f>
        <v>24</v>
      </c>
      <c r="D675" s="21">
        <f t="shared" si="20"/>
        <v>24</v>
      </c>
      <c r="E675" s="21">
        <f t="shared" si="20"/>
        <v>24</v>
      </c>
      <c r="F675" s="21">
        <f t="shared" si="20"/>
        <v>24</v>
      </c>
      <c r="G675" s="21">
        <f t="shared" si="20"/>
        <v>24</v>
      </c>
      <c r="H675" s="21">
        <f t="shared" si="20"/>
        <v>24</v>
      </c>
      <c r="I675" s="21">
        <f t="shared" si="20"/>
        <v>24</v>
      </c>
      <c r="J675" s="21">
        <f t="shared" si="20"/>
        <v>24</v>
      </c>
      <c r="K675" s="21">
        <f t="shared" si="20"/>
        <v>24</v>
      </c>
      <c r="L675" s="21">
        <f t="shared" si="20"/>
        <v>24</v>
      </c>
      <c r="M675" s="21">
        <f t="shared" si="20"/>
        <v>24</v>
      </c>
      <c r="N675" s="21">
        <f t="shared" si="20"/>
        <v>24</v>
      </c>
      <c r="O675" s="21">
        <f t="shared" si="20"/>
        <v>24</v>
      </c>
      <c r="P675" s="21">
        <f t="shared" si="20"/>
        <v>24</v>
      </c>
      <c r="Q675" s="21">
        <f t="shared" si="20"/>
        <v>24</v>
      </c>
      <c r="R675" s="21">
        <f t="shared" si="20"/>
        <v>24</v>
      </c>
    </row>
    <row r="676" spans="1:19">
      <c r="A676" s="154" t="s">
        <v>28</v>
      </c>
      <c r="B676" s="155"/>
      <c r="C676" s="22">
        <f>C675/(SUM(S646:S669))</f>
        <v>1</v>
      </c>
      <c r="D676" s="22">
        <f>D675/(SUM(S646:S669))</f>
        <v>1</v>
      </c>
      <c r="E676" s="22">
        <f>E675/(SUM(S646:S669))</f>
        <v>1</v>
      </c>
      <c r="F676" s="22">
        <f>F675/(SUM(S646:S669))</f>
        <v>1</v>
      </c>
      <c r="G676" s="22">
        <f>G675/(SUM(S646:S669))</f>
        <v>1</v>
      </c>
      <c r="H676" s="22">
        <f>H675/(SUM(S646:S669))</f>
        <v>1</v>
      </c>
      <c r="I676" s="22">
        <f>I675/(SUM(S646:S669))</f>
        <v>1</v>
      </c>
      <c r="J676" s="22">
        <f>J675/(SUM(S646:S669))</f>
        <v>1</v>
      </c>
      <c r="K676" s="22">
        <f>K675/(SUM(S646:S669))</f>
        <v>1</v>
      </c>
      <c r="L676" s="22">
        <f>L675/(SUM(S646:S669))</f>
        <v>1</v>
      </c>
      <c r="M676" s="22">
        <f>M675/(SUM(S646:S669))</f>
        <v>1</v>
      </c>
      <c r="N676" s="22">
        <f>N675/(SUM(S646:S669))</f>
        <v>1</v>
      </c>
      <c r="O676" s="22">
        <f>O675/(SUM(S646:S669))</f>
        <v>1</v>
      </c>
      <c r="P676" s="22">
        <f>P675/(SUM(S646:S669))</f>
        <v>1</v>
      </c>
      <c r="Q676" s="22">
        <f>Q675/(SUM(S646:S669))</f>
        <v>1</v>
      </c>
      <c r="R676" s="22">
        <f>R675/(SUM(S646:S669))</f>
        <v>1</v>
      </c>
    </row>
    <row r="678" spans="1:19">
      <c r="A678" s="1">
        <v>22</v>
      </c>
      <c r="B678" s="2">
        <v>0</v>
      </c>
      <c r="C678" s="18">
        <v>26</v>
      </c>
      <c r="D678" s="17">
        <v>0.52</v>
      </c>
      <c r="E678" s="17">
        <v>0.74</v>
      </c>
      <c r="F678" s="17">
        <v>5.61</v>
      </c>
      <c r="G678" s="17">
        <v>24.22</v>
      </c>
      <c r="H678" s="17">
        <v>29.83</v>
      </c>
      <c r="I678" s="17">
        <v>3.06</v>
      </c>
      <c r="J678" s="17">
        <v>66</v>
      </c>
      <c r="K678" s="17">
        <v>16</v>
      </c>
      <c r="L678" s="18">
        <v>26.7</v>
      </c>
      <c r="M678" s="18">
        <v>89.6</v>
      </c>
      <c r="N678" s="20">
        <v>1011.2</v>
      </c>
      <c r="O678" s="18">
        <v>2</v>
      </c>
      <c r="P678" s="18">
        <v>0.57999999999999996</v>
      </c>
      <c r="Q678" s="17">
        <v>186.03</v>
      </c>
      <c r="R678" s="19">
        <v>0</v>
      </c>
      <c r="S678">
        <v>1</v>
      </c>
    </row>
    <row r="679" spans="1:19">
      <c r="A679" s="1">
        <v>22</v>
      </c>
      <c r="B679" s="2">
        <v>4.1666666666666664E-2</v>
      </c>
      <c r="C679" s="18">
        <v>26</v>
      </c>
      <c r="D679" s="17">
        <v>13.2</v>
      </c>
      <c r="E679" s="17">
        <v>0.43</v>
      </c>
      <c r="F679" s="17">
        <v>3.6</v>
      </c>
      <c r="G679" s="17">
        <v>17.47</v>
      </c>
      <c r="H679" s="17">
        <v>21.07</v>
      </c>
      <c r="I679" s="17">
        <v>3.02</v>
      </c>
      <c r="J679" s="17">
        <v>43</v>
      </c>
      <c r="K679" s="17">
        <v>13</v>
      </c>
      <c r="L679" s="18">
        <v>26.9</v>
      </c>
      <c r="M679" s="18">
        <v>88.9</v>
      </c>
      <c r="N679" s="20">
        <v>1010</v>
      </c>
      <c r="O679" s="18">
        <v>2</v>
      </c>
      <c r="P679" s="18">
        <v>0.74</v>
      </c>
      <c r="Q679" s="17">
        <v>357.92</v>
      </c>
      <c r="R679" s="19">
        <v>7</v>
      </c>
      <c r="S679">
        <v>1</v>
      </c>
    </row>
    <row r="680" spans="1:19">
      <c r="A680" s="1">
        <v>22</v>
      </c>
      <c r="B680" s="2">
        <v>8.3333333333333301E-2</v>
      </c>
      <c r="C680" s="18">
        <v>26</v>
      </c>
      <c r="D680" s="17">
        <v>27.07</v>
      </c>
      <c r="E680" s="17">
        <v>0.26</v>
      </c>
      <c r="F680" s="44">
        <v>-0.03</v>
      </c>
      <c r="G680" s="44">
        <v>6.81</v>
      </c>
      <c r="H680" s="44">
        <v>6.78</v>
      </c>
      <c r="I680" s="17">
        <v>2.91</v>
      </c>
      <c r="J680" s="17">
        <v>22</v>
      </c>
      <c r="K680" s="17">
        <v>8</v>
      </c>
      <c r="L680" s="18">
        <v>25</v>
      </c>
      <c r="M680" s="18">
        <v>94.7</v>
      </c>
      <c r="N680" s="20">
        <v>1009.8</v>
      </c>
      <c r="O680" s="18">
        <v>4</v>
      </c>
      <c r="P680" s="18">
        <v>2.4300000000000002</v>
      </c>
      <c r="Q680" s="17">
        <v>102.58</v>
      </c>
      <c r="R680" s="19">
        <v>3.8</v>
      </c>
      <c r="S680">
        <v>1</v>
      </c>
    </row>
    <row r="681" spans="1:19">
      <c r="A681" s="1">
        <v>22</v>
      </c>
      <c r="B681" s="2">
        <v>0.125</v>
      </c>
      <c r="C681" s="18">
        <v>26</v>
      </c>
      <c r="D681" s="17">
        <v>31</v>
      </c>
      <c r="E681" s="17">
        <v>0.23</v>
      </c>
      <c r="F681" s="17">
        <v>0.13</v>
      </c>
      <c r="G681" s="17">
        <v>4.84</v>
      </c>
      <c r="H681" s="17">
        <v>4.9800000000000004</v>
      </c>
      <c r="I681" s="17">
        <v>2.95</v>
      </c>
      <c r="J681" s="17">
        <v>0</v>
      </c>
      <c r="K681" s="17">
        <v>0</v>
      </c>
      <c r="L681" s="18">
        <v>23.6</v>
      </c>
      <c r="M681" s="18">
        <v>93.3</v>
      </c>
      <c r="N681" s="20">
        <v>1010.3</v>
      </c>
      <c r="O681" s="18">
        <v>4</v>
      </c>
      <c r="P681" s="18">
        <v>3.22</v>
      </c>
      <c r="Q681" s="17">
        <v>158.75</v>
      </c>
      <c r="R681" s="19">
        <v>0</v>
      </c>
      <c r="S681">
        <v>1</v>
      </c>
    </row>
    <row r="682" spans="1:19">
      <c r="A682" s="1">
        <v>22</v>
      </c>
      <c r="B682" s="2">
        <v>0.16666666666666699</v>
      </c>
      <c r="C682" s="18">
        <v>26</v>
      </c>
      <c r="D682" s="17">
        <v>25.8</v>
      </c>
      <c r="E682" s="17">
        <v>0.24</v>
      </c>
      <c r="F682" s="44">
        <v>-0.01</v>
      </c>
      <c r="G682" s="44">
        <v>4.18</v>
      </c>
      <c r="H682" s="44">
        <v>4.17</v>
      </c>
      <c r="I682" s="17">
        <v>2.89</v>
      </c>
      <c r="J682" s="17">
        <v>0</v>
      </c>
      <c r="K682" s="17">
        <v>0</v>
      </c>
      <c r="L682" s="18">
        <v>23.7</v>
      </c>
      <c r="M682" s="18">
        <v>94</v>
      </c>
      <c r="N682" s="20">
        <v>1009.5</v>
      </c>
      <c r="O682" s="18">
        <v>4</v>
      </c>
      <c r="P682" s="18">
        <v>1.67</v>
      </c>
      <c r="Q682" s="17">
        <v>150.44</v>
      </c>
      <c r="R682" s="19">
        <v>0</v>
      </c>
      <c r="S682">
        <v>1</v>
      </c>
    </row>
    <row r="683" spans="1:19">
      <c r="A683" s="1">
        <v>22</v>
      </c>
      <c r="B683" s="2">
        <v>0.20833333333333301</v>
      </c>
      <c r="C683" s="18">
        <v>26.1</v>
      </c>
      <c r="D683" s="17">
        <v>20.04</v>
      </c>
      <c r="E683" s="17">
        <v>0.27</v>
      </c>
      <c r="F683" s="17">
        <v>0.09</v>
      </c>
      <c r="G683" s="17">
        <v>6.31</v>
      </c>
      <c r="H683" s="17">
        <v>6.4</v>
      </c>
      <c r="I683" s="17">
        <v>3.25</v>
      </c>
      <c r="J683" s="17">
        <v>7</v>
      </c>
      <c r="K683" s="17">
        <v>1</v>
      </c>
      <c r="L683" s="18">
        <v>23.8</v>
      </c>
      <c r="M683" s="18">
        <v>94</v>
      </c>
      <c r="N683" s="20">
        <v>1009.5</v>
      </c>
      <c r="O683" s="18">
        <v>3</v>
      </c>
      <c r="P683" s="18">
        <v>1.36</v>
      </c>
      <c r="Q683" s="17">
        <v>132.69999999999999</v>
      </c>
      <c r="R683" s="19">
        <v>0</v>
      </c>
      <c r="S683">
        <v>1</v>
      </c>
    </row>
    <row r="684" spans="1:19">
      <c r="A684" s="1">
        <v>22</v>
      </c>
      <c r="B684" s="2">
        <v>0.25</v>
      </c>
      <c r="C684" s="18">
        <v>26</v>
      </c>
      <c r="D684" s="17">
        <v>18.45</v>
      </c>
      <c r="E684" s="17">
        <v>0.28999999999999998</v>
      </c>
      <c r="F684" s="17">
        <v>0.19</v>
      </c>
      <c r="G684" s="17">
        <v>9.0399999999999991</v>
      </c>
      <c r="H684" s="17">
        <v>9.23</v>
      </c>
      <c r="I684" s="17">
        <v>3.39</v>
      </c>
      <c r="J684" s="17">
        <v>8</v>
      </c>
      <c r="K684" s="17">
        <v>4</v>
      </c>
      <c r="L684" s="18">
        <v>23.8</v>
      </c>
      <c r="M684" s="18">
        <v>93.3</v>
      </c>
      <c r="N684" s="20">
        <v>1009.8</v>
      </c>
      <c r="O684" s="18">
        <v>5</v>
      </c>
      <c r="P684" s="18">
        <v>0.74</v>
      </c>
      <c r="Q684" s="17">
        <v>121.48</v>
      </c>
      <c r="R684" s="19">
        <v>0</v>
      </c>
      <c r="S684">
        <v>1</v>
      </c>
    </row>
    <row r="685" spans="1:19">
      <c r="A685" s="1">
        <v>22</v>
      </c>
      <c r="B685" s="2">
        <v>0.29166666666666702</v>
      </c>
      <c r="C685" s="18">
        <v>25.9</v>
      </c>
      <c r="D685" s="17">
        <v>8.65</v>
      </c>
      <c r="E685" s="17">
        <v>0.38</v>
      </c>
      <c r="F685" s="17">
        <v>3.33</v>
      </c>
      <c r="G685" s="17">
        <v>17.36</v>
      </c>
      <c r="H685" s="17">
        <v>20.68</v>
      </c>
      <c r="I685" s="17">
        <v>3.02</v>
      </c>
      <c r="J685" s="17">
        <v>10</v>
      </c>
      <c r="K685" s="17">
        <v>5</v>
      </c>
      <c r="L685" s="18">
        <v>24.2</v>
      </c>
      <c r="M685" s="18">
        <v>91.3</v>
      </c>
      <c r="N685" s="20">
        <v>1010.5</v>
      </c>
      <c r="O685" s="18">
        <v>42</v>
      </c>
      <c r="P685" s="18">
        <v>0.83</v>
      </c>
      <c r="Q685" s="17">
        <v>111.67</v>
      </c>
      <c r="R685" s="19">
        <v>0</v>
      </c>
      <c r="S685">
        <v>1</v>
      </c>
    </row>
    <row r="686" spans="1:19">
      <c r="A686" s="1">
        <v>22</v>
      </c>
      <c r="B686" s="2">
        <v>0.33333333333333298</v>
      </c>
      <c r="C686" s="18">
        <v>25.9</v>
      </c>
      <c r="D686" s="17">
        <v>8.32</v>
      </c>
      <c r="E686" s="17">
        <v>0.46</v>
      </c>
      <c r="F686" s="17">
        <v>8.49</v>
      </c>
      <c r="G686" s="17">
        <v>18.170000000000002</v>
      </c>
      <c r="H686" s="17">
        <v>26.66</v>
      </c>
      <c r="I686" s="17">
        <v>2.77</v>
      </c>
      <c r="J686" s="17">
        <v>27</v>
      </c>
      <c r="K686" s="17">
        <v>3</v>
      </c>
      <c r="L686" s="18">
        <v>25.3</v>
      </c>
      <c r="M686" s="18">
        <v>88.2</v>
      </c>
      <c r="N686" s="20">
        <v>1011.2</v>
      </c>
      <c r="O686" s="18">
        <v>129</v>
      </c>
      <c r="P686" s="17">
        <v>1.86</v>
      </c>
      <c r="Q686" s="17">
        <v>123.68</v>
      </c>
      <c r="R686" s="19">
        <v>0</v>
      </c>
      <c r="S686">
        <v>1</v>
      </c>
    </row>
    <row r="687" spans="1:19">
      <c r="A687" s="1">
        <v>22</v>
      </c>
      <c r="B687" s="2">
        <v>0.375</v>
      </c>
      <c r="C687" s="18">
        <v>26</v>
      </c>
      <c r="D687" s="17">
        <v>14.2</v>
      </c>
      <c r="E687" s="17">
        <v>0.37</v>
      </c>
      <c r="F687" s="17">
        <v>2.52</v>
      </c>
      <c r="G687" s="17">
        <v>11.58</v>
      </c>
      <c r="H687" s="17">
        <v>14.1</v>
      </c>
      <c r="I687" s="17">
        <v>2.92</v>
      </c>
      <c r="J687" s="17">
        <v>40</v>
      </c>
      <c r="K687" s="17">
        <v>6</v>
      </c>
      <c r="L687" s="18">
        <v>26.1</v>
      </c>
      <c r="M687" s="18">
        <v>86.2</v>
      </c>
      <c r="N687" s="20">
        <v>1011.9</v>
      </c>
      <c r="O687" s="18">
        <v>133</v>
      </c>
      <c r="P687" s="17">
        <v>2.17</v>
      </c>
      <c r="Q687" s="17">
        <v>125.01</v>
      </c>
      <c r="R687" s="19">
        <v>0</v>
      </c>
      <c r="S687">
        <v>1</v>
      </c>
    </row>
    <row r="688" spans="1:19">
      <c r="A688" s="1">
        <v>22</v>
      </c>
      <c r="B688" s="2">
        <v>0.41666666666666702</v>
      </c>
      <c r="C688" s="18">
        <v>26</v>
      </c>
      <c r="D688" s="17">
        <v>14.79</v>
      </c>
      <c r="E688" s="17">
        <v>0.34</v>
      </c>
      <c r="F688" s="17">
        <v>2.04</v>
      </c>
      <c r="G688" s="17">
        <v>9.7200000000000006</v>
      </c>
      <c r="H688" s="17">
        <v>11.77</v>
      </c>
      <c r="I688" s="17">
        <v>3.18</v>
      </c>
      <c r="J688" s="17">
        <v>35</v>
      </c>
      <c r="K688" s="17">
        <v>6</v>
      </c>
      <c r="L688" s="18">
        <v>26.4</v>
      </c>
      <c r="M688" s="18">
        <v>86.1</v>
      </c>
      <c r="N688" s="20">
        <v>1012.1</v>
      </c>
      <c r="O688" s="18">
        <v>117</v>
      </c>
      <c r="P688" s="17">
        <v>2.0499999999999998</v>
      </c>
      <c r="Q688" s="17">
        <v>118.5</v>
      </c>
      <c r="R688" s="19">
        <v>0</v>
      </c>
      <c r="S688">
        <v>1</v>
      </c>
    </row>
    <row r="689" spans="1:19">
      <c r="A689" s="1">
        <v>22</v>
      </c>
      <c r="B689" s="2">
        <v>0.45833333333333298</v>
      </c>
      <c r="C689" s="18">
        <v>26.2</v>
      </c>
      <c r="D689" s="17">
        <v>14.52</v>
      </c>
      <c r="E689" s="17">
        <v>0.35</v>
      </c>
      <c r="F689" s="17">
        <v>1.49</v>
      </c>
      <c r="G689" s="17">
        <v>9.68</v>
      </c>
      <c r="H689" s="17">
        <v>11.17</v>
      </c>
      <c r="I689" s="17">
        <v>3.08</v>
      </c>
      <c r="J689" s="17">
        <v>39</v>
      </c>
      <c r="K689" s="17">
        <v>11</v>
      </c>
      <c r="L689" s="18">
        <v>26.7</v>
      </c>
      <c r="M689" s="18">
        <v>85.3</v>
      </c>
      <c r="N689" s="20">
        <v>1012.6</v>
      </c>
      <c r="O689" s="18">
        <v>107</v>
      </c>
      <c r="P689" s="17">
        <v>1.27</v>
      </c>
      <c r="Q689" s="17">
        <v>86.93</v>
      </c>
      <c r="R689" s="19">
        <v>0</v>
      </c>
      <c r="S689">
        <v>1</v>
      </c>
    </row>
    <row r="690" spans="1:19">
      <c r="A690" s="1">
        <v>22</v>
      </c>
      <c r="B690" s="2">
        <v>0.5</v>
      </c>
      <c r="C690" s="18">
        <v>26.3</v>
      </c>
      <c r="D690" s="17">
        <v>27.84</v>
      </c>
      <c r="E690" s="17">
        <v>0.34</v>
      </c>
      <c r="F690" s="17">
        <v>1.27</v>
      </c>
      <c r="G690" s="17">
        <v>9.35</v>
      </c>
      <c r="H690" s="17">
        <v>10.62</v>
      </c>
      <c r="I690" s="17">
        <v>3.2</v>
      </c>
      <c r="J690" s="17">
        <v>36</v>
      </c>
      <c r="K690" s="17">
        <v>20</v>
      </c>
      <c r="L690" s="18">
        <v>25.1</v>
      </c>
      <c r="M690" s="18">
        <v>89.1</v>
      </c>
      <c r="N690" s="20">
        <v>1012.5</v>
      </c>
      <c r="O690" s="18">
        <v>73</v>
      </c>
      <c r="P690" s="17">
        <v>2.21</v>
      </c>
      <c r="Q690" s="17">
        <v>24.8</v>
      </c>
      <c r="R690" s="19">
        <v>1.8</v>
      </c>
      <c r="S690">
        <v>1</v>
      </c>
    </row>
    <row r="691" spans="1:19">
      <c r="A691" s="1">
        <v>22</v>
      </c>
      <c r="B691" s="2">
        <v>0.54166666666666696</v>
      </c>
      <c r="C691" s="18">
        <v>26.2</v>
      </c>
      <c r="D691" s="17">
        <v>37.340000000000003</v>
      </c>
      <c r="E691" s="17">
        <v>0.35</v>
      </c>
      <c r="F691" s="17">
        <v>0.76</v>
      </c>
      <c r="G691" s="17">
        <v>8.93</v>
      </c>
      <c r="H691" s="17">
        <v>9.69</v>
      </c>
      <c r="I691" s="17">
        <v>3.58</v>
      </c>
      <c r="J691" s="17">
        <v>38</v>
      </c>
      <c r="K691" s="17">
        <v>20</v>
      </c>
      <c r="L691" s="18">
        <v>24.7</v>
      </c>
      <c r="M691" s="18">
        <v>83.1</v>
      </c>
      <c r="N691" s="20">
        <v>1011.7</v>
      </c>
      <c r="O691" s="18">
        <v>228</v>
      </c>
      <c r="P691" s="17">
        <v>1.4</v>
      </c>
      <c r="Q691" s="17">
        <v>56.77</v>
      </c>
      <c r="R691" s="19">
        <v>0.8</v>
      </c>
      <c r="S691">
        <v>1</v>
      </c>
    </row>
    <row r="692" spans="1:19">
      <c r="A692" s="1">
        <v>22</v>
      </c>
      <c r="B692" s="2">
        <v>0.58333333333333304</v>
      </c>
      <c r="C692" s="18">
        <v>26.1</v>
      </c>
      <c r="D692" s="17">
        <v>35.03</v>
      </c>
      <c r="E692" s="17">
        <v>0.36</v>
      </c>
      <c r="F692" s="17">
        <v>0.92</v>
      </c>
      <c r="G692" s="17">
        <v>8.4</v>
      </c>
      <c r="H692" s="17">
        <v>9.32</v>
      </c>
      <c r="I692" s="17">
        <v>3.39</v>
      </c>
      <c r="J692" s="17">
        <v>30</v>
      </c>
      <c r="K692" s="17">
        <v>15</v>
      </c>
      <c r="L692" s="18">
        <v>26.4</v>
      </c>
      <c r="M692" s="18">
        <v>79.400000000000006</v>
      </c>
      <c r="N692" s="20">
        <v>1010.8</v>
      </c>
      <c r="O692" s="18">
        <v>284</v>
      </c>
      <c r="P692" s="17">
        <v>0.97</v>
      </c>
      <c r="Q692" s="17">
        <v>53.22</v>
      </c>
      <c r="R692" s="19">
        <v>0</v>
      </c>
      <c r="S692">
        <v>1</v>
      </c>
    </row>
    <row r="693" spans="1:19">
      <c r="A693" s="1">
        <v>22</v>
      </c>
      <c r="B693" s="2">
        <v>0.625</v>
      </c>
      <c r="C693" s="18">
        <v>26.2</v>
      </c>
      <c r="D693" s="17">
        <v>29.88</v>
      </c>
      <c r="E693" s="17">
        <v>0.36</v>
      </c>
      <c r="F693" s="17">
        <v>0.75</v>
      </c>
      <c r="G693" s="17">
        <v>7.36</v>
      </c>
      <c r="H693" s="17">
        <v>8.11</v>
      </c>
      <c r="I693" s="17">
        <v>3.59</v>
      </c>
      <c r="J693" s="17">
        <v>32</v>
      </c>
      <c r="K693" s="17">
        <v>14</v>
      </c>
      <c r="L693" s="18">
        <v>26.9</v>
      </c>
      <c r="M693" s="18">
        <v>81.3</v>
      </c>
      <c r="N693" s="20">
        <v>1009.4</v>
      </c>
      <c r="O693" s="18">
        <v>144</v>
      </c>
      <c r="P693" s="17">
        <v>1.0900000000000001</v>
      </c>
      <c r="Q693" s="17">
        <v>28.92</v>
      </c>
      <c r="R693" s="19">
        <v>0</v>
      </c>
      <c r="S693">
        <v>1</v>
      </c>
    </row>
    <row r="694" spans="1:19">
      <c r="A694" s="1">
        <v>22</v>
      </c>
      <c r="B694" s="2">
        <v>0.66666666666666696</v>
      </c>
      <c r="C694" s="18">
        <v>26</v>
      </c>
      <c r="D694" s="17">
        <v>26.16</v>
      </c>
      <c r="E694" s="17">
        <v>0.36</v>
      </c>
      <c r="F694" s="17">
        <v>0.63</v>
      </c>
      <c r="G694" s="17">
        <v>6.55</v>
      </c>
      <c r="H694" s="17">
        <v>7.18</v>
      </c>
      <c r="I694" s="17">
        <v>3.53</v>
      </c>
      <c r="J694" s="17">
        <v>36</v>
      </c>
      <c r="K694" s="17">
        <v>11</v>
      </c>
      <c r="L694" s="18">
        <v>26.7</v>
      </c>
      <c r="M694" s="18">
        <v>84.1</v>
      </c>
      <c r="N694" s="20">
        <v>1008.8</v>
      </c>
      <c r="O694" s="18">
        <v>151</v>
      </c>
      <c r="P694" s="17">
        <v>1.45</v>
      </c>
      <c r="Q694" s="17">
        <v>60.99</v>
      </c>
      <c r="R694" s="19">
        <v>0</v>
      </c>
      <c r="S694">
        <v>1</v>
      </c>
    </row>
    <row r="695" spans="1:19">
      <c r="A695" s="1">
        <v>22</v>
      </c>
      <c r="B695" s="2">
        <v>0.70833333333333304</v>
      </c>
      <c r="C695" s="18">
        <v>26.1</v>
      </c>
      <c r="D695" s="17">
        <v>23.78</v>
      </c>
      <c r="E695" s="17">
        <v>0.39</v>
      </c>
      <c r="F695" s="17">
        <v>0.64</v>
      </c>
      <c r="G695" s="17">
        <v>6.51</v>
      </c>
      <c r="H695" s="17">
        <v>7.15</v>
      </c>
      <c r="I695" s="17">
        <v>3.43</v>
      </c>
      <c r="J695" s="17">
        <v>30</v>
      </c>
      <c r="K695" s="17">
        <v>14</v>
      </c>
      <c r="L695" s="18">
        <v>27.1</v>
      </c>
      <c r="M695" s="18">
        <v>84.2</v>
      </c>
      <c r="N695" s="20">
        <v>1009.2</v>
      </c>
      <c r="O695" s="18">
        <v>80</v>
      </c>
      <c r="P695" s="17">
        <v>0.32</v>
      </c>
      <c r="Q695" s="17">
        <v>12.89</v>
      </c>
      <c r="R695" s="19">
        <v>0</v>
      </c>
      <c r="S695">
        <v>1</v>
      </c>
    </row>
    <row r="696" spans="1:19">
      <c r="A696" s="1">
        <v>22</v>
      </c>
      <c r="B696" s="2">
        <v>0.75</v>
      </c>
      <c r="C696" s="18">
        <v>26</v>
      </c>
      <c r="D696" s="17">
        <v>12.78</v>
      </c>
      <c r="E696" s="17">
        <v>0.52</v>
      </c>
      <c r="F696" s="17">
        <v>3.64</v>
      </c>
      <c r="G696" s="17">
        <v>12.13</v>
      </c>
      <c r="H696" s="17">
        <v>15.78</v>
      </c>
      <c r="I696" s="17">
        <v>3.33</v>
      </c>
      <c r="J696" s="17">
        <v>37</v>
      </c>
      <c r="K696" s="17">
        <v>14</v>
      </c>
      <c r="L696" s="18">
        <v>26.8</v>
      </c>
      <c r="M696" s="18">
        <v>87.7</v>
      </c>
      <c r="N696" s="20">
        <v>1010</v>
      </c>
      <c r="O696" s="18">
        <v>17</v>
      </c>
      <c r="P696" s="17">
        <v>0.56000000000000005</v>
      </c>
      <c r="Q696" s="17">
        <v>268.69</v>
      </c>
      <c r="R696" s="19">
        <v>0</v>
      </c>
      <c r="S696">
        <v>1</v>
      </c>
    </row>
    <row r="697" spans="1:19">
      <c r="A697" s="1">
        <v>22</v>
      </c>
      <c r="B697" s="2">
        <v>0.79166666666666696</v>
      </c>
      <c r="C697" s="18">
        <v>26.1</v>
      </c>
      <c r="D697" s="17">
        <v>5.33</v>
      </c>
      <c r="E697" s="17">
        <v>0.68</v>
      </c>
      <c r="F697" s="17">
        <v>5.62</v>
      </c>
      <c r="G697" s="17">
        <v>17.03</v>
      </c>
      <c r="H697" s="17">
        <v>22.64</v>
      </c>
      <c r="I697" s="17">
        <v>3.31</v>
      </c>
      <c r="J697" s="17">
        <v>38</v>
      </c>
      <c r="K697" s="17">
        <v>18</v>
      </c>
      <c r="L697" s="18">
        <v>26.4</v>
      </c>
      <c r="M697" s="18">
        <v>91.9</v>
      </c>
      <c r="N697" s="20">
        <v>1011</v>
      </c>
      <c r="O697" s="18">
        <v>3</v>
      </c>
      <c r="P697" s="17">
        <v>0.22</v>
      </c>
      <c r="Q697" s="17">
        <v>40.090000000000003</v>
      </c>
      <c r="R697" s="19">
        <v>0</v>
      </c>
      <c r="S697">
        <v>1</v>
      </c>
    </row>
    <row r="698" spans="1:19">
      <c r="A698" s="1">
        <v>22</v>
      </c>
      <c r="B698" s="2">
        <v>0.83333333333333304</v>
      </c>
      <c r="C698" s="18">
        <v>26.1</v>
      </c>
      <c r="D698" s="17">
        <v>0.68</v>
      </c>
      <c r="E698" s="17">
        <v>1.08</v>
      </c>
      <c r="F698" s="17">
        <v>19.3</v>
      </c>
      <c r="G698" s="17">
        <v>22.98</v>
      </c>
      <c r="H698" s="17">
        <v>42.28</v>
      </c>
      <c r="I698" s="17">
        <v>3.53</v>
      </c>
      <c r="J698" s="17">
        <v>36</v>
      </c>
      <c r="K698" s="17">
        <v>14</v>
      </c>
      <c r="L698" s="18">
        <v>26.1</v>
      </c>
      <c r="M698" s="18">
        <v>94.1</v>
      </c>
      <c r="N698" s="20">
        <v>1011.9</v>
      </c>
      <c r="O698" s="18">
        <v>2</v>
      </c>
      <c r="P698" s="17">
        <v>0.64</v>
      </c>
      <c r="Q698" s="17">
        <v>220.07</v>
      </c>
      <c r="R698" s="19">
        <v>0</v>
      </c>
      <c r="S698">
        <v>1</v>
      </c>
    </row>
    <row r="699" spans="1:19">
      <c r="A699" s="1">
        <v>22</v>
      </c>
      <c r="B699" s="2">
        <v>0.875</v>
      </c>
      <c r="C699" s="18">
        <v>25.9</v>
      </c>
      <c r="D699" s="17">
        <v>0.72</v>
      </c>
      <c r="E699" s="17">
        <v>1.05</v>
      </c>
      <c r="F699" s="17">
        <v>13.62</v>
      </c>
      <c r="G699" s="17">
        <v>23.5</v>
      </c>
      <c r="H699" s="17">
        <v>37.130000000000003</v>
      </c>
      <c r="I699" s="17">
        <v>3.4</v>
      </c>
      <c r="J699" s="17">
        <v>40</v>
      </c>
      <c r="K699" s="17">
        <v>24</v>
      </c>
      <c r="L699" s="18">
        <v>25.8</v>
      </c>
      <c r="M699" s="18">
        <v>94.7</v>
      </c>
      <c r="N699" s="20">
        <v>1012.7</v>
      </c>
      <c r="O699" s="18">
        <v>2</v>
      </c>
      <c r="P699" s="17">
        <v>0.41</v>
      </c>
      <c r="Q699" s="17">
        <v>230.67</v>
      </c>
      <c r="R699" s="19">
        <v>0</v>
      </c>
      <c r="S699">
        <v>1</v>
      </c>
    </row>
    <row r="700" spans="1:19">
      <c r="A700" s="1">
        <v>22</v>
      </c>
      <c r="B700" s="2">
        <v>0.91666666666666696</v>
      </c>
      <c r="C700" s="18">
        <v>26</v>
      </c>
      <c r="D700" s="17">
        <v>1.22</v>
      </c>
      <c r="E700" s="17">
        <v>1.02</v>
      </c>
      <c r="F700" s="17">
        <v>8.35</v>
      </c>
      <c r="G700" s="17">
        <v>25</v>
      </c>
      <c r="H700" s="17">
        <v>33.35</v>
      </c>
      <c r="I700" s="17">
        <v>3.39</v>
      </c>
      <c r="J700" s="17">
        <v>42</v>
      </c>
      <c r="K700" s="17">
        <v>21</v>
      </c>
      <c r="L700" s="18">
        <v>25.7</v>
      </c>
      <c r="M700" s="18">
        <v>94.3</v>
      </c>
      <c r="N700" s="20">
        <v>1012.9</v>
      </c>
      <c r="O700" s="18">
        <v>2</v>
      </c>
      <c r="P700" s="17">
        <v>0.28999999999999998</v>
      </c>
      <c r="Q700" s="17">
        <v>222.36</v>
      </c>
      <c r="R700" s="19">
        <v>0</v>
      </c>
      <c r="S700">
        <v>1</v>
      </c>
    </row>
    <row r="701" spans="1:19">
      <c r="A701" s="1">
        <v>22</v>
      </c>
      <c r="B701" s="2">
        <v>0.95833333333333304</v>
      </c>
      <c r="C701" s="18">
        <v>25.9</v>
      </c>
      <c r="D701" s="17">
        <v>1.18</v>
      </c>
      <c r="E701" s="17">
        <v>1</v>
      </c>
      <c r="F701" s="17">
        <v>9.2100000000000009</v>
      </c>
      <c r="G701" s="17">
        <v>23.45</v>
      </c>
      <c r="H701" s="17">
        <v>32.659999999999997</v>
      </c>
      <c r="I701" s="17">
        <v>3.43</v>
      </c>
      <c r="J701" s="17">
        <v>35</v>
      </c>
      <c r="K701" s="17">
        <v>14</v>
      </c>
      <c r="L701" s="18">
        <v>25.8</v>
      </c>
      <c r="M701" s="18">
        <v>94.5</v>
      </c>
      <c r="N701" s="20">
        <v>1013.1</v>
      </c>
      <c r="O701" s="18">
        <v>2</v>
      </c>
      <c r="P701" s="17">
        <v>0.54</v>
      </c>
      <c r="Q701" s="17">
        <v>248.94</v>
      </c>
      <c r="R701" s="19">
        <v>0</v>
      </c>
      <c r="S701">
        <v>1</v>
      </c>
    </row>
    <row r="703" spans="1:19">
      <c r="A703" s="150" t="s">
        <v>39</v>
      </c>
      <c r="B703" s="151"/>
      <c r="C703" s="18">
        <v>0</v>
      </c>
      <c r="D703" s="18">
        <v>0</v>
      </c>
      <c r="E703" s="18">
        <v>0</v>
      </c>
      <c r="F703" s="18">
        <v>2</v>
      </c>
      <c r="G703" s="18">
        <v>2</v>
      </c>
      <c r="H703" s="18">
        <v>2</v>
      </c>
      <c r="I703" s="18">
        <v>0</v>
      </c>
      <c r="J703" s="18">
        <v>0</v>
      </c>
      <c r="K703" s="18">
        <v>0</v>
      </c>
      <c r="L703" s="18">
        <v>0</v>
      </c>
      <c r="M703" s="18">
        <v>0</v>
      </c>
      <c r="N703" s="18">
        <v>0</v>
      </c>
      <c r="O703" s="18">
        <v>0</v>
      </c>
      <c r="P703" s="18">
        <v>0</v>
      </c>
      <c r="Q703" s="18">
        <v>0</v>
      </c>
      <c r="R703" s="18">
        <v>0</v>
      </c>
    </row>
    <row r="704" spans="1:19">
      <c r="A704" s="144" t="s">
        <v>2</v>
      </c>
      <c r="B704" s="145"/>
      <c r="C704" s="18">
        <v>0</v>
      </c>
      <c r="D704" s="18">
        <v>0</v>
      </c>
      <c r="E704" s="18">
        <v>0</v>
      </c>
      <c r="F704" s="18">
        <v>0</v>
      </c>
      <c r="G704" s="18">
        <v>0</v>
      </c>
      <c r="H704" s="18">
        <v>0</v>
      </c>
      <c r="I704" s="18">
        <v>0</v>
      </c>
      <c r="J704" s="18">
        <v>0</v>
      </c>
      <c r="K704" s="18">
        <v>0</v>
      </c>
      <c r="L704" s="18">
        <v>0</v>
      </c>
      <c r="M704" s="18">
        <v>0</v>
      </c>
      <c r="N704" s="18">
        <v>0</v>
      </c>
      <c r="O704" s="18">
        <v>0</v>
      </c>
      <c r="P704" s="18">
        <v>0</v>
      </c>
      <c r="Q704" s="18">
        <v>0</v>
      </c>
      <c r="R704" s="18">
        <v>0</v>
      </c>
    </row>
    <row r="705" spans="1:19">
      <c r="A705" s="146" t="s">
        <v>3</v>
      </c>
      <c r="B705" s="147"/>
      <c r="C705" s="18">
        <v>0</v>
      </c>
      <c r="D705" s="18">
        <v>0</v>
      </c>
      <c r="E705" s="18">
        <v>0</v>
      </c>
      <c r="F705" s="18">
        <v>0</v>
      </c>
      <c r="G705" s="18">
        <v>0</v>
      </c>
      <c r="H705" s="18">
        <v>0</v>
      </c>
      <c r="I705" s="18">
        <v>0</v>
      </c>
      <c r="J705" s="18">
        <v>0</v>
      </c>
      <c r="K705" s="18">
        <v>0</v>
      </c>
      <c r="L705" s="18">
        <v>0</v>
      </c>
      <c r="M705" s="18">
        <v>0</v>
      </c>
      <c r="N705" s="18">
        <v>0</v>
      </c>
      <c r="O705" s="18">
        <v>0</v>
      </c>
      <c r="P705" s="18">
        <v>0</v>
      </c>
      <c r="Q705" s="18">
        <v>0</v>
      </c>
      <c r="R705" s="18">
        <v>0</v>
      </c>
    </row>
    <row r="706" spans="1:19">
      <c r="A706" s="148" t="s">
        <v>4</v>
      </c>
      <c r="B706" s="149"/>
      <c r="C706" s="18">
        <v>0</v>
      </c>
      <c r="D706" s="18">
        <v>0</v>
      </c>
      <c r="E706" s="18">
        <v>0</v>
      </c>
      <c r="F706" s="18">
        <v>0</v>
      </c>
      <c r="G706" s="18">
        <v>0</v>
      </c>
      <c r="H706" s="18">
        <v>0</v>
      </c>
      <c r="I706" s="18">
        <v>0</v>
      </c>
      <c r="J706" s="18">
        <v>0</v>
      </c>
      <c r="K706" s="18">
        <v>0</v>
      </c>
      <c r="L706" s="18">
        <v>0</v>
      </c>
      <c r="M706" s="18">
        <v>0</v>
      </c>
      <c r="N706" s="18">
        <v>0</v>
      </c>
      <c r="O706" s="18">
        <v>0</v>
      </c>
      <c r="P706" s="18">
        <v>0</v>
      </c>
      <c r="Q706" s="18">
        <v>0</v>
      </c>
      <c r="R706" s="18">
        <v>0</v>
      </c>
    </row>
    <row r="707" spans="1:19">
      <c r="A707" s="152" t="s">
        <v>27</v>
      </c>
      <c r="B707" s="153"/>
      <c r="C707" s="21">
        <f t="shared" ref="C707:R707" si="21">24-C703-C704-C705-C706</f>
        <v>24</v>
      </c>
      <c r="D707" s="21">
        <f t="shared" si="21"/>
        <v>24</v>
      </c>
      <c r="E707" s="21">
        <f t="shared" si="21"/>
        <v>24</v>
      </c>
      <c r="F707" s="21">
        <f t="shared" si="21"/>
        <v>22</v>
      </c>
      <c r="G707" s="21">
        <f t="shared" si="21"/>
        <v>22</v>
      </c>
      <c r="H707" s="21">
        <f t="shared" si="21"/>
        <v>22</v>
      </c>
      <c r="I707" s="21">
        <f t="shared" si="21"/>
        <v>24</v>
      </c>
      <c r="J707" s="21">
        <f t="shared" si="21"/>
        <v>24</v>
      </c>
      <c r="K707" s="21">
        <f t="shared" si="21"/>
        <v>24</v>
      </c>
      <c r="L707" s="21">
        <f t="shared" si="21"/>
        <v>24</v>
      </c>
      <c r="M707" s="21">
        <f t="shared" si="21"/>
        <v>24</v>
      </c>
      <c r="N707" s="21">
        <f t="shared" si="21"/>
        <v>24</v>
      </c>
      <c r="O707" s="21">
        <f t="shared" si="21"/>
        <v>24</v>
      </c>
      <c r="P707" s="21">
        <f t="shared" si="21"/>
        <v>24</v>
      </c>
      <c r="Q707" s="21">
        <f t="shared" si="21"/>
        <v>24</v>
      </c>
      <c r="R707" s="21">
        <f t="shared" si="21"/>
        <v>24</v>
      </c>
    </row>
    <row r="708" spans="1:19">
      <c r="A708" s="154" t="s">
        <v>28</v>
      </c>
      <c r="B708" s="155"/>
      <c r="C708" s="22">
        <f>C707/(SUM(S678:S701))</f>
        <v>1</v>
      </c>
      <c r="D708" s="22">
        <f>D707/(SUM(S678:S701))</f>
        <v>1</v>
      </c>
      <c r="E708" s="22">
        <f>E707/(SUM(S678:S701))</f>
        <v>1</v>
      </c>
      <c r="F708" s="22">
        <f>F707/(SUM(S678:S701))</f>
        <v>0.91666666666666663</v>
      </c>
      <c r="G708" s="22">
        <f>G707/(SUM(S678:S701))</f>
        <v>0.91666666666666663</v>
      </c>
      <c r="H708" s="22">
        <f>H707/(SUM(S678:S701))</f>
        <v>0.91666666666666663</v>
      </c>
      <c r="I708" s="22">
        <f>I707/(SUM(S678:S701))</f>
        <v>1</v>
      </c>
      <c r="J708" s="22">
        <f>J707/(SUM(S678:S701))</f>
        <v>1</v>
      </c>
      <c r="K708" s="22">
        <f>K707/(SUM(S678:S701))</f>
        <v>1</v>
      </c>
      <c r="L708" s="22">
        <f>L707/(SUM(S678:S701))</f>
        <v>1</v>
      </c>
      <c r="M708" s="22">
        <f>M707/(SUM(S678:S701))</f>
        <v>1</v>
      </c>
      <c r="N708" s="22">
        <f>N707/(SUM(S678:S701))</f>
        <v>1</v>
      </c>
      <c r="O708" s="22">
        <f>O707/(SUM(S678:S701))</f>
        <v>1</v>
      </c>
      <c r="P708" s="22">
        <f>P707/(SUM(S678:S701))</f>
        <v>1</v>
      </c>
      <c r="Q708" s="22">
        <f>Q707/(SUM(S678:S701))</f>
        <v>1</v>
      </c>
      <c r="R708" s="22">
        <f>R707/(SUM(S678:S701))</f>
        <v>1</v>
      </c>
    </row>
    <row r="710" spans="1:19">
      <c r="A710" s="1">
        <v>23</v>
      </c>
      <c r="B710" s="2">
        <v>0</v>
      </c>
      <c r="C710" s="18">
        <v>26</v>
      </c>
      <c r="D710" s="17">
        <v>3.03</v>
      </c>
      <c r="E710" s="17">
        <v>0.76</v>
      </c>
      <c r="F710" s="17">
        <v>4.2300000000000004</v>
      </c>
      <c r="G710" s="17">
        <v>20.350000000000001</v>
      </c>
      <c r="H710" s="17">
        <v>24.58</v>
      </c>
      <c r="I710" s="17">
        <v>3.37</v>
      </c>
      <c r="J710" s="17">
        <v>29</v>
      </c>
      <c r="K710" s="17">
        <v>14</v>
      </c>
      <c r="L710" s="18">
        <v>25.4</v>
      </c>
      <c r="M710" s="18">
        <v>96</v>
      </c>
      <c r="N710" s="20">
        <v>1012.4</v>
      </c>
      <c r="O710" s="18">
        <v>2</v>
      </c>
      <c r="P710" s="18">
        <v>0.55000000000000004</v>
      </c>
      <c r="Q710" s="17">
        <v>244.35</v>
      </c>
      <c r="R710" s="19">
        <v>0</v>
      </c>
      <c r="S710">
        <v>1</v>
      </c>
    </row>
    <row r="711" spans="1:19">
      <c r="A711" s="1">
        <v>23</v>
      </c>
      <c r="B711" s="2">
        <v>4.1666666666666664E-2</v>
      </c>
      <c r="C711" s="18">
        <v>25.9</v>
      </c>
      <c r="D711" s="17">
        <v>12.93</v>
      </c>
      <c r="E711" s="17">
        <v>0.54</v>
      </c>
      <c r="F711" s="17">
        <v>4.47</v>
      </c>
      <c r="G711" s="17">
        <v>16.260000000000002</v>
      </c>
      <c r="H711" s="17">
        <v>20.73</v>
      </c>
      <c r="I711" s="17">
        <v>3.21</v>
      </c>
      <c r="J711" s="17">
        <v>30</v>
      </c>
      <c r="K711" s="17">
        <v>11</v>
      </c>
      <c r="L711" s="18">
        <v>24.7</v>
      </c>
      <c r="M711" s="18">
        <v>95.2</v>
      </c>
      <c r="N711" s="20">
        <v>1011.9</v>
      </c>
      <c r="O711" s="18">
        <v>3</v>
      </c>
      <c r="P711" s="18">
        <v>1.82</v>
      </c>
      <c r="Q711" s="17">
        <v>20.43</v>
      </c>
      <c r="R711" s="19">
        <v>7.4</v>
      </c>
      <c r="S711">
        <v>1</v>
      </c>
    </row>
    <row r="712" spans="1:19">
      <c r="A712" s="1">
        <v>23</v>
      </c>
      <c r="B712" s="2">
        <v>8.3333333333333301E-2</v>
      </c>
      <c r="C712" s="18">
        <v>26.3</v>
      </c>
      <c r="D712" s="17">
        <v>34.659999999999997</v>
      </c>
      <c r="E712" s="17">
        <v>0.26</v>
      </c>
      <c r="F712" s="17">
        <v>7.0000000000000007E-2</v>
      </c>
      <c r="G712" s="17">
        <v>6.83</v>
      </c>
      <c r="H712" s="17">
        <v>6.9</v>
      </c>
      <c r="I712" s="17">
        <v>2.84</v>
      </c>
      <c r="J712" s="17">
        <v>38</v>
      </c>
      <c r="K712" s="17">
        <v>13</v>
      </c>
      <c r="L712" s="18">
        <v>22.3</v>
      </c>
      <c r="M712" s="18">
        <v>94.2</v>
      </c>
      <c r="N712" s="20">
        <v>1011.4</v>
      </c>
      <c r="O712" s="18">
        <v>3</v>
      </c>
      <c r="P712" s="18">
        <v>0.77</v>
      </c>
      <c r="Q712" s="17">
        <v>32.26</v>
      </c>
      <c r="R712" s="19">
        <v>2.8</v>
      </c>
      <c r="S712">
        <v>1</v>
      </c>
    </row>
    <row r="713" spans="1:19">
      <c r="A713" s="1">
        <v>23</v>
      </c>
      <c r="B713" s="2">
        <v>0.125</v>
      </c>
      <c r="C713" s="18">
        <v>26.1</v>
      </c>
      <c r="D713" s="17">
        <v>25.94</v>
      </c>
      <c r="E713" s="17">
        <v>0.27</v>
      </c>
      <c r="F713" s="17">
        <v>0.28999999999999998</v>
      </c>
      <c r="G713" s="17">
        <v>7.64</v>
      </c>
      <c r="H713" s="17">
        <v>7.93</v>
      </c>
      <c r="I713" s="17">
        <v>2.82</v>
      </c>
      <c r="J713" s="17">
        <v>38</v>
      </c>
      <c r="K713" s="17">
        <v>16</v>
      </c>
      <c r="L713" s="18">
        <v>22.5</v>
      </c>
      <c r="M713" s="18">
        <v>94.8</v>
      </c>
      <c r="N713" s="20">
        <v>1010.8</v>
      </c>
      <c r="O713" s="18">
        <v>3</v>
      </c>
      <c r="P713" s="18">
        <v>0.82</v>
      </c>
      <c r="Q713" s="17">
        <v>185.62</v>
      </c>
      <c r="R713" s="19">
        <v>0</v>
      </c>
      <c r="S713">
        <v>1</v>
      </c>
    </row>
    <row r="714" spans="1:19">
      <c r="A714" s="1">
        <v>23</v>
      </c>
      <c r="B714" s="2">
        <v>0.16666666666666699</v>
      </c>
      <c r="C714" s="18">
        <v>26</v>
      </c>
      <c r="D714" s="17">
        <v>22.56</v>
      </c>
      <c r="E714" s="17">
        <v>0.27</v>
      </c>
      <c r="F714" s="17">
        <v>0.1</v>
      </c>
      <c r="G714" s="17">
        <v>5.85</v>
      </c>
      <c r="H714" s="17">
        <v>5.96</v>
      </c>
      <c r="I714" s="17">
        <v>2.8</v>
      </c>
      <c r="J714" s="17">
        <v>26</v>
      </c>
      <c r="K714" s="17">
        <v>15</v>
      </c>
      <c r="L714" s="18">
        <v>22.9</v>
      </c>
      <c r="M714" s="18">
        <v>96</v>
      </c>
      <c r="N714" s="20">
        <v>1010.8</v>
      </c>
      <c r="O714" s="18">
        <v>3</v>
      </c>
      <c r="P714" s="18">
        <v>0.93</v>
      </c>
      <c r="Q714" s="17">
        <v>158.12</v>
      </c>
      <c r="R714" s="19">
        <v>0</v>
      </c>
      <c r="S714">
        <v>1</v>
      </c>
    </row>
    <row r="715" spans="1:19">
      <c r="A715" s="1">
        <v>23</v>
      </c>
      <c r="B715" s="2">
        <v>0.20833333333333301</v>
      </c>
      <c r="C715" s="18">
        <v>25.9</v>
      </c>
      <c r="D715" s="17">
        <v>21.85</v>
      </c>
      <c r="E715" s="17">
        <v>0.28000000000000003</v>
      </c>
      <c r="F715" s="17">
        <v>0.26</v>
      </c>
      <c r="G715" s="17">
        <v>6.49</v>
      </c>
      <c r="H715" s="17">
        <v>6.76</v>
      </c>
      <c r="I715" s="17">
        <v>2.27</v>
      </c>
      <c r="J715" s="17">
        <v>17</v>
      </c>
      <c r="K715" s="17">
        <v>9</v>
      </c>
      <c r="L715" s="18">
        <v>23.2</v>
      </c>
      <c r="M715" s="18">
        <v>94.9</v>
      </c>
      <c r="N715" s="20">
        <v>1011.1</v>
      </c>
      <c r="O715" s="18">
        <v>3</v>
      </c>
      <c r="P715" s="18">
        <v>0.9</v>
      </c>
      <c r="Q715" s="17">
        <v>148.78</v>
      </c>
      <c r="R715" s="19">
        <v>0</v>
      </c>
      <c r="S715">
        <v>1</v>
      </c>
    </row>
    <row r="716" spans="1:19">
      <c r="A716" s="1">
        <v>23</v>
      </c>
      <c r="B716" s="2">
        <v>0.25</v>
      </c>
      <c r="C716" s="18">
        <v>25.9</v>
      </c>
      <c r="D716" s="17">
        <v>16.059999999999999</v>
      </c>
      <c r="E716" s="17">
        <v>0.32</v>
      </c>
      <c r="F716" s="17">
        <v>0.2</v>
      </c>
      <c r="G716" s="17">
        <v>8.14</v>
      </c>
      <c r="H716" s="17">
        <v>8.34</v>
      </c>
      <c r="I716" s="17">
        <v>2.21</v>
      </c>
      <c r="J716" s="17">
        <v>22</v>
      </c>
      <c r="K716" s="17">
        <v>6</v>
      </c>
      <c r="L716" s="18">
        <v>23.4</v>
      </c>
      <c r="M716" s="18">
        <v>95.3</v>
      </c>
      <c r="N716" s="20">
        <v>1011.5</v>
      </c>
      <c r="O716" s="18">
        <v>4</v>
      </c>
      <c r="P716" s="18">
        <v>0.89</v>
      </c>
      <c r="Q716" s="17">
        <v>145.46</v>
      </c>
      <c r="R716" s="19">
        <v>0</v>
      </c>
      <c r="S716">
        <v>1</v>
      </c>
    </row>
    <row r="717" spans="1:19">
      <c r="A717" s="1">
        <v>23</v>
      </c>
      <c r="B717" s="2">
        <v>0.29166666666666702</v>
      </c>
      <c r="C717" s="18">
        <v>25.9</v>
      </c>
      <c r="D717" s="17">
        <v>13.62</v>
      </c>
      <c r="E717" s="17">
        <v>0.38</v>
      </c>
      <c r="F717" s="17">
        <v>0.54</v>
      </c>
      <c r="G717" s="17">
        <v>10.46</v>
      </c>
      <c r="H717" s="17">
        <v>11.01</v>
      </c>
      <c r="I717" s="17">
        <v>2.1800000000000002</v>
      </c>
      <c r="J717" s="17">
        <v>22</v>
      </c>
      <c r="K717" s="17">
        <v>4</v>
      </c>
      <c r="L717" s="18">
        <v>23.7</v>
      </c>
      <c r="M717" s="18">
        <v>93.7</v>
      </c>
      <c r="N717" s="20">
        <v>1012</v>
      </c>
      <c r="O717" s="18">
        <v>48</v>
      </c>
      <c r="P717" s="18">
        <v>0.63</v>
      </c>
      <c r="Q717" s="17">
        <v>119.01</v>
      </c>
      <c r="R717" s="19">
        <v>0</v>
      </c>
      <c r="S717">
        <v>1</v>
      </c>
    </row>
    <row r="718" spans="1:19">
      <c r="A718" s="1">
        <v>23</v>
      </c>
      <c r="B718" s="2">
        <v>0.33333333333333298</v>
      </c>
      <c r="C718" s="18">
        <v>25.8</v>
      </c>
      <c r="D718" s="17">
        <v>12.55</v>
      </c>
      <c r="E718" s="17">
        <v>0.44</v>
      </c>
      <c r="F718" s="17">
        <v>2.92</v>
      </c>
      <c r="G718" s="17">
        <v>13.79</v>
      </c>
      <c r="H718" s="17">
        <v>16.71</v>
      </c>
      <c r="I718" s="17">
        <v>2.15</v>
      </c>
      <c r="J718" s="17">
        <v>27</v>
      </c>
      <c r="K718" s="17">
        <v>6</v>
      </c>
      <c r="L718" s="18">
        <v>24.9</v>
      </c>
      <c r="M718" s="18">
        <v>89.1</v>
      </c>
      <c r="N718" s="20">
        <v>1012.6</v>
      </c>
      <c r="O718" s="18">
        <v>164</v>
      </c>
      <c r="P718" s="17">
        <v>1.46</v>
      </c>
      <c r="Q718" s="17">
        <v>123.45</v>
      </c>
      <c r="R718" s="19">
        <v>0</v>
      </c>
      <c r="S718">
        <v>1</v>
      </c>
    </row>
    <row r="719" spans="1:19">
      <c r="A719" s="1">
        <v>23</v>
      </c>
      <c r="B719" s="2">
        <v>0.375</v>
      </c>
      <c r="C719" s="18">
        <v>25.9</v>
      </c>
      <c r="D719" s="17">
        <v>16.18</v>
      </c>
      <c r="E719" s="17">
        <v>0.41</v>
      </c>
      <c r="F719" s="17">
        <v>3.29</v>
      </c>
      <c r="G719" s="17">
        <v>12.31</v>
      </c>
      <c r="H719" s="17">
        <v>15.6</v>
      </c>
      <c r="I719" s="17">
        <v>2.14</v>
      </c>
      <c r="J719" s="17">
        <v>26</v>
      </c>
      <c r="K719" s="17">
        <v>12</v>
      </c>
      <c r="L719" s="18">
        <v>26.3</v>
      </c>
      <c r="M719" s="18">
        <v>84.9</v>
      </c>
      <c r="N719" s="20">
        <v>1012.9</v>
      </c>
      <c r="O719" s="18">
        <v>286</v>
      </c>
      <c r="P719" s="17">
        <v>1.84</v>
      </c>
      <c r="Q719" s="17">
        <v>125.22</v>
      </c>
      <c r="R719" s="19">
        <v>0</v>
      </c>
      <c r="S719">
        <v>1</v>
      </c>
    </row>
    <row r="720" spans="1:19">
      <c r="A720" s="1">
        <v>23</v>
      </c>
      <c r="B720" s="2">
        <v>0.41666666666666702</v>
      </c>
      <c r="C720" s="18">
        <v>25.7</v>
      </c>
      <c r="D720" s="17">
        <v>22.34</v>
      </c>
      <c r="E720" s="17">
        <v>0.36</v>
      </c>
      <c r="F720" s="17">
        <v>1.1399999999999999</v>
      </c>
      <c r="G720" s="17">
        <v>5.87</v>
      </c>
      <c r="H720" s="17">
        <v>7.01</v>
      </c>
      <c r="I720" s="17">
        <v>2.2400000000000002</v>
      </c>
      <c r="J720" s="17">
        <v>25</v>
      </c>
      <c r="K720" s="17">
        <v>6</v>
      </c>
      <c r="L720" s="18">
        <v>28.1</v>
      </c>
      <c r="M720" s="18">
        <v>79.400000000000006</v>
      </c>
      <c r="N720" s="20">
        <v>1012.9</v>
      </c>
      <c r="O720" s="18">
        <v>818</v>
      </c>
      <c r="P720" s="17">
        <v>2.46</v>
      </c>
      <c r="Q720" s="17">
        <v>114.39</v>
      </c>
      <c r="R720" s="19">
        <v>0</v>
      </c>
      <c r="S720">
        <v>1</v>
      </c>
    </row>
    <row r="721" spans="1:19">
      <c r="A721" s="1">
        <v>23</v>
      </c>
      <c r="B721" s="2">
        <v>0.45833333333333298</v>
      </c>
      <c r="C721" s="18">
        <v>25.9</v>
      </c>
      <c r="D721" s="17">
        <v>24.57</v>
      </c>
      <c r="E721" s="17">
        <v>0.35</v>
      </c>
      <c r="F721" s="17">
        <v>0.4</v>
      </c>
      <c r="G721" s="17">
        <v>5.09</v>
      </c>
      <c r="H721" s="17">
        <v>5.49</v>
      </c>
      <c r="I721" s="17">
        <v>2.31</v>
      </c>
      <c r="J721" s="17">
        <v>41</v>
      </c>
      <c r="K721" s="17">
        <v>14</v>
      </c>
      <c r="L721" s="18">
        <v>29.2</v>
      </c>
      <c r="M721" s="18">
        <v>75</v>
      </c>
      <c r="N721" s="20">
        <v>1012.5</v>
      </c>
      <c r="O721" s="18">
        <v>582</v>
      </c>
      <c r="P721" s="17">
        <v>2.36</v>
      </c>
      <c r="Q721" s="17">
        <v>88.89</v>
      </c>
      <c r="R721" s="19">
        <v>0</v>
      </c>
      <c r="S721">
        <v>1</v>
      </c>
    </row>
    <row r="722" spans="1:19">
      <c r="A722" s="1">
        <v>23</v>
      </c>
      <c r="B722" s="2">
        <v>0.5</v>
      </c>
      <c r="C722" s="18">
        <v>25.7</v>
      </c>
      <c r="D722" s="17">
        <v>25.84</v>
      </c>
      <c r="E722" s="17">
        <v>0.34</v>
      </c>
      <c r="F722" s="17">
        <v>0.28000000000000003</v>
      </c>
      <c r="G722" s="17">
        <v>4.84</v>
      </c>
      <c r="H722" s="17">
        <v>5.12</v>
      </c>
      <c r="I722" s="17">
        <v>2.33</v>
      </c>
      <c r="J722" s="17">
        <v>49</v>
      </c>
      <c r="K722" s="17">
        <v>12</v>
      </c>
      <c r="L722" s="18">
        <v>30</v>
      </c>
      <c r="M722" s="18">
        <v>70.900000000000006</v>
      </c>
      <c r="N722" s="20">
        <v>1011.9</v>
      </c>
      <c r="O722" s="18">
        <v>630</v>
      </c>
      <c r="P722" s="17">
        <v>2.2999999999999998</v>
      </c>
      <c r="Q722" s="17">
        <v>71.05</v>
      </c>
      <c r="R722" s="19">
        <v>0</v>
      </c>
      <c r="S722">
        <v>1</v>
      </c>
    </row>
    <row r="723" spans="1:19">
      <c r="A723" s="1">
        <v>23</v>
      </c>
      <c r="B723" s="2">
        <v>0.54166666666666696</v>
      </c>
      <c r="C723" s="18">
        <v>26</v>
      </c>
      <c r="D723" s="17">
        <v>26</v>
      </c>
      <c r="E723" s="17">
        <v>0.33</v>
      </c>
      <c r="F723" s="17">
        <v>0.3</v>
      </c>
      <c r="G723" s="17">
        <v>4.78</v>
      </c>
      <c r="H723" s="17">
        <v>5.08</v>
      </c>
      <c r="I723" s="17">
        <v>2.38</v>
      </c>
      <c r="J723" s="17">
        <v>56</v>
      </c>
      <c r="K723" s="17">
        <v>22</v>
      </c>
      <c r="L723" s="18">
        <v>30.5</v>
      </c>
      <c r="M723" s="18">
        <v>67.8</v>
      </c>
      <c r="N723" s="20">
        <v>1011</v>
      </c>
      <c r="O723" s="18">
        <v>668</v>
      </c>
      <c r="P723" s="17">
        <v>2.52</v>
      </c>
      <c r="Q723" s="17">
        <v>62.72</v>
      </c>
      <c r="R723" s="19">
        <v>0</v>
      </c>
      <c r="S723">
        <v>1</v>
      </c>
    </row>
    <row r="724" spans="1:19">
      <c r="A724" s="1">
        <v>23</v>
      </c>
      <c r="B724" s="2">
        <v>0.58333333333333304</v>
      </c>
      <c r="C724" s="18">
        <v>26.6</v>
      </c>
      <c r="D724" s="17">
        <v>26.6</v>
      </c>
      <c r="E724" s="17">
        <v>0.36</v>
      </c>
      <c r="F724" s="17">
        <v>0.41</v>
      </c>
      <c r="G724" s="17">
        <v>4.72</v>
      </c>
      <c r="H724" s="17">
        <v>5.13</v>
      </c>
      <c r="I724" s="17">
        <v>2.2799999999999998</v>
      </c>
      <c r="J724" s="17">
        <v>63</v>
      </c>
      <c r="K724" s="17">
        <v>25</v>
      </c>
      <c r="L724" s="18">
        <v>30.3</v>
      </c>
      <c r="M724" s="18">
        <v>68.8</v>
      </c>
      <c r="N724" s="20">
        <v>1009.9</v>
      </c>
      <c r="O724" s="18">
        <v>516</v>
      </c>
      <c r="P724" s="17">
        <v>2.65</v>
      </c>
      <c r="Q724" s="17">
        <v>44.99</v>
      </c>
      <c r="R724" s="19">
        <v>0.2</v>
      </c>
      <c r="S724">
        <v>1</v>
      </c>
    </row>
    <row r="725" spans="1:19">
      <c r="A725" s="1">
        <v>23</v>
      </c>
      <c r="B725" s="2">
        <v>0.625</v>
      </c>
      <c r="C725" s="18">
        <v>26.7</v>
      </c>
      <c r="D725" s="17">
        <v>26.15</v>
      </c>
      <c r="E725" s="17">
        <v>0.4</v>
      </c>
      <c r="F725" s="17">
        <v>0.43</v>
      </c>
      <c r="G725" s="17">
        <v>4.34</v>
      </c>
      <c r="H725" s="17">
        <v>4.78</v>
      </c>
      <c r="I725" s="17">
        <v>2.2999999999999998</v>
      </c>
      <c r="J725" s="17">
        <v>57</v>
      </c>
      <c r="K725" s="17">
        <v>19</v>
      </c>
      <c r="L725" s="18">
        <v>30.2</v>
      </c>
      <c r="M725" s="18">
        <v>69.3</v>
      </c>
      <c r="N725" s="20">
        <v>1009</v>
      </c>
      <c r="O725" s="18">
        <v>375</v>
      </c>
      <c r="P725" s="17">
        <v>2.4</v>
      </c>
      <c r="Q725" s="17">
        <v>43.29</v>
      </c>
      <c r="R725" s="19">
        <v>0</v>
      </c>
      <c r="S725">
        <v>1</v>
      </c>
    </row>
    <row r="726" spans="1:19">
      <c r="A726" s="1">
        <v>23</v>
      </c>
      <c r="B726" s="2">
        <v>0.66666666666666696</v>
      </c>
      <c r="C726" s="18">
        <v>26.5</v>
      </c>
      <c r="D726" s="17">
        <v>25.11</v>
      </c>
      <c r="E726" s="17">
        <v>0.41</v>
      </c>
      <c r="F726" s="17">
        <v>0.28999999999999998</v>
      </c>
      <c r="G726" s="17">
        <v>4.2699999999999996</v>
      </c>
      <c r="H726" s="17">
        <v>4.5599999999999996</v>
      </c>
      <c r="I726" s="17">
        <v>2.2799999999999998</v>
      </c>
      <c r="J726" s="17">
        <v>56</v>
      </c>
      <c r="K726" s="17">
        <v>17</v>
      </c>
      <c r="L726" s="18">
        <v>29.6</v>
      </c>
      <c r="M726" s="18">
        <v>72.400000000000006</v>
      </c>
      <c r="N726" s="20">
        <v>1008.5</v>
      </c>
      <c r="O726" s="18">
        <v>304</v>
      </c>
      <c r="P726" s="17">
        <v>2.5099999999999998</v>
      </c>
      <c r="Q726" s="17">
        <v>53.81</v>
      </c>
      <c r="R726" s="19">
        <v>0</v>
      </c>
      <c r="S726">
        <v>1</v>
      </c>
    </row>
    <row r="727" spans="1:19">
      <c r="A727" s="1">
        <v>23</v>
      </c>
      <c r="B727" s="2">
        <v>0.70833333333333304</v>
      </c>
      <c r="C727" s="18">
        <v>25.9</v>
      </c>
      <c r="D727" s="17">
        <v>24.19</v>
      </c>
      <c r="E727" s="17">
        <v>0.42</v>
      </c>
      <c r="F727" s="17">
        <v>0.18</v>
      </c>
      <c r="G727" s="17">
        <v>3.99</v>
      </c>
      <c r="H727" s="17">
        <v>4.17</v>
      </c>
      <c r="I727" s="17">
        <v>2.82</v>
      </c>
      <c r="J727" s="17">
        <v>57</v>
      </c>
      <c r="K727" s="17">
        <v>16</v>
      </c>
      <c r="L727" s="18">
        <v>28.9</v>
      </c>
      <c r="M727" s="18">
        <v>75.7</v>
      </c>
      <c r="N727" s="20">
        <v>1008.5</v>
      </c>
      <c r="O727" s="18">
        <v>111</v>
      </c>
      <c r="P727" s="17">
        <v>2.68</v>
      </c>
      <c r="Q727" s="17">
        <v>42.94</v>
      </c>
      <c r="R727" s="19">
        <v>0</v>
      </c>
      <c r="S727">
        <v>1</v>
      </c>
    </row>
    <row r="728" spans="1:19">
      <c r="A728" s="1">
        <v>23</v>
      </c>
      <c r="B728" s="2">
        <v>0.75</v>
      </c>
      <c r="C728" s="18">
        <v>25.7</v>
      </c>
      <c r="D728" s="17">
        <v>23.67</v>
      </c>
      <c r="E728" s="17">
        <v>0.44</v>
      </c>
      <c r="F728" s="17">
        <v>0.16</v>
      </c>
      <c r="G728" s="17">
        <v>3.84</v>
      </c>
      <c r="H728" s="17">
        <v>4.01</v>
      </c>
      <c r="I728" s="17">
        <v>3.13</v>
      </c>
      <c r="J728" s="17">
        <v>54</v>
      </c>
      <c r="K728" s="17">
        <v>22</v>
      </c>
      <c r="L728" s="18">
        <v>28.2</v>
      </c>
      <c r="M728" s="18">
        <v>79.7</v>
      </c>
      <c r="N728" s="20">
        <v>1008.8</v>
      </c>
      <c r="O728" s="18">
        <v>23</v>
      </c>
      <c r="P728" s="17">
        <v>2.56</v>
      </c>
      <c r="Q728" s="17">
        <v>43.2</v>
      </c>
      <c r="R728" s="19">
        <v>0</v>
      </c>
      <c r="S728">
        <v>1</v>
      </c>
    </row>
    <row r="729" spans="1:19">
      <c r="A729" s="1">
        <v>23</v>
      </c>
      <c r="B729" s="2">
        <v>0.79166666666666696</v>
      </c>
      <c r="C729" s="18">
        <v>25.7</v>
      </c>
      <c r="D729" s="17">
        <v>21.96</v>
      </c>
      <c r="E729" s="17">
        <v>0.46</v>
      </c>
      <c r="F729" s="17">
        <v>0.22</v>
      </c>
      <c r="G729" s="17">
        <v>4.4400000000000004</v>
      </c>
      <c r="H729" s="17">
        <v>4.66</v>
      </c>
      <c r="I729" s="17">
        <v>2.94</v>
      </c>
      <c r="J729" s="17">
        <v>58</v>
      </c>
      <c r="K729" s="17">
        <v>16</v>
      </c>
      <c r="L729" s="18">
        <v>27.8</v>
      </c>
      <c r="M729" s="18">
        <v>82.8</v>
      </c>
      <c r="N729" s="20">
        <v>1009.5</v>
      </c>
      <c r="O729" s="18">
        <v>1</v>
      </c>
      <c r="P729" s="17">
        <v>1.88</v>
      </c>
      <c r="Q729" s="17">
        <v>38.68</v>
      </c>
      <c r="R729" s="19">
        <v>0</v>
      </c>
      <c r="S729">
        <v>1</v>
      </c>
    </row>
    <row r="730" spans="1:19">
      <c r="A730" s="1">
        <v>23</v>
      </c>
      <c r="B730" s="2">
        <v>0.83333333333333304</v>
      </c>
      <c r="C730" s="18">
        <v>25.8</v>
      </c>
      <c r="D730" s="17">
        <v>19</v>
      </c>
      <c r="E730" s="17">
        <v>0.49</v>
      </c>
      <c r="F730" s="17">
        <v>0.22</v>
      </c>
      <c r="G730" s="17">
        <v>5.98</v>
      </c>
      <c r="H730" s="17">
        <v>6.21</v>
      </c>
      <c r="I730" s="17">
        <v>3.08</v>
      </c>
      <c r="J730" s="17">
        <v>53</v>
      </c>
      <c r="K730" s="17">
        <v>21</v>
      </c>
      <c r="L730" s="18">
        <v>27.5</v>
      </c>
      <c r="M730" s="18">
        <v>86.7</v>
      </c>
      <c r="N730" s="20">
        <v>1010.2</v>
      </c>
      <c r="O730" s="18">
        <v>1</v>
      </c>
      <c r="P730" s="17">
        <v>1.07</v>
      </c>
      <c r="Q730" s="17">
        <v>25.37</v>
      </c>
      <c r="R730" s="19">
        <v>0</v>
      </c>
      <c r="S730">
        <v>1</v>
      </c>
    </row>
    <row r="731" spans="1:19">
      <c r="A731" s="1">
        <v>23</v>
      </c>
      <c r="B731" s="2">
        <v>0.875</v>
      </c>
      <c r="C731" s="18">
        <v>25.9</v>
      </c>
      <c r="D731" s="17">
        <v>13.93</v>
      </c>
      <c r="E731" s="17">
        <v>0.54</v>
      </c>
      <c r="F731" s="17">
        <v>0.21</v>
      </c>
      <c r="G731" s="17">
        <v>8.59</v>
      </c>
      <c r="H731" s="17">
        <v>8.8000000000000007</v>
      </c>
      <c r="I731" s="17">
        <v>3</v>
      </c>
      <c r="J731" s="17">
        <v>45</v>
      </c>
      <c r="K731" s="17">
        <v>20</v>
      </c>
      <c r="L731" s="18">
        <v>27.1</v>
      </c>
      <c r="M731" s="18">
        <v>89.8</v>
      </c>
      <c r="N731" s="20">
        <v>1010.9</v>
      </c>
      <c r="O731" s="18">
        <v>1</v>
      </c>
      <c r="P731" s="17">
        <v>0.4</v>
      </c>
      <c r="Q731" s="17">
        <v>19.11</v>
      </c>
      <c r="R731" s="19">
        <v>0</v>
      </c>
      <c r="S731">
        <v>1</v>
      </c>
    </row>
    <row r="732" spans="1:19">
      <c r="A732" s="1">
        <v>23</v>
      </c>
      <c r="B732" s="2">
        <v>0.91666666666666696</v>
      </c>
      <c r="C732" s="18">
        <v>26</v>
      </c>
      <c r="D732" s="17">
        <v>11.03</v>
      </c>
      <c r="E732" s="17">
        <v>0.55000000000000004</v>
      </c>
      <c r="F732" s="17">
        <v>0.3</v>
      </c>
      <c r="G732" s="17">
        <v>9.5399999999999991</v>
      </c>
      <c r="H732" s="17">
        <v>9.84</v>
      </c>
      <c r="I732" s="17">
        <v>3.03</v>
      </c>
      <c r="J732" s="17">
        <v>49</v>
      </c>
      <c r="K732" s="17">
        <v>14</v>
      </c>
      <c r="L732" s="18">
        <v>26.8</v>
      </c>
      <c r="M732" s="18">
        <v>91.5</v>
      </c>
      <c r="N732" s="20">
        <v>1011.3</v>
      </c>
      <c r="O732" s="18">
        <v>1</v>
      </c>
      <c r="P732" s="17">
        <v>0.56000000000000005</v>
      </c>
      <c r="Q732" s="17">
        <v>29.42</v>
      </c>
      <c r="R732" s="19">
        <v>0</v>
      </c>
      <c r="S732">
        <v>1</v>
      </c>
    </row>
    <row r="733" spans="1:19">
      <c r="A733" s="1">
        <v>23</v>
      </c>
      <c r="B733" s="2">
        <v>0.95833333333333304</v>
      </c>
      <c r="C733" s="18">
        <v>26</v>
      </c>
      <c r="D733" s="17">
        <v>15.72</v>
      </c>
      <c r="E733" s="17">
        <v>0.48</v>
      </c>
      <c r="F733" s="17">
        <v>0.17</v>
      </c>
      <c r="G733" s="17">
        <v>7.05</v>
      </c>
      <c r="H733" s="17">
        <v>7.22</v>
      </c>
      <c r="I733" s="17">
        <v>3.3</v>
      </c>
      <c r="J733" s="17">
        <v>44</v>
      </c>
      <c r="K733" s="17">
        <v>13</v>
      </c>
      <c r="L733" s="18">
        <v>27.2</v>
      </c>
      <c r="M733" s="18">
        <v>89.1</v>
      </c>
      <c r="N733" s="20">
        <v>1011.5</v>
      </c>
      <c r="O733" s="18">
        <v>2</v>
      </c>
      <c r="P733" s="17">
        <v>1.08</v>
      </c>
      <c r="Q733" s="17">
        <v>48.99</v>
      </c>
      <c r="R733" s="19">
        <v>0</v>
      </c>
      <c r="S733">
        <v>1</v>
      </c>
    </row>
    <row r="735" spans="1:19">
      <c r="A735" s="150" t="s">
        <v>39</v>
      </c>
      <c r="B735" s="151"/>
      <c r="C735" s="18">
        <v>0</v>
      </c>
      <c r="D735" s="18">
        <v>0</v>
      </c>
      <c r="E735" s="18">
        <v>0</v>
      </c>
      <c r="F735" s="18">
        <v>0</v>
      </c>
      <c r="G735" s="18">
        <v>0</v>
      </c>
      <c r="H735" s="18">
        <v>0</v>
      </c>
      <c r="I735" s="18">
        <v>0</v>
      </c>
      <c r="J735" s="18">
        <v>0</v>
      </c>
      <c r="K735" s="18">
        <v>0</v>
      </c>
      <c r="L735" s="18">
        <v>0</v>
      </c>
      <c r="M735" s="18">
        <v>0</v>
      </c>
      <c r="N735" s="18">
        <v>0</v>
      </c>
      <c r="O735" s="18">
        <v>0</v>
      </c>
      <c r="P735" s="18">
        <v>0</v>
      </c>
      <c r="Q735" s="18">
        <v>0</v>
      </c>
      <c r="R735" s="18">
        <v>0</v>
      </c>
    </row>
    <row r="736" spans="1:19">
      <c r="A736" s="144" t="s">
        <v>2</v>
      </c>
      <c r="B736" s="145"/>
      <c r="C736" s="18">
        <v>0</v>
      </c>
      <c r="D736" s="18">
        <v>0</v>
      </c>
      <c r="E736" s="18">
        <v>0</v>
      </c>
      <c r="F736" s="18">
        <v>0</v>
      </c>
      <c r="G736" s="18">
        <v>0</v>
      </c>
      <c r="H736" s="18">
        <v>0</v>
      </c>
      <c r="I736" s="18">
        <v>0</v>
      </c>
      <c r="J736" s="18">
        <v>0</v>
      </c>
      <c r="K736" s="18">
        <v>0</v>
      </c>
      <c r="L736" s="18">
        <v>0</v>
      </c>
      <c r="M736" s="18">
        <v>0</v>
      </c>
      <c r="N736" s="18">
        <v>0</v>
      </c>
      <c r="O736" s="18">
        <v>0</v>
      </c>
      <c r="P736" s="18">
        <v>0</v>
      </c>
      <c r="Q736" s="18">
        <v>0</v>
      </c>
      <c r="R736" s="18">
        <v>0</v>
      </c>
    </row>
    <row r="737" spans="1:19">
      <c r="A737" s="146" t="s">
        <v>3</v>
      </c>
      <c r="B737" s="147"/>
      <c r="C737" s="18">
        <v>0</v>
      </c>
      <c r="D737" s="18">
        <v>0</v>
      </c>
      <c r="E737" s="18">
        <v>0</v>
      </c>
      <c r="F737" s="18">
        <v>0</v>
      </c>
      <c r="G737" s="18">
        <v>0</v>
      </c>
      <c r="H737" s="18">
        <v>0</v>
      </c>
      <c r="I737" s="18">
        <v>0</v>
      </c>
      <c r="J737" s="18">
        <v>0</v>
      </c>
      <c r="K737" s="18">
        <v>0</v>
      </c>
      <c r="L737" s="18">
        <v>0</v>
      </c>
      <c r="M737" s="18">
        <v>0</v>
      </c>
      <c r="N737" s="18">
        <v>0</v>
      </c>
      <c r="O737" s="18">
        <v>0</v>
      </c>
      <c r="P737" s="18">
        <v>0</v>
      </c>
      <c r="Q737" s="18">
        <v>0</v>
      </c>
      <c r="R737" s="18">
        <v>0</v>
      </c>
    </row>
    <row r="738" spans="1:19">
      <c r="A738" s="148" t="s">
        <v>4</v>
      </c>
      <c r="B738" s="149"/>
      <c r="C738" s="18">
        <v>0</v>
      </c>
      <c r="D738" s="18">
        <v>0</v>
      </c>
      <c r="E738" s="18">
        <v>0</v>
      </c>
      <c r="F738" s="18">
        <v>0</v>
      </c>
      <c r="G738" s="18">
        <v>0</v>
      </c>
      <c r="H738" s="18">
        <v>0</v>
      </c>
      <c r="I738" s="18">
        <v>0</v>
      </c>
      <c r="J738" s="18">
        <v>0</v>
      </c>
      <c r="K738" s="18">
        <v>0</v>
      </c>
      <c r="L738" s="18">
        <v>0</v>
      </c>
      <c r="M738" s="18">
        <v>0</v>
      </c>
      <c r="N738" s="18">
        <v>0</v>
      </c>
      <c r="O738" s="18">
        <v>0</v>
      </c>
      <c r="P738" s="18">
        <v>0</v>
      </c>
      <c r="Q738" s="18">
        <v>0</v>
      </c>
      <c r="R738" s="18">
        <v>0</v>
      </c>
    </row>
    <row r="739" spans="1:19">
      <c r="A739" s="152" t="s">
        <v>27</v>
      </c>
      <c r="B739" s="153"/>
      <c r="C739" s="21">
        <f t="shared" ref="C739:R739" si="22">24-C735-C736-C737-C738</f>
        <v>24</v>
      </c>
      <c r="D739" s="21">
        <f t="shared" si="22"/>
        <v>24</v>
      </c>
      <c r="E739" s="21">
        <f t="shared" si="22"/>
        <v>24</v>
      </c>
      <c r="F739" s="21">
        <f t="shared" si="22"/>
        <v>24</v>
      </c>
      <c r="G739" s="21">
        <f t="shared" si="22"/>
        <v>24</v>
      </c>
      <c r="H739" s="21">
        <f t="shared" si="22"/>
        <v>24</v>
      </c>
      <c r="I739" s="21">
        <f t="shared" si="22"/>
        <v>24</v>
      </c>
      <c r="J739" s="21">
        <f t="shared" si="22"/>
        <v>24</v>
      </c>
      <c r="K739" s="21">
        <f t="shared" si="22"/>
        <v>24</v>
      </c>
      <c r="L739" s="21">
        <f t="shared" si="22"/>
        <v>24</v>
      </c>
      <c r="M739" s="21">
        <f t="shared" si="22"/>
        <v>24</v>
      </c>
      <c r="N739" s="21">
        <f t="shared" si="22"/>
        <v>24</v>
      </c>
      <c r="O739" s="21">
        <f t="shared" si="22"/>
        <v>24</v>
      </c>
      <c r="P739" s="21">
        <f t="shared" si="22"/>
        <v>24</v>
      </c>
      <c r="Q739" s="21">
        <f t="shared" si="22"/>
        <v>24</v>
      </c>
      <c r="R739" s="21">
        <f t="shared" si="22"/>
        <v>24</v>
      </c>
    </row>
    <row r="740" spans="1:19">
      <c r="A740" s="154" t="s">
        <v>28</v>
      </c>
      <c r="B740" s="155"/>
      <c r="C740" s="22">
        <f>C739/(SUM(S710:S733))</f>
        <v>1</v>
      </c>
      <c r="D740" s="22">
        <f>D739/(SUM(S710:S733))</f>
        <v>1</v>
      </c>
      <c r="E740" s="22">
        <f>E739/(SUM(S710:S733))</f>
        <v>1</v>
      </c>
      <c r="F740" s="22">
        <f>F739/(SUM(S710:S733))</f>
        <v>1</v>
      </c>
      <c r="G740" s="22">
        <f>G739/(SUM(S710:S733))</f>
        <v>1</v>
      </c>
      <c r="H740" s="22">
        <f>H739/(SUM(S710:S733))</f>
        <v>1</v>
      </c>
      <c r="I740" s="22">
        <f>I739/(SUM(S710:S733))</f>
        <v>1</v>
      </c>
      <c r="J740" s="22">
        <f>J739/(SUM(S710:S733))</f>
        <v>1</v>
      </c>
      <c r="K740" s="22">
        <f>K739/(SUM(S710:S733))</f>
        <v>1</v>
      </c>
      <c r="L740" s="22">
        <f>L739/(SUM(S710:S733))</f>
        <v>1</v>
      </c>
      <c r="M740" s="22">
        <f>M739/(SUM(S710:S733))</f>
        <v>1</v>
      </c>
      <c r="N740" s="22">
        <f>N739/(SUM(S710:S733))</f>
        <v>1</v>
      </c>
      <c r="O740" s="22">
        <f>O739/(SUM(S710:S733))</f>
        <v>1</v>
      </c>
      <c r="P740" s="22">
        <f>P739/(SUM(S710:S733))</f>
        <v>1</v>
      </c>
      <c r="Q740" s="22">
        <f>Q739/(SUM(S710:S733))</f>
        <v>1</v>
      </c>
      <c r="R740" s="22">
        <f>R739/(SUM(S710:S733))</f>
        <v>1</v>
      </c>
    </row>
    <row r="742" spans="1:19">
      <c r="A742" s="1">
        <v>24</v>
      </c>
      <c r="B742" s="2">
        <v>0</v>
      </c>
      <c r="C742" s="18">
        <v>26</v>
      </c>
      <c r="D742" s="17">
        <v>17.38</v>
      </c>
      <c r="E742" s="17">
        <v>0.4</v>
      </c>
      <c r="F742" s="17">
        <v>0.17</v>
      </c>
      <c r="G742" s="17">
        <v>5.35</v>
      </c>
      <c r="H742" s="17">
        <v>5.52</v>
      </c>
      <c r="I742" s="17">
        <v>3.42</v>
      </c>
      <c r="J742" s="17">
        <v>43</v>
      </c>
      <c r="K742" s="17">
        <v>12</v>
      </c>
      <c r="L742" s="18">
        <v>27.2</v>
      </c>
      <c r="M742" s="18">
        <v>88.3</v>
      </c>
      <c r="N742" s="20">
        <v>1011</v>
      </c>
      <c r="O742" s="18">
        <v>1</v>
      </c>
      <c r="P742" s="18">
        <v>1.65</v>
      </c>
      <c r="Q742" s="17">
        <v>36.840000000000003</v>
      </c>
      <c r="R742" s="19">
        <v>0</v>
      </c>
      <c r="S742">
        <v>1</v>
      </c>
    </row>
    <row r="743" spans="1:19">
      <c r="A743" s="1">
        <v>24</v>
      </c>
      <c r="B743" s="2">
        <v>4.1666666666666664E-2</v>
      </c>
      <c r="C743" s="18">
        <v>26</v>
      </c>
      <c r="D743" s="17">
        <v>17.079999999999998</v>
      </c>
      <c r="E743" s="17">
        <v>0.14000000000000001</v>
      </c>
      <c r="F743" s="17">
        <v>0.11</v>
      </c>
      <c r="G743" s="17">
        <v>4.72</v>
      </c>
      <c r="H743" s="17">
        <v>4.83</v>
      </c>
      <c r="I743" s="17">
        <v>2.75</v>
      </c>
      <c r="J743" s="17">
        <v>39</v>
      </c>
      <c r="K743" s="17">
        <v>8</v>
      </c>
      <c r="L743" s="18">
        <v>27.1</v>
      </c>
      <c r="M743" s="18">
        <v>88.2</v>
      </c>
      <c r="N743" s="20">
        <v>1010.4</v>
      </c>
      <c r="O743" s="18">
        <v>1</v>
      </c>
      <c r="P743" s="18">
        <v>0.97</v>
      </c>
      <c r="Q743" s="17">
        <v>45.89</v>
      </c>
      <c r="R743" s="19">
        <v>0</v>
      </c>
      <c r="S743">
        <v>1</v>
      </c>
    </row>
    <row r="744" spans="1:19">
      <c r="A744" s="1">
        <v>24</v>
      </c>
      <c r="B744" s="2">
        <v>8.3333333333333301E-2</v>
      </c>
      <c r="C744" s="18">
        <v>26</v>
      </c>
      <c r="D744" s="17">
        <v>18.989999999999998</v>
      </c>
      <c r="E744" s="17">
        <v>0.15</v>
      </c>
      <c r="F744" s="44">
        <v>-0.01</v>
      </c>
      <c r="G744" s="44">
        <v>4.58</v>
      </c>
      <c r="H744" s="44">
        <v>4.57</v>
      </c>
      <c r="I744" s="17">
        <v>2.82</v>
      </c>
      <c r="J744" s="17">
        <v>44</v>
      </c>
      <c r="K744" s="17">
        <v>12</v>
      </c>
      <c r="L744" s="18">
        <v>27.2</v>
      </c>
      <c r="M744" s="18">
        <v>86.9</v>
      </c>
      <c r="N744" s="20">
        <v>1009.9</v>
      </c>
      <c r="O744" s="18">
        <v>2</v>
      </c>
      <c r="P744" s="18">
        <v>1.1599999999999999</v>
      </c>
      <c r="Q744" s="17">
        <v>53.28</v>
      </c>
      <c r="R744" s="19">
        <v>0</v>
      </c>
      <c r="S744">
        <v>1</v>
      </c>
    </row>
    <row r="745" spans="1:19">
      <c r="A745" s="1">
        <v>24</v>
      </c>
      <c r="B745" s="2">
        <v>0.125</v>
      </c>
      <c r="C745" s="18">
        <v>26</v>
      </c>
      <c r="D745" s="17">
        <v>20</v>
      </c>
      <c r="E745" s="17">
        <v>0.14000000000000001</v>
      </c>
      <c r="F745" s="17">
        <v>0.03</v>
      </c>
      <c r="G745" s="17">
        <v>3.75</v>
      </c>
      <c r="H745" s="17">
        <v>3.77</v>
      </c>
      <c r="I745" s="17">
        <v>2.76</v>
      </c>
      <c r="J745" s="17">
        <v>43</v>
      </c>
      <c r="K745" s="17">
        <v>18</v>
      </c>
      <c r="L745" s="18">
        <v>27.2</v>
      </c>
      <c r="M745" s="18">
        <v>86.8</v>
      </c>
      <c r="N745" s="20">
        <v>1009.7</v>
      </c>
      <c r="O745" s="18">
        <v>2</v>
      </c>
      <c r="P745" s="18">
        <v>1.1399999999999999</v>
      </c>
      <c r="Q745" s="17">
        <v>63.94</v>
      </c>
      <c r="R745" s="19">
        <v>0</v>
      </c>
      <c r="S745">
        <v>1</v>
      </c>
    </row>
    <row r="746" spans="1:19">
      <c r="A746" s="1">
        <v>24</v>
      </c>
      <c r="B746" s="2">
        <v>0.16666666666666699</v>
      </c>
      <c r="C746" s="18">
        <v>26</v>
      </c>
      <c r="D746" s="17">
        <v>21.91</v>
      </c>
      <c r="E746" s="17">
        <v>0.14000000000000001</v>
      </c>
      <c r="F746" s="17">
        <v>0.01</v>
      </c>
      <c r="G746" s="17">
        <v>3.27</v>
      </c>
      <c r="H746" s="17">
        <v>3.28</v>
      </c>
      <c r="I746" s="17">
        <v>2.56</v>
      </c>
      <c r="J746" s="17">
        <v>30</v>
      </c>
      <c r="K746" s="17">
        <v>21</v>
      </c>
      <c r="L746" s="18">
        <v>25</v>
      </c>
      <c r="M746" s="18">
        <v>94.9</v>
      </c>
      <c r="N746" s="20">
        <v>1009.7</v>
      </c>
      <c r="O746" s="18">
        <v>3</v>
      </c>
      <c r="P746" s="18">
        <v>1.04</v>
      </c>
      <c r="Q746" s="17">
        <v>86.73</v>
      </c>
      <c r="R746" s="19">
        <v>5.8</v>
      </c>
      <c r="S746">
        <v>1</v>
      </c>
    </row>
    <row r="747" spans="1:19">
      <c r="A747" s="1">
        <v>24</v>
      </c>
      <c r="B747" s="2">
        <v>0.20833333333333301</v>
      </c>
      <c r="C747" s="18">
        <v>25.9</v>
      </c>
      <c r="D747" s="17">
        <v>13</v>
      </c>
      <c r="E747" s="17">
        <v>0.54</v>
      </c>
      <c r="F747" s="17">
        <v>0.12</v>
      </c>
      <c r="G747" s="17">
        <v>4.83</v>
      </c>
      <c r="H747" s="17">
        <v>4.95</v>
      </c>
      <c r="I747" s="17">
        <v>2.37</v>
      </c>
      <c r="J747" s="17">
        <v>38</v>
      </c>
      <c r="K747" s="17">
        <v>12</v>
      </c>
      <c r="L747" s="18">
        <v>24.9</v>
      </c>
      <c r="M747" s="18">
        <v>96.3</v>
      </c>
      <c r="N747" s="20">
        <v>1009.7</v>
      </c>
      <c r="O747" s="18">
        <v>2</v>
      </c>
      <c r="P747" s="18">
        <v>0.43</v>
      </c>
      <c r="Q747" s="17">
        <v>136.91999999999999</v>
      </c>
      <c r="R747" s="19">
        <v>0</v>
      </c>
      <c r="S747">
        <v>1</v>
      </c>
    </row>
    <row r="748" spans="1:19">
      <c r="A748" s="1">
        <v>24</v>
      </c>
      <c r="B748" s="2">
        <v>0.25</v>
      </c>
      <c r="C748" s="18">
        <v>25.9</v>
      </c>
      <c r="D748" s="17">
        <v>11.24</v>
      </c>
      <c r="E748" s="17">
        <v>0.18</v>
      </c>
      <c r="F748" s="17">
        <v>0.2</v>
      </c>
      <c r="G748" s="17">
        <v>6.86</v>
      </c>
      <c r="H748" s="17">
        <v>7.06</v>
      </c>
      <c r="I748" s="17">
        <v>2.0099999999999998</v>
      </c>
      <c r="J748" s="17">
        <v>30</v>
      </c>
      <c r="K748" s="17">
        <v>7</v>
      </c>
      <c r="L748" s="18">
        <v>25.7</v>
      </c>
      <c r="M748" s="18">
        <v>94.4</v>
      </c>
      <c r="N748" s="20">
        <v>1010</v>
      </c>
      <c r="O748" s="18">
        <v>6</v>
      </c>
      <c r="P748" s="18">
        <v>0.83</v>
      </c>
      <c r="Q748" s="17">
        <v>76.2</v>
      </c>
      <c r="R748" s="19">
        <v>0.2</v>
      </c>
      <c r="S748">
        <v>1</v>
      </c>
    </row>
    <row r="749" spans="1:19">
      <c r="A749" s="1">
        <v>24</v>
      </c>
      <c r="B749" s="2">
        <v>0.29166666666666702</v>
      </c>
      <c r="C749" s="18">
        <v>25.9</v>
      </c>
      <c r="D749" s="17">
        <v>11.9</v>
      </c>
      <c r="E749" s="17">
        <v>0.21</v>
      </c>
      <c r="F749" s="17">
        <v>2.83</v>
      </c>
      <c r="G749" s="17">
        <v>9.59</v>
      </c>
      <c r="H749" s="17">
        <v>12.42</v>
      </c>
      <c r="I749" s="17">
        <v>1.92</v>
      </c>
      <c r="J749" s="17">
        <v>18</v>
      </c>
      <c r="K749" s="17">
        <v>3</v>
      </c>
      <c r="L749" s="18">
        <v>25.5</v>
      </c>
      <c r="M749" s="18">
        <v>93</v>
      </c>
      <c r="N749" s="20">
        <v>1010.7</v>
      </c>
      <c r="O749" s="18">
        <v>52</v>
      </c>
      <c r="P749" s="18">
        <v>1.1100000000000001</v>
      </c>
      <c r="Q749" s="17">
        <v>73.47</v>
      </c>
      <c r="R749" s="19">
        <v>0.8</v>
      </c>
      <c r="S749">
        <v>1</v>
      </c>
    </row>
    <row r="750" spans="1:19">
      <c r="A750" s="1">
        <v>24</v>
      </c>
      <c r="B750" s="2">
        <v>0.33333333333333298</v>
      </c>
      <c r="C750" s="18">
        <v>25.7</v>
      </c>
      <c r="D750" s="17">
        <v>18.7</v>
      </c>
      <c r="E750" s="17">
        <v>0.27</v>
      </c>
      <c r="F750" s="17">
        <v>0.71</v>
      </c>
      <c r="G750" s="17">
        <v>6.62</v>
      </c>
      <c r="H750" s="17">
        <v>7.33</v>
      </c>
      <c r="I750" s="17">
        <v>2.0499999999999998</v>
      </c>
      <c r="J750" s="17">
        <v>17</v>
      </c>
      <c r="K750" s="17">
        <v>2</v>
      </c>
      <c r="L750" s="18">
        <v>27.1</v>
      </c>
      <c r="M750" s="18">
        <v>87.2</v>
      </c>
      <c r="N750" s="20">
        <v>1011.3</v>
      </c>
      <c r="O750" s="18">
        <v>284</v>
      </c>
      <c r="P750" s="17">
        <v>1.05</v>
      </c>
      <c r="Q750" s="17">
        <v>80.97</v>
      </c>
      <c r="R750" s="19">
        <v>0</v>
      </c>
      <c r="S750">
        <v>1</v>
      </c>
    </row>
    <row r="751" spans="1:19">
      <c r="A751" s="1">
        <v>24</v>
      </c>
      <c r="B751" s="2">
        <v>0.375</v>
      </c>
      <c r="C751" s="18">
        <v>25.8</v>
      </c>
      <c r="D751" s="17">
        <v>15.05</v>
      </c>
      <c r="E751" s="17">
        <v>0.21</v>
      </c>
      <c r="F751" s="17">
        <v>1.89</v>
      </c>
      <c r="G751" s="17">
        <v>7.41</v>
      </c>
      <c r="H751" s="17">
        <v>9.3000000000000007</v>
      </c>
      <c r="I751" s="17">
        <v>1.87</v>
      </c>
      <c r="J751" s="17">
        <v>12</v>
      </c>
      <c r="K751" s="17">
        <v>6</v>
      </c>
      <c r="L751" s="18">
        <v>27.7</v>
      </c>
      <c r="M751" s="18">
        <v>86.4</v>
      </c>
      <c r="N751" s="20">
        <v>1011.7</v>
      </c>
      <c r="O751" s="18">
        <v>303</v>
      </c>
      <c r="P751" s="17">
        <v>1.1299999999999999</v>
      </c>
      <c r="Q751" s="17">
        <v>117.06</v>
      </c>
      <c r="R751" s="19">
        <v>0</v>
      </c>
      <c r="S751">
        <v>1</v>
      </c>
    </row>
    <row r="752" spans="1:19">
      <c r="A752" s="1">
        <v>24</v>
      </c>
      <c r="B752" s="2">
        <v>0.41666666666666702</v>
      </c>
      <c r="C752" s="18">
        <v>25.8</v>
      </c>
      <c r="D752" s="17">
        <v>23.51</v>
      </c>
      <c r="E752" s="17">
        <v>0.17</v>
      </c>
      <c r="F752" s="17">
        <v>0.94</v>
      </c>
      <c r="G752" s="17">
        <v>5.24</v>
      </c>
      <c r="H752" s="17">
        <v>6.18</v>
      </c>
      <c r="I752" s="17">
        <v>2.46</v>
      </c>
      <c r="J752" s="17">
        <v>15</v>
      </c>
      <c r="K752" s="17">
        <v>6</v>
      </c>
      <c r="L752" s="18">
        <v>27.4</v>
      </c>
      <c r="M752" s="18">
        <v>80.8</v>
      </c>
      <c r="N752" s="20">
        <v>1011.7</v>
      </c>
      <c r="O752" s="18">
        <v>735</v>
      </c>
      <c r="P752" s="17">
        <v>3.4</v>
      </c>
      <c r="Q752" s="17">
        <v>80.260000000000005</v>
      </c>
      <c r="R752" s="19">
        <v>0.4</v>
      </c>
      <c r="S752">
        <v>1</v>
      </c>
    </row>
    <row r="753" spans="1:19">
      <c r="A753" s="1">
        <v>24</v>
      </c>
      <c r="B753" s="2">
        <v>0.45833333333333298</v>
      </c>
      <c r="C753" s="18">
        <v>25.6</v>
      </c>
      <c r="D753" s="17">
        <v>23.54</v>
      </c>
      <c r="E753" s="17">
        <v>0.16</v>
      </c>
      <c r="F753" s="17">
        <v>0.48</v>
      </c>
      <c r="G753" s="17">
        <v>4.45</v>
      </c>
      <c r="H753" s="17">
        <v>4.93</v>
      </c>
      <c r="I753" s="17">
        <v>2.36</v>
      </c>
      <c r="J753" s="17">
        <v>26</v>
      </c>
      <c r="K753" s="17">
        <v>4</v>
      </c>
      <c r="L753" s="18">
        <v>29</v>
      </c>
      <c r="M753" s="18">
        <v>73.8</v>
      </c>
      <c r="N753" s="20">
        <v>1011.3</v>
      </c>
      <c r="O753" s="18">
        <v>930</v>
      </c>
      <c r="P753" s="17">
        <v>4.42</v>
      </c>
      <c r="Q753" s="17">
        <v>68.05</v>
      </c>
      <c r="R753" s="19">
        <v>0</v>
      </c>
      <c r="S753">
        <v>1</v>
      </c>
    </row>
    <row r="754" spans="1:19">
      <c r="A754" s="1">
        <v>24</v>
      </c>
      <c r="B754" s="2">
        <v>0.5</v>
      </c>
      <c r="C754" s="18">
        <v>26.1</v>
      </c>
      <c r="D754" s="17">
        <v>23.39</v>
      </c>
      <c r="E754" s="17">
        <v>0.15</v>
      </c>
      <c r="F754" s="17">
        <v>0.41</v>
      </c>
      <c r="G754" s="17">
        <v>4.0999999999999996</v>
      </c>
      <c r="H754" s="17">
        <v>4.51</v>
      </c>
      <c r="I754" s="17">
        <v>2.14</v>
      </c>
      <c r="J754" s="17">
        <v>23</v>
      </c>
      <c r="K754" s="17">
        <v>5</v>
      </c>
      <c r="L754" s="18">
        <v>29.9</v>
      </c>
      <c r="M754" s="18">
        <v>71.2</v>
      </c>
      <c r="N754" s="20">
        <v>1010.8</v>
      </c>
      <c r="O754" s="18">
        <v>958</v>
      </c>
      <c r="P754" s="17">
        <v>4.1100000000000003</v>
      </c>
      <c r="Q754" s="17">
        <v>55.55</v>
      </c>
      <c r="R754" s="19">
        <v>0</v>
      </c>
      <c r="S754">
        <v>1</v>
      </c>
    </row>
    <row r="755" spans="1:19">
      <c r="A755" s="1">
        <v>24</v>
      </c>
      <c r="B755" s="2">
        <v>0.54166666666666696</v>
      </c>
      <c r="C755" s="18">
        <v>26.3</v>
      </c>
      <c r="D755" s="17">
        <v>23.51</v>
      </c>
      <c r="E755" s="17">
        <v>0.15</v>
      </c>
      <c r="F755" s="17">
        <v>0.44</v>
      </c>
      <c r="G755" s="17">
        <v>3.94</v>
      </c>
      <c r="H755" s="17">
        <v>4.38</v>
      </c>
      <c r="I755" s="17">
        <v>2.39</v>
      </c>
      <c r="J755" s="17">
        <v>25</v>
      </c>
      <c r="K755" s="17">
        <v>11</v>
      </c>
      <c r="L755" s="18">
        <v>30.1</v>
      </c>
      <c r="M755" s="18">
        <v>70.3</v>
      </c>
      <c r="N755" s="20">
        <v>1010</v>
      </c>
      <c r="O755" s="18">
        <v>705</v>
      </c>
      <c r="P755" s="17">
        <v>4.38</v>
      </c>
      <c r="Q755" s="17">
        <v>53.29</v>
      </c>
      <c r="R755" s="19">
        <v>0</v>
      </c>
      <c r="S755">
        <v>1</v>
      </c>
    </row>
    <row r="756" spans="1:19">
      <c r="A756" s="1">
        <v>24</v>
      </c>
      <c r="B756" s="2">
        <v>0.58333333333333304</v>
      </c>
      <c r="C756" s="18">
        <v>26.5</v>
      </c>
      <c r="D756" s="17">
        <v>24.83</v>
      </c>
      <c r="E756" s="17">
        <v>0.14000000000000001</v>
      </c>
      <c r="F756" s="17">
        <v>0.28999999999999998</v>
      </c>
      <c r="G756" s="17">
        <v>3.81</v>
      </c>
      <c r="H756" s="17">
        <v>4.0999999999999996</v>
      </c>
      <c r="I756" s="17">
        <v>2.1</v>
      </c>
      <c r="J756" s="17">
        <v>17</v>
      </c>
      <c r="K756" s="17">
        <v>11</v>
      </c>
      <c r="L756" s="18">
        <v>29.7</v>
      </c>
      <c r="M756" s="18">
        <v>71.3</v>
      </c>
      <c r="N756" s="20">
        <v>1009.1</v>
      </c>
      <c r="O756" s="18">
        <v>706</v>
      </c>
      <c r="P756" s="17">
        <v>4.18</v>
      </c>
      <c r="Q756" s="17">
        <v>56.32</v>
      </c>
      <c r="R756" s="19">
        <v>0</v>
      </c>
      <c r="S756">
        <v>1</v>
      </c>
    </row>
    <row r="757" spans="1:19">
      <c r="A757" s="1">
        <v>24</v>
      </c>
      <c r="B757" s="2">
        <v>0.625</v>
      </c>
      <c r="C757" s="18">
        <v>26.6</v>
      </c>
      <c r="D757" s="17">
        <v>23.52</v>
      </c>
      <c r="E757" s="17">
        <v>0.15</v>
      </c>
      <c r="F757" s="17">
        <v>0.36</v>
      </c>
      <c r="G757" s="17">
        <v>3.38</v>
      </c>
      <c r="H757" s="17">
        <v>3.74</v>
      </c>
      <c r="I757" s="17">
        <v>2.37</v>
      </c>
      <c r="J757" s="17">
        <v>22</v>
      </c>
      <c r="K757" s="17">
        <v>16</v>
      </c>
      <c r="L757" s="18">
        <v>29.6</v>
      </c>
      <c r="M757" s="18">
        <v>72.5</v>
      </c>
      <c r="N757" s="20">
        <v>1008.4</v>
      </c>
      <c r="O757" s="18">
        <v>638</v>
      </c>
      <c r="P757" s="17">
        <v>4.7699999999999996</v>
      </c>
      <c r="Q757" s="17">
        <v>53.51</v>
      </c>
      <c r="R757" s="19">
        <v>0</v>
      </c>
      <c r="S757">
        <v>1</v>
      </c>
    </row>
    <row r="758" spans="1:19">
      <c r="A758" s="1">
        <v>24</v>
      </c>
      <c r="B758" s="2">
        <v>0.66666666666666696</v>
      </c>
      <c r="C758" s="18">
        <v>27.1</v>
      </c>
      <c r="D758" s="17">
        <v>25.14</v>
      </c>
      <c r="E758" s="17">
        <v>0.15</v>
      </c>
      <c r="F758" s="17">
        <v>0.3</v>
      </c>
      <c r="G758" s="17">
        <v>3.44</v>
      </c>
      <c r="H758" s="17">
        <v>3.74</v>
      </c>
      <c r="I758" s="17">
        <v>1.82</v>
      </c>
      <c r="J758" s="17">
        <v>22</v>
      </c>
      <c r="K758" s="17">
        <v>7</v>
      </c>
      <c r="L758" s="18">
        <v>29.6</v>
      </c>
      <c r="M758" s="18">
        <v>74.099999999999994</v>
      </c>
      <c r="N758" s="20">
        <v>1007.9</v>
      </c>
      <c r="O758" s="18">
        <v>409</v>
      </c>
      <c r="P758" s="17">
        <v>3.67</v>
      </c>
      <c r="Q758" s="17">
        <v>53.49</v>
      </c>
      <c r="R758" s="19">
        <v>0</v>
      </c>
      <c r="S758">
        <v>1</v>
      </c>
    </row>
    <row r="759" spans="1:19">
      <c r="A759" s="1">
        <v>24</v>
      </c>
      <c r="B759" s="2">
        <v>0.70833333333333304</v>
      </c>
      <c r="C759" s="18">
        <v>26.4</v>
      </c>
      <c r="D759" s="17">
        <v>22.42</v>
      </c>
      <c r="E759" s="17">
        <v>0.17</v>
      </c>
      <c r="F759" s="17">
        <v>0.25</v>
      </c>
      <c r="G759" s="17">
        <v>3.4</v>
      </c>
      <c r="H759" s="17">
        <v>3.65</v>
      </c>
      <c r="I759" s="17">
        <v>1.93</v>
      </c>
      <c r="J759" s="17">
        <v>19</v>
      </c>
      <c r="K759" s="17">
        <v>13</v>
      </c>
      <c r="L759" s="18">
        <v>28.9</v>
      </c>
      <c r="M759" s="18">
        <v>77.7</v>
      </c>
      <c r="N759" s="20">
        <v>1007.9</v>
      </c>
      <c r="O759" s="18">
        <v>162</v>
      </c>
      <c r="P759" s="17">
        <v>3.22</v>
      </c>
      <c r="Q759" s="17">
        <v>43.01</v>
      </c>
      <c r="R759" s="19">
        <v>0</v>
      </c>
      <c r="S759">
        <v>1</v>
      </c>
    </row>
    <row r="760" spans="1:19">
      <c r="A760" s="1">
        <v>24</v>
      </c>
      <c r="B760" s="2">
        <v>0.75</v>
      </c>
      <c r="C760" s="18">
        <v>25.7</v>
      </c>
      <c r="D760" s="17">
        <v>20.32</v>
      </c>
      <c r="E760" s="17">
        <v>0.2</v>
      </c>
      <c r="F760" s="17">
        <v>0.37</v>
      </c>
      <c r="G760" s="17">
        <v>3.63</v>
      </c>
      <c r="H760" s="17">
        <v>4</v>
      </c>
      <c r="I760" s="17">
        <v>2.27</v>
      </c>
      <c r="J760" s="17">
        <v>20</v>
      </c>
      <c r="K760" s="17">
        <v>10</v>
      </c>
      <c r="L760" s="18">
        <v>28.3</v>
      </c>
      <c r="M760" s="18">
        <v>81.3</v>
      </c>
      <c r="N760" s="20">
        <v>1008.3</v>
      </c>
      <c r="O760" s="18">
        <v>20</v>
      </c>
      <c r="P760" s="17">
        <v>2.76</v>
      </c>
      <c r="Q760" s="17">
        <v>40.11</v>
      </c>
      <c r="R760" s="19">
        <v>0</v>
      </c>
      <c r="S760">
        <v>1</v>
      </c>
    </row>
    <row r="761" spans="1:19">
      <c r="A761" s="1">
        <v>24</v>
      </c>
      <c r="B761" s="2">
        <v>0.79166666666666696</v>
      </c>
      <c r="C761" s="18">
        <v>25.6</v>
      </c>
      <c r="D761" s="17">
        <v>18.64</v>
      </c>
      <c r="E761" s="17">
        <v>0.2</v>
      </c>
      <c r="F761" s="17">
        <v>0.39</v>
      </c>
      <c r="G761" s="17">
        <v>3.88</v>
      </c>
      <c r="H761" s="17">
        <v>4.2699999999999996</v>
      </c>
      <c r="I761" s="17">
        <v>2.59</v>
      </c>
      <c r="J761" s="17">
        <v>31</v>
      </c>
      <c r="K761" s="17">
        <v>11</v>
      </c>
      <c r="L761" s="18">
        <v>27.9</v>
      </c>
      <c r="M761" s="18">
        <v>82.8</v>
      </c>
      <c r="N761" s="20">
        <v>1008.7</v>
      </c>
      <c r="O761" s="18">
        <v>1</v>
      </c>
      <c r="P761" s="17">
        <v>2.5299999999999998</v>
      </c>
      <c r="Q761" s="17">
        <v>46.11</v>
      </c>
      <c r="R761" s="19">
        <v>0</v>
      </c>
      <c r="S761">
        <v>1</v>
      </c>
    </row>
    <row r="762" spans="1:19">
      <c r="A762" s="1">
        <v>24</v>
      </c>
      <c r="B762" s="2">
        <v>0.83333333333333304</v>
      </c>
      <c r="C762" s="18">
        <v>25.8</v>
      </c>
      <c r="D762" s="17">
        <v>18.100000000000001</v>
      </c>
      <c r="E762" s="17">
        <v>0.2</v>
      </c>
      <c r="F762" s="17">
        <v>0.32</v>
      </c>
      <c r="G762" s="17">
        <v>4.01</v>
      </c>
      <c r="H762" s="17">
        <v>4.33</v>
      </c>
      <c r="I762" s="17">
        <v>2.69</v>
      </c>
      <c r="J762" s="17">
        <v>24</v>
      </c>
      <c r="K762" s="17">
        <v>10</v>
      </c>
      <c r="L762" s="18">
        <v>27.8</v>
      </c>
      <c r="M762" s="18">
        <v>83.2</v>
      </c>
      <c r="N762" s="20">
        <v>1009.6</v>
      </c>
      <c r="O762" s="18">
        <v>2</v>
      </c>
      <c r="P762" s="17">
        <v>2.16</v>
      </c>
      <c r="Q762" s="17">
        <v>45.12</v>
      </c>
      <c r="R762" s="19">
        <v>0</v>
      </c>
      <c r="S762">
        <v>1</v>
      </c>
    </row>
    <row r="763" spans="1:19">
      <c r="A763" s="1">
        <v>24</v>
      </c>
      <c r="B763" s="2">
        <v>0.875</v>
      </c>
      <c r="C763" s="18">
        <v>25.8</v>
      </c>
      <c r="D763" s="17">
        <v>19.22</v>
      </c>
      <c r="E763" s="17">
        <v>0.2</v>
      </c>
      <c r="F763" s="17">
        <v>0.28000000000000003</v>
      </c>
      <c r="G763" s="17">
        <v>4.12</v>
      </c>
      <c r="H763" s="17">
        <v>4.4000000000000004</v>
      </c>
      <c r="I763" s="17">
        <v>2.61</v>
      </c>
      <c r="J763" s="17">
        <v>17</v>
      </c>
      <c r="K763" s="17">
        <v>7</v>
      </c>
      <c r="L763" s="18">
        <v>27.9</v>
      </c>
      <c r="M763" s="18">
        <v>81.3</v>
      </c>
      <c r="N763" s="20">
        <v>1010.3</v>
      </c>
      <c r="O763" s="18">
        <v>2</v>
      </c>
      <c r="P763" s="17">
        <v>2.4</v>
      </c>
      <c r="Q763" s="17">
        <v>37.909999999999997</v>
      </c>
      <c r="R763" s="19">
        <v>0</v>
      </c>
      <c r="S763">
        <v>1</v>
      </c>
    </row>
    <row r="764" spans="1:19">
      <c r="A764" s="1">
        <v>24</v>
      </c>
      <c r="B764" s="2">
        <v>0.91666666666666696</v>
      </c>
      <c r="C764" s="18">
        <v>25.8</v>
      </c>
      <c r="D764" s="17">
        <v>19.3</v>
      </c>
      <c r="E764" s="17">
        <v>0.2</v>
      </c>
      <c r="F764" s="17">
        <v>0.2</v>
      </c>
      <c r="G764" s="17">
        <v>3.75</v>
      </c>
      <c r="H764" s="17">
        <v>3.95</v>
      </c>
      <c r="I764" s="17">
        <v>2.78</v>
      </c>
      <c r="J764" s="17">
        <v>227</v>
      </c>
      <c r="K764" s="17">
        <v>4</v>
      </c>
      <c r="L764" s="18">
        <v>27.9</v>
      </c>
      <c r="M764" s="18">
        <v>82.5</v>
      </c>
      <c r="N764" s="20">
        <v>1010.9</v>
      </c>
      <c r="O764" s="18">
        <v>2</v>
      </c>
      <c r="P764" s="17">
        <v>1.93</v>
      </c>
      <c r="Q764" s="17">
        <v>39.25</v>
      </c>
      <c r="R764" s="19">
        <v>0</v>
      </c>
      <c r="S764">
        <v>1</v>
      </c>
    </row>
    <row r="765" spans="1:19">
      <c r="A765" s="1">
        <v>24</v>
      </c>
      <c r="B765" s="2">
        <v>0.95833333333333304</v>
      </c>
      <c r="C765" s="18">
        <v>25.8</v>
      </c>
      <c r="D765" s="17">
        <v>19.07</v>
      </c>
      <c r="E765" s="17">
        <v>0.2</v>
      </c>
      <c r="F765" s="17">
        <v>0.2</v>
      </c>
      <c r="G765" s="17">
        <v>3.24</v>
      </c>
      <c r="H765" s="17">
        <v>3.44</v>
      </c>
      <c r="I765" s="17">
        <v>2.7</v>
      </c>
      <c r="J765" s="17">
        <v>17</v>
      </c>
      <c r="K765" s="17">
        <v>4</v>
      </c>
      <c r="L765" s="18">
        <v>28</v>
      </c>
      <c r="M765" s="18">
        <v>82</v>
      </c>
      <c r="N765" s="20">
        <v>1011</v>
      </c>
      <c r="O765" s="18">
        <v>2</v>
      </c>
      <c r="P765" s="17">
        <v>2.44</v>
      </c>
      <c r="Q765" s="17">
        <v>40.22</v>
      </c>
      <c r="R765" s="19">
        <v>0</v>
      </c>
      <c r="S765">
        <v>1</v>
      </c>
    </row>
    <row r="767" spans="1:19">
      <c r="A767" s="150" t="s">
        <v>39</v>
      </c>
      <c r="B767" s="151"/>
      <c r="C767" s="18">
        <v>0</v>
      </c>
      <c r="D767" s="18">
        <v>0</v>
      </c>
      <c r="E767" s="18">
        <v>0</v>
      </c>
      <c r="F767" s="18">
        <v>1</v>
      </c>
      <c r="G767" s="18">
        <v>1</v>
      </c>
      <c r="H767" s="18">
        <v>1</v>
      </c>
      <c r="I767" s="18">
        <v>0</v>
      </c>
      <c r="J767" s="18">
        <v>0</v>
      </c>
      <c r="K767" s="18">
        <v>0</v>
      </c>
      <c r="L767" s="18">
        <v>0</v>
      </c>
      <c r="M767" s="18">
        <v>0</v>
      </c>
      <c r="N767" s="18">
        <v>0</v>
      </c>
      <c r="O767" s="18">
        <v>0</v>
      </c>
      <c r="P767" s="18">
        <v>0</v>
      </c>
      <c r="Q767" s="18">
        <v>0</v>
      </c>
      <c r="R767" s="18">
        <v>0</v>
      </c>
    </row>
    <row r="768" spans="1:19">
      <c r="A768" s="144" t="s">
        <v>2</v>
      </c>
      <c r="B768" s="145"/>
      <c r="C768" s="18">
        <v>0</v>
      </c>
      <c r="D768" s="18">
        <v>0</v>
      </c>
      <c r="E768" s="18">
        <v>0</v>
      </c>
      <c r="F768" s="18">
        <v>0</v>
      </c>
      <c r="G768" s="18">
        <v>0</v>
      </c>
      <c r="H768" s="18">
        <v>0</v>
      </c>
      <c r="I768" s="18">
        <v>0</v>
      </c>
      <c r="J768" s="18">
        <v>0</v>
      </c>
      <c r="K768" s="18">
        <v>0</v>
      </c>
      <c r="L768" s="18">
        <v>0</v>
      </c>
      <c r="M768" s="18">
        <v>0</v>
      </c>
      <c r="N768" s="18">
        <v>0</v>
      </c>
      <c r="O768" s="18">
        <v>0</v>
      </c>
      <c r="P768" s="18">
        <v>0</v>
      </c>
      <c r="Q768" s="18">
        <v>0</v>
      </c>
      <c r="R768" s="18">
        <v>0</v>
      </c>
    </row>
    <row r="769" spans="1:19">
      <c r="A769" s="146" t="s">
        <v>3</v>
      </c>
      <c r="B769" s="147"/>
      <c r="C769" s="18">
        <v>0</v>
      </c>
      <c r="D769" s="18">
        <v>0</v>
      </c>
      <c r="E769" s="18">
        <v>0</v>
      </c>
      <c r="F769" s="18">
        <v>0</v>
      </c>
      <c r="G769" s="18">
        <v>0</v>
      </c>
      <c r="H769" s="18">
        <v>0</v>
      </c>
      <c r="I769" s="18">
        <v>0</v>
      </c>
      <c r="J769" s="18">
        <v>0</v>
      </c>
      <c r="K769" s="18">
        <v>0</v>
      </c>
      <c r="L769" s="18">
        <v>0</v>
      </c>
      <c r="M769" s="18">
        <v>0</v>
      </c>
      <c r="N769" s="18">
        <v>0</v>
      </c>
      <c r="O769" s="18">
        <v>0</v>
      </c>
      <c r="P769" s="18">
        <v>0</v>
      </c>
      <c r="Q769" s="18">
        <v>0</v>
      </c>
      <c r="R769" s="18">
        <v>0</v>
      </c>
    </row>
    <row r="770" spans="1:19">
      <c r="A770" s="148" t="s">
        <v>4</v>
      </c>
      <c r="B770" s="149"/>
      <c r="C770" s="18">
        <v>0</v>
      </c>
      <c r="D770" s="18">
        <v>0</v>
      </c>
      <c r="E770" s="18">
        <v>0</v>
      </c>
      <c r="F770" s="18">
        <v>0</v>
      </c>
      <c r="G770" s="18">
        <v>0</v>
      </c>
      <c r="H770" s="18">
        <v>0</v>
      </c>
      <c r="I770" s="18">
        <v>0</v>
      </c>
      <c r="J770" s="18">
        <v>0</v>
      </c>
      <c r="K770" s="18">
        <v>0</v>
      </c>
      <c r="L770" s="18">
        <v>0</v>
      </c>
      <c r="M770" s="18">
        <v>0</v>
      </c>
      <c r="N770" s="18">
        <v>0</v>
      </c>
      <c r="O770" s="18">
        <v>0</v>
      </c>
      <c r="P770" s="18">
        <v>0</v>
      </c>
      <c r="Q770" s="18">
        <v>0</v>
      </c>
      <c r="R770" s="18">
        <v>0</v>
      </c>
    </row>
    <row r="771" spans="1:19">
      <c r="A771" s="152" t="s">
        <v>27</v>
      </c>
      <c r="B771" s="153"/>
      <c r="C771" s="21">
        <f t="shared" ref="C771:R771" si="23">24-C767-C768-C769-C770</f>
        <v>24</v>
      </c>
      <c r="D771" s="21">
        <f t="shared" si="23"/>
        <v>24</v>
      </c>
      <c r="E771" s="21">
        <f t="shared" si="23"/>
        <v>24</v>
      </c>
      <c r="F771" s="21">
        <f t="shared" si="23"/>
        <v>23</v>
      </c>
      <c r="G771" s="21">
        <f t="shared" si="23"/>
        <v>23</v>
      </c>
      <c r="H771" s="21">
        <f t="shared" si="23"/>
        <v>23</v>
      </c>
      <c r="I771" s="21">
        <f t="shared" si="23"/>
        <v>24</v>
      </c>
      <c r="J771" s="21">
        <f t="shared" si="23"/>
        <v>24</v>
      </c>
      <c r="K771" s="21">
        <f t="shared" si="23"/>
        <v>24</v>
      </c>
      <c r="L771" s="21">
        <f t="shared" si="23"/>
        <v>24</v>
      </c>
      <c r="M771" s="21">
        <f t="shared" si="23"/>
        <v>24</v>
      </c>
      <c r="N771" s="21">
        <f t="shared" si="23"/>
        <v>24</v>
      </c>
      <c r="O771" s="21">
        <f t="shared" si="23"/>
        <v>24</v>
      </c>
      <c r="P771" s="21">
        <f t="shared" si="23"/>
        <v>24</v>
      </c>
      <c r="Q771" s="21">
        <f t="shared" si="23"/>
        <v>24</v>
      </c>
      <c r="R771" s="21">
        <f t="shared" si="23"/>
        <v>24</v>
      </c>
    </row>
    <row r="772" spans="1:19">
      <c r="A772" s="154" t="s">
        <v>28</v>
      </c>
      <c r="B772" s="155"/>
      <c r="C772" s="22">
        <f>C771/(SUM(S742:S765))</f>
        <v>1</v>
      </c>
      <c r="D772" s="22">
        <f>D771/(SUM(S742:S765))</f>
        <v>1</v>
      </c>
      <c r="E772" s="22">
        <f>E771/(SUM(S742:S765))</f>
        <v>1</v>
      </c>
      <c r="F772" s="22">
        <f>F771/(SUM(S742:S765))</f>
        <v>0.95833333333333337</v>
      </c>
      <c r="G772" s="22">
        <f>G771/(SUM(S742:S765))</f>
        <v>0.95833333333333337</v>
      </c>
      <c r="H772" s="22">
        <f>H771/(SUM(S742:S765))</f>
        <v>0.95833333333333337</v>
      </c>
      <c r="I772" s="22">
        <f>I771/(SUM(S742:S765))</f>
        <v>1</v>
      </c>
      <c r="J772" s="22">
        <f>J771/(SUM(S742:S765))</f>
        <v>1</v>
      </c>
      <c r="K772" s="22">
        <f>K771/(SUM(S742:S765))</f>
        <v>1</v>
      </c>
      <c r="L772" s="22">
        <f>L771/(SUM(S742:S765))</f>
        <v>1</v>
      </c>
      <c r="M772" s="22">
        <f>M771/(SUM(S742:S765))</f>
        <v>1</v>
      </c>
      <c r="N772" s="22">
        <f>N771/(SUM(S742:S765))</f>
        <v>1</v>
      </c>
      <c r="O772" s="22">
        <f>O771/(SUM(S742:S765))</f>
        <v>1</v>
      </c>
      <c r="P772" s="22">
        <f>P771/(SUM(S742:S765))</f>
        <v>1</v>
      </c>
      <c r="Q772" s="22">
        <f>Q771/(SUM(S742:S765))</f>
        <v>1</v>
      </c>
      <c r="R772" s="22">
        <f>R771/(SUM(S742:S765))</f>
        <v>1</v>
      </c>
    </row>
    <row r="774" spans="1:19">
      <c r="A774" s="1">
        <v>25</v>
      </c>
      <c r="B774" s="2">
        <v>0</v>
      </c>
      <c r="C774" s="18">
        <v>25.7</v>
      </c>
      <c r="D774" s="17">
        <v>20.329999999999998</v>
      </c>
      <c r="E774" s="17">
        <v>0.19</v>
      </c>
      <c r="F774" s="17">
        <v>0.18</v>
      </c>
      <c r="G774" s="17">
        <v>2.81</v>
      </c>
      <c r="H774" s="17">
        <v>2.99</v>
      </c>
      <c r="I774" s="17">
        <v>2.76</v>
      </c>
      <c r="J774" s="17">
        <v>12</v>
      </c>
      <c r="K774" s="17">
        <v>1</v>
      </c>
      <c r="L774" s="18">
        <v>27.8</v>
      </c>
      <c r="M774" s="18">
        <v>80.400000000000006</v>
      </c>
      <c r="N774" s="20">
        <v>1010.4</v>
      </c>
      <c r="O774" s="18">
        <v>1</v>
      </c>
      <c r="P774" s="18">
        <v>2.2200000000000002</v>
      </c>
      <c r="Q774" s="17">
        <v>41.98</v>
      </c>
      <c r="R774" s="19">
        <v>0</v>
      </c>
      <c r="S774">
        <v>1</v>
      </c>
    </row>
    <row r="775" spans="1:19">
      <c r="A775" s="1">
        <v>25</v>
      </c>
      <c r="B775" s="2">
        <v>4.1666666666666664E-2</v>
      </c>
      <c r="C775" s="18">
        <v>25.8</v>
      </c>
      <c r="D775" s="17">
        <v>19.600000000000001</v>
      </c>
      <c r="E775" s="17">
        <v>0.18</v>
      </c>
      <c r="F775" s="17">
        <v>0.08</v>
      </c>
      <c r="G775" s="17">
        <v>3.17</v>
      </c>
      <c r="H775" s="17">
        <v>3.25</v>
      </c>
      <c r="I775" s="17">
        <v>2.6</v>
      </c>
      <c r="J775" s="17">
        <v>18</v>
      </c>
      <c r="K775" s="17">
        <v>0</v>
      </c>
      <c r="L775" s="18">
        <v>27.6</v>
      </c>
      <c r="M775" s="18">
        <v>81.7</v>
      </c>
      <c r="N775" s="20">
        <v>1009.6</v>
      </c>
      <c r="O775" s="18">
        <v>2</v>
      </c>
      <c r="P775" s="18">
        <v>1.82</v>
      </c>
      <c r="Q775" s="17">
        <v>46.3</v>
      </c>
      <c r="R775" s="19">
        <v>0</v>
      </c>
      <c r="S775">
        <v>1</v>
      </c>
    </row>
    <row r="776" spans="1:19">
      <c r="A776" s="1">
        <v>25</v>
      </c>
      <c r="B776" s="2">
        <v>8.3333333333333301E-2</v>
      </c>
      <c r="C776" s="18">
        <v>25.7</v>
      </c>
      <c r="D776" s="17">
        <v>19.78</v>
      </c>
      <c r="E776" s="17">
        <v>0.18</v>
      </c>
      <c r="F776" s="17">
        <v>0.03</v>
      </c>
      <c r="G776" s="17">
        <v>2.75</v>
      </c>
      <c r="H776" s="17">
        <v>2.78</v>
      </c>
      <c r="I776" s="17">
        <v>2.78</v>
      </c>
      <c r="J776" s="17">
        <v>14</v>
      </c>
      <c r="K776" s="17">
        <v>0</v>
      </c>
      <c r="L776" s="18">
        <v>27.5</v>
      </c>
      <c r="M776" s="18">
        <v>82.1</v>
      </c>
      <c r="N776" s="20">
        <v>1009.2</v>
      </c>
      <c r="O776" s="18">
        <v>2</v>
      </c>
      <c r="P776" s="18">
        <v>1.79</v>
      </c>
      <c r="Q776" s="17">
        <v>45.13</v>
      </c>
      <c r="R776" s="19">
        <v>0</v>
      </c>
      <c r="S776">
        <v>1</v>
      </c>
    </row>
    <row r="777" spans="1:19">
      <c r="A777" s="1">
        <v>25</v>
      </c>
      <c r="B777" s="2">
        <v>0.125</v>
      </c>
      <c r="C777" s="18">
        <v>25.8</v>
      </c>
      <c r="D777" s="17">
        <v>19.600000000000001</v>
      </c>
      <c r="E777" s="17">
        <v>0.17</v>
      </c>
      <c r="F777" s="44">
        <v>-0.03</v>
      </c>
      <c r="G777" s="44">
        <v>2.83</v>
      </c>
      <c r="H777" s="44">
        <v>2.8</v>
      </c>
      <c r="I777" s="17">
        <v>2.46</v>
      </c>
      <c r="J777" s="17">
        <v>11</v>
      </c>
      <c r="K777" s="17">
        <v>0</v>
      </c>
      <c r="L777" s="18">
        <v>27.3</v>
      </c>
      <c r="M777" s="18">
        <v>83</v>
      </c>
      <c r="N777" s="20">
        <v>1008.8</v>
      </c>
      <c r="O777" s="18">
        <v>1</v>
      </c>
      <c r="P777" s="18">
        <v>1.29</v>
      </c>
      <c r="Q777" s="17">
        <v>43.45</v>
      </c>
      <c r="R777" s="19">
        <v>0</v>
      </c>
      <c r="S777">
        <v>1</v>
      </c>
    </row>
    <row r="778" spans="1:19">
      <c r="A778" s="1">
        <v>25</v>
      </c>
      <c r="B778" s="2">
        <v>0.16666666666666699</v>
      </c>
      <c r="C778" s="18">
        <v>25.8</v>
      </c>
      <c r="D778" s="17">
        <v>14.23</v>
      </c>
      <c r="E778" s="17">
        <v>0.19</v>
      </c>
      <c r="F778" s="17">
        <v>0.11</v>
      </c>
      <c r="G778" s="17">
        <v>3.42</v>
      </c>
      <c r="H778" s="17">
        <v>3.53</v>
      </c>
      <c r="I778" s="17">
        <v>1.98</v>
      </c>
      <c r="J778" s="17">
        <v>11</v>
      </c>
      <c r="K778" s="17">
        <v>0</v>
      </c>
      <c r="L778" s="18">
        <v>26.5</v>
      </c>
      <c r="M778" s="18">
        <v>88.9</v>
      </c>
      <c r="N778" s="20">
        <v>1008.7</v>
      </c>
      <c r="O778" s="18">
        <v>0</v>
      </c>
      <c r="P778" s="18">
        <v>0.46</v>
      </c>
      <c r="Q778" s="17">
        <v>83.28</v>
      </c>
      <c r="R778" s="19">
        <v>0</v>
      </c>
      <c r="S778">
        <v>1</v>
      </c>
    </row>
    <row r="779" spans="1:19">
      <c r="A779" s="1">
        <v>25</v>
      </c>
      <c r="B779" s="2">
        <v>0.20833333333333301</v>
      </c>
      <c r="C779" s="18">
        <v>25.8</v>
      </c>
      <c r="D779" s="17">
        <v>14.36</v>
      </c>
      <c r="E779" s="17">
        <v>0.19</v>
      </c>
      <c r="F779" s="17">
        <v>0.02</v>
      </c>
      <c r="G779" s="17">
        <v>3.8</v>
      </c>
      <c r="H779" s="17">
        <v>3.82</v>
      </c>
      <c r="I779" s="17">
        <v>1.84</v>
      </c>
      <c r="J779" s="17">
        <v>16</v>
      </c>
      <c r="K779" s="17">
        <v>4</v>
      </c>
      <c r="L779" s="18">
        <v>26.3</v>
      </c>
      <c r="M779" s="18">
        <v>89</v>
      </c>
      <c r="N779" s="20">
        <v>1008.8</v>
      </c>
      <c r="O779" s="18">
        <v>1</v>
      </c>
      <c r="P779" s="18">
        <v>0.52</v>
      </c>
      <c r="Q779" s="17">
        <v>71.53</v>
      </c>
      <c r="R779" s="19">
        <v>0</v>
      </c>
      <c r="S779">
        <v>1</v>
      </c>
    </row>
    <row r="780" spans="1:19">
      <c r="A780" s="1">
        <v>25</v>
      </c>
      <c r="B780" s="2">
        <v>0.25</v>
      </c>
      <c r="C780" s="18">
        <v>25.8</v>
      </c>
      <c r="D780" s="17">
        <v>13.25</v>
      </c>
      <c r="E780" s="17">
        <v>0.21</v>
      </c>
      <c r="F780" s="17">
        <v>0.26</v>
      </c>
      <c r="G780" s="17">
        <v>5.0999999999999996</v>
      </c>
      <c r="H780" s="17">
        <v>5.36</v>
      </c>
      <c r="I780" s="17">
        <v>2.06</v>
      </c>
      <c r="J780" s="17">
        <v>11</v>
      </c>
      <c r="K780" s="17">
        <v>4</v>
      </c>
      <c r="L780" s="18">
        <v>25.7</v>
      </c>
      <c r="M780" s="18">
        <v>94.5</v>
      </c>
      <c r="N780" s="20">
        <v>1009</v>
      </c>
      <c r="O780" s="18">
        <v>6</v>
      </c>
      <c r="P780" s="18">
        <v>0.94</v>
      </c>
      <c r="Q780" s="17">
        <v>82.13</v>
      </c>
      <c r="R780" s="19">
        <v>3.6</v>
      </c>
      <c r="S780">
        <v>1</v>
      </c>
    </row>
    <row r="781" spans="1:19">
      <c r="A781" s="1">
        <v>25</v>
      </c>
      <c r="B781" s="2">
        <v>0.29166666666666702</v>
      </c>
      <c r="C781" s="18">
        <v>25.9</v>
      </c>
      <c r="D781" s="17">
        <v>9.8000000000000007</v>
      </c>
      <c r="E781" s="17">
        <v>0.24</v>
      </c>
      <c r="F781" s="17">
        <v>1.73</v>
      </c>
      <c r="G781" s="17">
        <v>7.62</v>
      </c>
      <c r="H781" s="17">
        <v>9.35</v>
      </c>
      <c r="I781" s="17">
        <v>1.85</v>
      </c>
      <c r="J781" s="17">
        <v>6</v>
      </c>
      <c r="K781" s="17">
        <v>12</v>
      </c>
      <c r="L781" s="18">
        <v>25.2</v>
      </c>
      <c r="M781" s="18">
        <v>96.5</v>
      </c>
      <c r="N781" s="20">
        <v>1009.7</v>
      </c>
      <c r="O781" s="18">
        <v>36</v>
      </c>
      <c r="P781" s="18">
        <v>1.61</v>
      </c>
      <c r="Q781" s="17">
        <v>127.83</v>
      </c>
      <c r="R781" s="19">
        <v>9.1999999999999993</v>
      </c>
      <c r="S781">
        <v>1</v>
      </c>
    </row>
    <row r="782" spans="1:19">
      <c r="A782" s="1">
        <v>25</v>
      </c>
      <c r="B782" s="2">
        <v>0.33333333333333298</v>
      </c>
      <c r="C782" s="18">
        <v>25.8</v>
      </c>
      <c r="D782" s="17">
        <v>13.72</v>
      </c>
      <c r="E782" s="17">
        <v>0.25</v>
      </c>
      <c r="F782" s="17">
        <v>1.03</v>
      </c>
      <c r="G782" s="17">
        <v>6.19</v>
      </c>
      <c r="H782" s="17">
        <v>7.21</v>
      </c>
      <c r="I782" s="17">
        <v>1.9</v>
      </c>
      <c r="J782" s="44">
        <v>7</v>
      </c>
      <c r="K782" s="44">
        <v>12</v>
      </c>
      <c r="L782" s="18">
        <v>25.4</v>
      </c>
      <c r="M782" s="18">
        <v>96.4</v>
      </c>
      <c r="N782" s="20">
        <v>1010.6</v>
      </c>
      <c r="O782" s="18">
        <v>121</v>
      </c>
      <c r="P782" s="17">
        <v>1.44</v>
      </c>
      <c r="Q782" s="17">
        <v>113.75</v>
      </c>
      <c r="R782" s="19">
        <v>0</v>
      </c>
      <c r="S782">
        <v>1</v>
      </c>
    </row>
    <row r="783" spans="1:19">
      <c r="A783" s="1">
        <v>25</v>
      </c>
      <c r="B783" s="2">
        <v>0.375</v>
      </c>
      <c r="C783" s="18">
        <v>25.7</v>
      </c>
      <c r="D783" s="17">
        <v>17.52</v>
      </c>
      <c r="E783" s="17">
        <v>0.22</v>
      </c>
      <c r="F783" s="17">
        <v>0.83</v>
      </c>
      <c r="G783" s="17">
        <v>4.75</v>
      </c>
      <c r="H783" s="17">
        <v>5.58</v>
      </c>
      <c r="I783" s="17">
        <v>2</v>
      </c>
      <c r="J783" s="17">
        <v>8</v>
      </c>
      <c r="K783" s="17">
        <v>4</v>
      </c>
      <c r="L783" s="18">
        <v>26.3</v>
      </c>
      <c r="M783" s="18">
        <v>90.9</v>
      </c>
      <c r="N783" s="20">
        <v>1011</v>
      </c>
      <c r="O783" s="18">
        <v>397</v>
      </c>
      <c r="P783" s="17">
        <v>1.33</v>
      </c>
      <c r="Q783" s="17">
        <v>91.62</v>
      </c>
      <c r="R783" s="19">
        <v>0.8</v>
      </c>
      <c r="S783">
        <v>1</v>
      </c>
    </row>
    <row r="784" spans="1:19">
      <c r="A784" s="1">
        <v>25</v>
      </c>
      <c r="B784" s="2">
        <v>0.41666666666666702</v>
      </c>
      <c r="C784" s="18">
        <v>25.8</v>
      </c>
      <c r="D784" s="17">
        <v>21.11</v>
      </c>
      <c r="E784" s="17">
        <v>0.22</v>
      </c>
      <c r="F784" s="17">
        <v>0.32</v>
      </c>
      <c r="G784" s="17">
        <v>3.83</v>
      </c>
      <c r="H784" s="17">
        <v>4.1500000000000004</v>
      </c>
      <c r="I784" s="17">
        <v>1.9</v>
      </c>
      <c r="J784" s="17">
        <v>6</v>
      </c>
      <c r="K784" s="17">
        <v>0</v>
      </c>
      <c r="L784" s="18">
        <v>27.9</v>
      </c>
      <c r="M784" s="18">
        <v>80.099999999999994</v>
      </c>
      <c r="N784" s="20">
        <v>1011.2</v>
      </c>
      <c r="O784" s="18">
        <v>425</v>
      </c>
      <c r="P784" s="17">
        <v>2.33</v>
      </c>
      <c r="Q784" s="17">
        <v>95.92</v>
      </c>
      <c r="R784" s="19">
        <v>0</v>
      </c>
      <c r="S784">
        <v>1</v>
      </c>
    </row>
    <row r="785" spans="1:19">
      <c r="A785" s="1">
        <v>25</v>
      </c>
      <c r="B785" s="2">
        <v>0.45833333333333298</v>
      </c>
      <c r="C785" s="18">
        <v>25.9</v>
      </c>
      <c r="D785" s="17">
        <v>19.7</v>
      </c>
      <c r="E785" s="17">
        <v>0.23</v>
      </c>
      <c r="F785" s="17">
        <v>0.4</v>
      </c>
      <c r="G785" s="17">
        <v>4.07</v>
      </c>
      <c r="H785" s="17">
        <v>4.47</v>
      </c>
      <c r="I785" s="17">
        <v>2.37</v>
      </c>
      <c r="J785" s="17">
        <v>23</v>
      </c>
      <c r="K785" s="17">
        <v>1</v>
      </c>
      <c r="L785" s="18">
        <v>28.2</v>
      </c>
      <c r="M785" s="18">
        <v>80.7</v>
      </c>
      <c r="N785" s="20">
        <v>1011.1</v>
      </c>
      <c r="O785" s="18">
        <v>254</v>
      </c>
      <c r="P785" s="17">
        <v>2.4500000000000002</v>
      </c>
      <c r="Q785" s="17">
        <v>89.47</v>
      </c>
      <c r="R785" s="19">
        <v>0</v>
      </c>
      <c r="S785">
        <v>1</v>
      </c>
    </row>
    <row r="786" spans="1:19">
      <c r="A786" s="1">
        <v>25</v>
      </c>
      <c r="B786" s="2">
        <v>0.5</v>
      </c>
      <c r="C786" s="18">
        <v>25.7</v>
      </c>
      <c r="D786" s="17">
        <v>21.7</v>
      </c>
      <c r="E786" s="17">
        <v>0.23</v>
      </c>
      <c r="F786" s="17">
        <v>0.41</v>
      </c>
      <c r="G786" s="17">
        <v>3.69</v>
      </c>
      <c r="H786" s="17">
        <v>4.0999999999999996</v>
      </c>
      <c r="I786" s="17">
        <v>2.87</v>
      </c>
      <c r="J786" s="17">
        <v>29</v>
      </c>
      <c r="K786" s="17">
        <v>5</v>
      </c>
      <c r="L786" s="18">
        <v>29.1</v>
      </c>
      <c r="M786" s="18">
        <v>73.5</v>
      </c>
      <c r="N786" s="20">
        <v>1010.5</v>
      </c>
      <c r="O786" s="18">
        <v>434</v>
      </c>
      <c r="P786" s="17">
        <v>3.6</v>
      </c>
      <c r="Q786" s="17">
        <v>72.650000000000006</v>
      </c>
      <c r="R786" s="19">
        <v>0</v>
      </c>
      <c r="S786">
        <v>1</v>
      </c>
    </row>
    <row r="787" spans="1:19">
      <c r="A787" s="1">
        <v>25</v>
      </c>
      <c r="B787" s="2">
        <v>0.54166666666666696</v>
      </c>
      <c r="C787" s="18">
        <v>25.7</v>
      </c>
      <c r="D787" s="17">
        <v>22.28</v>
      </c>
      <c r="E787" s="17">
        <v>0.22</v>
      </c>
      <c r="F787" s="17">
        <v>0.23</v>
      </c>
      <c r="G787" s="17">
        <v>3.52</v>
      </c>
      <c r="H787" s="17">
        <v>3.75</v>
      </c>
      <c r="I787" s="17">
        <v>2.56</v>
      </c>
      <c r="J787" s="17">
        <v>30</v>
      </c>
      <c r="K787" s="17">
        <v>5</v>
      </c>
      <c r="L787" s="18">
        <v>29.2</v>
      </c>
      <c r="M787" s="18">
        <v>72.599999999999994</v>
      </c>
      <c r="N787" s="20">
        <v>1009.7</v>
      </c>
      <c r="O787" s="18">
        <v>516</v>
      </c>
      <c r="P787" s="17">
        <v>3.69</v>
      </c>
      <c r="Q787" s="17">
        <v>63.27</v>
      </c>
      <c r="R787" s="19">
        <v>0</v>
      </c>
      <c r="S787">
        <v>1</v>
      </c>
    </row>
    <row r="788" spans="1:19">
      <c r="A788" s="1">
        <v>25</v>
      </c>
      <c r="B788" s="2">
        <v>0.58333333333333304</v>
      </c>
      <c r="C788" s="18">
        <v>26.2</v>
      </c>
      <c r="D788" s="17">
        <v>23.47</v>
      </c>
      <c r="E788" s="17">
        <v>0.21</v>
      </c>
      <c r="F788" s="17">
        <v>0.24</v>
      </c>
      <c r="G788" s="17">
        <v>3.5</v>
      </c>
      <c r="H788" s="17">
        <v>3.74</v>
      </c>
      <c r="I788" s="17">
        <v>2.34</v>
      </c>
      <c r="J788" s="17">
        <v>29</v>
      </c>
      <c r="K788" s="17">
        <v>4</v>
      </c>
      <c r="L788" s="18">
        <v>29.6</v>
      </c>
      <c r="M788" s="18">
        <v>70.2</v>
      </c>
      <c r="N788" s="20">
        <v>1008.9</v>
      </c>
      <c r="O788" s="18">
        <v>662</v>
      </c>
      <c r="P788" s="17">
        <v>3.7</v>
      </c>
      <c r="Q788" s="17">
        <v>57.23</v>
      </c>
      <c r="R788" s="19">
        <v>0</v>
      </c>
      <c r="S788">
        <v>1</v>
      </c>
    </row>
    <row r="789" spans="1:19">
      <c r="A789" s="1">
        <v>25</v>
      </c>
      <c r="B789" s="2">
        <v>0.625</v>
      </c>
      <c r="C789" s="18">
        <v>27.1</v>
      </c>
      <c r="D789" s="17">
        <v>24.42</v>
      </c>
      <c r="E789" s="17">
        <v>0.19</v>
      </c>
      <c r="F789" s="17">
        <v>0.35</v>
      </c>
      <c r="G789" s="17">
        <v>3.58</v>
      </c>
      <c r="H789" s="17">
        <v>3.93</v>
      </c>
      <c r="I789" s="17">
        <v>2.42</v>
      </c>
      <c r="J789" s="17">
        <v>34</v>
      </c>
      <c r="K789" s="17">
        <v>7</v>
      </c>
      <c r="L789" s="18">
        <v>29.8</v>
      </c>
      <c r="M789" s="18">
        <v>68.599999999999994</v>
      </c>
      <c r="N789" s="20">
        <v>1008.3</v>
      </c>
      <c r="O789" s="18">
        <v>519</v>
      </c>
      <c r="P789" s="17">
        <v>3.22</v>
      </c>
      <c r="Q789" s="17">
        <v>61.61</v>
      </c>
      <c r="R789" s="19">
        <v>0</v>
      </c>
      <c r="S789">
        <v>1</v>
      </c>
    </row>
    <row r="790" spans="1:19">
      <c r="A790" s="1">
        <v>25</v>
      </c>
      <c r="B790" s="2">
        <v>0.66666666666666696</v>
      </c>
      <c r="C790" s="18">
        <v>27.5</v>
      </c>
      <c r="D790" s="17">
        <v>23.86</v>
      </c>
      <c r="E790" s="17">
        <v>0.2</v>
      </c>
      <c r="F790" s="17">
        <v>0.46</v>
      </c>
      <c r="G790" s="17">
        <v>3.47</v>
      </c>
      <c r="H790" s="17">
        <v>3.93</v>
      </c>
      <c r="I790" s="17">
        <v>2.38</v>
      </c>
      <c r="J790" s="17">
        <v>30</v>
      </c>
      <c r="K790" s="17">
        <v>8</v>
      </c>
      <c r="L790" s="18">
        <v>29.9</v>
      </c>
      <c r="M790" s="18">
        <v>68.3</v>
      </c>
      <c r="N790" s="20">
        <v>1007.8</v>
      </c>
      <c r="O790" s="18">
        <v>483</v>
      </c>
      <c r="P790" s="17">
        <v>3.58</v>
      </c>
      <c r="Q790" s="17">
        <v>54.35</v>
      </c>
      <c r="R790" s="19">
        <v>0</v>
      </c>
      <c r="S790">
        <v>1</v>
      </c>
    </row>
    <row r="791" spans="1:19">
      <c r="A791" s="1">
        <v>25</v>
      </c>
      <c r="B791" s="2">
        <v>0.70833333333333304</v>
      </c>
      <c r="C791" s="18">
        <v>27.6</v>
      </c>
      <c r="D791" s="17">
        <v>23.39</v>
      </c>
      <c r="E791" s="17">
        <v>0.2</v>
      </c>
      <c r="F791" s="17">
        <v>0.25</v>
      </c>
      <c r="G791" s="17">
        <v>3.73</v>
      </c>
      <c r="H791" s="17">
        <v>3.97</v>
      </c>
      <c r="I791" s="17">
        <v>2.2400000000000002</v>
      </c>
      <c r="J791" s="17">
        <v>35</v>
      </c>
      <c r="K791" s="17">
        <v>14</v>
      </c>
      <c r="L791" s="18">
        <v>29.3</v>
      </c>
      <c r="M791" s="18">
        <v>70.3</v>
      </c>
      <c r="N791" s="20">
        <v>1007.3</v>
      </c>
      <c r="O791" s="18">
        <v>163</v>
      </c>
      <c r="P791" s="17">
        <v>2.78</v>
      </c>
      <c r="Q791" s="17">
        <v>44.23</v>
      </c>
      <c r="R791" s="19">
        <v>0</v>
      </c>
      <c r="S791">
        <v>1</v>
      </c>
    </row>
    <row r="792" spans="1:19">
      <c r="A792" s="1">
        <v>25</v>
      </c>
      <c r="B792" s="2">
        <v>0.75</v>
      </c>
      <c r="C792" s="18">
        <v>26.2</v>
      </c>
      <c r="D792" s="17">
        <v>22</v>
      </c>
      <c r="E792" s="17">
        <v>0.25</v>
      </c>
      <c r="F792" s="17">
        <v>0.2</v>
      </c>
      <c r="G792" s="17">
        <v>3.82</v>
      </c>
      <c r="H792" s="17">
        <v>4.0199999999999996</v>
      </c>
      <c r="I792" s="17">
        <v>2.93</v>
      </c>
      <c r="J792" s="17">
        <v>39</v>
      </c>
      <c r="K792" s="17">
        <v>13</v>
      </c>
      <c r="L792" s="18">
        <v>28.4</v>
      </c>
      <c r="M792" s="18">
        <v>77.400000000000006</v>
      </c>
      <c r="N792" s="20">
        <v>1007.5</v>
      </c>
      <c r="O792" s="18">
        <v>25</v>
      </c>
      <c r="P792" s="17">
        <v>1.72</v>
      </c>
      <c r="Q792" s="17">
        <v>46.07</v>
      </c>
      <c r="R792" s="19">
        <v>0</v>
      </c>
      <c r="S792">
        <v>1</v>
      </c>
    </row>
    <row r="793" spans="1:19">
      <c r="A793" s="1">
        <v>25</v>
      </c>
      <c r="B793" s="2">
        <v>0.79166666666666696</v>
      </c>
      <c r="C793" s="18">
        <v>25.8</v>
      </c>
      <c r="D793" s="17">
        <v>15.16</v>
      </c>
      <c r="E793" s="17">
        <v>0.35</v>
      </c>
      <c r="F793" s="17">
        <v>0.25</v>
      </c>
      <c r="G793" s="17">
        <v>7.27</v>
      </c>
      <c r="H793" s="17">
        <v>7.52</v>
      </c>
      <c r="I793" s="17">
        <v>3.39</v>
      </c>
      <c r="J793" s="17">
        <v>46</v>
      </c>
      <c r="K793" s="17">
        <v>18</v>
      </c>
      <c r="L793" s="18">
        <v>27.8</v>
      </c>
      <c r="M793" s="18">
        <v>81.400000000000006</v>
      </c>
      <c r="N793" s="20">
        <v>1007.8</v>
      </c>
      <c r="O793" s="18">
        <v>0</v>
      </c>
      <c r="P793" s="17">
        <v>0.95</v>
      </c>
      <c r="Q793" s="17">
        <v>58.05</v>
      </c>
      <c r="R793" s="19">
        <v>0</v>
      </c>
      <c r="S793">
        <v>1</v>
      </c>
    </row>
    <row r="794" spans="1:19">
      <c r="A794" s="1">
        <v>25</v>
      </c>
      <c r="B794" s="2">
        <v>0.83333333333333304</v>
      </c>
      <c r="C794" s="18">
        <v>25.8</v>
      </c>
      <c r="D794" s="17">
        <v>11.75</v>
      </c>
      <c r="E794" s="17">
        <v>0.38</v>
      </c>
      <c r="F794" s="17">
        <v>0.17</v>
      </c>
      <c r="G794" s="17">
        <v>10.77</v>
      </c>
      <c r="H794" s="17">
        <v>10.95</v>
      </c>
      <c r="I794" s="17">
        <v>3.23</v>
      </c>
      <c r="J794" s="17">
        <v>36</v>
      </c>
      <c r="K794" s="17">
        <v>22</v>
      </c>
      <c r="L794" s="18">
        <v>27.5</v>
      </c>
      <c r="M794" s="18">
        <v>85</v>
      </c>
      <c r="N794" s="20">
        <v>1008.4</v>
      </c>
      <c r="O794" s="18">
        <v>1</v>
      </c>
      <c r="P794" s="17">
        <v>0.92</v>
      </c>
      <c r="Q794" s="17">
        <v>60.71</v>
      </c>
      <c r="R794" s="19">
        <v>0</v>
      </c>
      <c r="S794">
        <v>1</v>
      </c>
    </row>
    <row r="795" spans="1:19">
      <c r="A795" s="1">
        <v>25</v>
      </c>
      <c r="B795" s="2">
        <v>0.875</v>
      </c>
      <c r="C795" s="18">
        <v>25.9</v>
      </c>
      <c r="D795" s="17">
        <v>13.29</v>
      </c>
      <c r="E795" s="17">
        <v>0.33</v>
      </c>
      <c r="F795" s="17">
        <v>0.19</v>
      </c>
      <c r="G795" s="17">
        <v>7.79</v>
      </c>
      <c r="H795" s="17">
        <v>7.98</v>
      </c>
      <c r="I795" s="17">
        <v>3.56</v>
      </c>
      <c r="J795" s="17">
        <v>32</v>
      </c>
      <c r="K795" s="17">
        <v>13</v>
      </c>
      <c r="L795" s="18">
        <v>27.4</v>
      </c>
      <c r="M795" s="18">
        <v>86.2</v>
      </c>
      <c r="N795" s="20">
        <v>1009</v>
      </c>
      <c r="O795" s="18">
        <v>1</v>
      </c>
      <c r="P795" s="17">
        <v>0.97</v>
      </c>
      <c r="Q795" s="17">
        <v>58.61</v>
      </c>
      <c r="R795" s="19">
        <v>0</v>
      </c>
      <c r="S795">
        <v>1</v>
      </c>
    </row>
    <row r="796" spans="1:19">
      <c r="A796" s="1">
        <v>25</v>
      </c>
      <c r="B796" s="2">
        <v>0.91666666666666696</v>
      </c>
      <c r="C796" s="18">
        <v>25.9</v>
      </c>
      <c r="D796" s="17">
        <v>9.36</v>
      </c>
      <c r="E796" s="17">
        <v>0.41</v>
      </c>
      <c r="F796" s="17">
        <v>0.34</v>
      </c>
      <c r="G796" s="17">
        <v>8.1999999999999993</v>
      </c>
      <c r="H796" s="17">
        <v>8.5399999999999991</v>
      </c>
      <c r="I796" s="17">
        <v>3.26</v>
      </c>
      <c r="J796" s="17">
        <v>43</v>
      </c>
      <c r="K796" s="17">
        <v>15</v>
      </c>
      <c r="L796" s="18">
        <v>27</v>
      </c>
      <c r="M796" s="18">
        <v>87.5</v>
      </c>
      <c r="N796" s="20">
        <v>1009.3</v>
      </c>
      <c r="O796" s="18">
        <v>0</v>
      </c>
      <c r="P796" s="17">
        <v>0.54</v>
      </c>
      <c r="Q796" s="17">
        <v>112.2</v>
      </c>
      <c r="R796" s="19">
        <v>0</v>
      </c>
      <c r="S796">
        <v>1</v>
      </c>
    </row>
    <row r="797" spans="1:19">
      <c r="A797" s="1">
        <v>25</v>
      </c>
      <c r="B797" s="2">
        <v>0.95833333333333304</v>
      </c>
      <c r="C797" s="18">
        <v>25.9</v>
      </c>
      <c r="D797" s="17">
        <v>1.1499999999999999</v>
      </c>
      <c r="E797" s="17">
        <v>0.62</v>
      </c>
      <c r="F797" s="17">
        <v>2.92</v>
      </c>
      <c r="G797" s="17">
        <v>12.18</v>
      </c>
      <c r="H797" s="17">
        <v>15.11</v>
      </c>
      <c r="I797" s="17">
        <v>2.69</v>
      </c>
      <c r="J797" s="17">
        <v>47</v>
      </c>
      <c r="K797" s="17">
        <v>23</v>
      </c>
      <c r="L797" s="18">
        <v>26.2</v>
      </c>
      <c r="M797" s="18">
        <v>92.7</v>
      </c>
      <c r="N797" s="20">
        <v>1009.5</v>
      </c>
      <c r="O797" s="18">
        <v>0</v>
      </c>
      <c r="P797" s="17">
        <v>0.44</v>
      </c>
      <c r="Q797" s="17">
        <v>176.75</v>
      </c>
      <c r="R797" s="19">
        <v>0</v>
      </c>
      <c r="S797">
        <v>1</v>
      </c>
    </row>
    <row r="799" spans="1:19">
      <c r="A799" s="150" t="s">
        <v>39</v>
      </c>
      <c r="B799" s="151"/>
      <c r="C799" s="18">
        <v>0</v>
      </c>
      <c r="D799" s="18">
        <v>0</v>
      </c>
      <c r="E799" s="18">
        <v>0</v>
      </c>
      <c r="F799" s="18">
        <v>1</v>
      </c>
      <c r="G799" s="18">
        <v>1</v>
      </c>
      <c r="H799" s="18">
        <v>1</v>
      </c>
      <c r="I799" s="18">
        <v>0</v>
      </c>
      <c r="J799" s="18">
        <v>1</v>
      </c>
      <c r="K799" s="18">
        <v>1</v>
      </c>
      <c r="L799" s="18">
        <v>0</v>
      </c>
      <c r="M799" s="18">
        <v>0</v>
      </c>
      <c r="N799" s="18">
        <v>0</v>
      </c>
      <c r="O799" s="18">
        <v>0</v>
      </c>
      <c r="P799" s="18">
        <v>0</v>
      </c>
      <c r="Q799" s="18">
        <v>0</v>
      </c>
      <c r="R799" s="18">
        <v>0</v>
      </c>
    </row>
    <row r="800" spans="1:19">
      <c r="A800" s="144" t="s">
        <v>2</v>
      </c>
      <c r="B800" s="145"/>
      <c r="C800" s="18">
        <v>0</v>
      </c>
      <c r="D800" s="18">
        <v>0</v>
      </c>
      <c r="E800" s="18">
        <v>0</v>
      </c>
      <c r="F800" s="18">
        <v>0</v>
      </c>
      <c r="G800" s="18">
        <v>0</v>
      </c>
      <c r="H800" s="18">
        <v>0</v>
      </c>
      <c r="I800" s="18">
        <v>0</v>
      </c>
      <c r="J800" s="18">
        <v>0</v>
      </c>
      <c r="K800" s="18">
        <v>0</v>
      </c>
      <c r="L800" s="18">
        <v>0</v>
      </c>
      <c r="M800" s="18">
        <v>0</v>
      </c>
      <c r="N800" s="18">
        <v>0</v>
      </c>
      <c r="O800" s="18">
        <v>0</v>
      </c>
      <c r="P800" s="18">
        <v>0</v>
      </c>
      <c r="Q800" s="18">
        <v>0</v>
      </c>
      <c r="R800" s="18">
        <v>0</v>
      </c>
    </row>
    <row r="801" spans="1:19">
      <c r="A801" s="146" t="s">
        <v>3</v>
      </c>
      <c r="B801" s="147"/>
      <c r="C801" s="18">
        <v>0</v>
      </c>
      <c r="D801" s="18">
        <v>0</v>
      </c>
      <c r="E801" s="18">
        <v>0</v>
      </c>
      <c r="F801" s="18">
        <v>0</v>
      </c>
      <c r="G801" s="18">
        <v>0</v>
      </c>
      <c r="H801" s="18">
        <v>0</v>
      </c>
      <c r="I801" s="18">
        <v>0</v>
      </c>
      <c r="J801" s="18">
        <v>0</v>
      </c>
      <c r="K801" s="18">
        <v>0</v>
      </c>
      <c r="L801" s="18">
        <v>0</v>
      </c>
      <c r="M801" s="18">
        <v>0</v>
      </c>
      <c r="N801" s="18">
        <v>0</v>
      </c>
      <c r="O801" s="18">
        <v>0</v>
      </c>
      <c r="P801" s="18">
        <v>0</v>
      </c>
      <c r="Q801" s="18">
        <v>0</v>
      </c>
      <c r="R801" s="18">
        <v>0</v>
      </c>
    </row>
    <row r="802" spans="1:19">
      <c r="A802" s="148" t="s">
        <v>4</v>
      </c>
      <c r="B802" s="149"/>
      <c r="C802" s="18">
        <v>0</v>
      </c>
      <c r="D802" s="18">
        <v>0</v>
      </c>
      <c r="E802" s="18">
        <v>0</v>
      </c>
      <c r="F802" s="18">
        <v>0</v>
      </c>
      <c r="G802" s="18">
        <v>0</v>
      </c>
      <c r="H802" s="18">
        <v>0</v>
      </c>
      <c r="I802" s="18">
        <v>0</v>
      </c>
      <c r="J802" s="18">
        <v>0</v>
      </c>
      <c r="K802" s="18">
        <v>0</v>
      </c>
      <c r="L802" s="18">
        <v>0</v>
      </c>
      <c r="M802" s="18">
        <v>0</v>
      </c>
      <c r="N802" s="18">
        <v>0</v>
      </c>
      <c r="O802" s="18">
        <v>0</v>
      </c>
      <c r="P802" s="18">
        <v>0</v>
      </c>
      <c r="Q802" s="18">
        <v>0</v>
      </c>
      <c r="R802" s="18">
        <v>0</v>
      </c>
    </row>
    <row r="803" spans="1:19">
      <c r="A803" s="152" t="s">
        <v>27</v>
      </c>
      <c r="B803" s="153"/>
      <c r="C803" s="21">
        <f t="shared" ref="C803:R803" si="24">24-C799-C800-C801-C802</f>
        <v>24</v>
      </c>
      <c r="D803" s="21">
        <f t="shared" si="24"/>
        <v>24</v>
      </c>
      <c r="E803" s="21">
        <f t="shared" si="24"/>
        <v>24</v>
      </c>
      <c r="F803" s="21">
        <f t="shared" si="24"/>
        <v>23</v>
      </c>
      <c r="G803" s="21">
        <f t="shared" si="24"/>
        <v>23</v>
      </c>
      <c r="H803" s="21">
        <f t="shared" si="24"/>
        <v>23</v>
      </c>
      <c r="I803" s="21">
        <f t="shared" si="24"/>
        <v>24</v>
      </c>
      <c r="J803" s="21">
        <f t="shared" si="24"/>
        <v>23</v>
      </c>
      <c r="K803" s="21">
        <f t="shared" si="24"/>
        <v>23</v>
      </c>
      <c r="L803" s="21">
        <f t="shared" si="24"/>
        <v>24</v>
      </c>
      <c r="M803" s="21">
        <f t="shared" si="24"/>
        <v>24</v>
      </c>
      <c r="N803" s="21">
        <f t="shared" si="24"/>
        <v>24</v>
      </c>
      <c r="O803" s="21">
        <f t="shared" si="24"/>
        <v>24</v>
      </c>
      <c r="P803" s="21">
        <f t="shared" si="24"/>
        <v>24</v>
      </c>
      <c r="Q803" s="21">
        <f t="shared" si="24"/>
        <v>24</v>
      </c>
      <c r="R803" s="21">
        <f t="shared" si="24"/>
        <v>24</v>
      </c>
    </row>
    <row r="804" spans="1:19">
      <c r="A804" s="154" t="s">
        <v>28</v>
      </c>
      <c r="B804" s="155"/>
      <c r="C804" s="22">
        <f>C803/(SUM(S774:S797))</f>
        <v>1</v>
      </c>
      <c r="D804" s="22">
        <f>D803/(SUM(S774:S797))</f>
        <v>1</v>
      </c>
      <c r="E804" s="22">
        <f>E803/(SUM(S774:S797))</f>
        <v>1</v>
      </c>
      <c r="F804" s="22">
        <f>F803/(SUM(S774:S797))</f>
        <v>0.95833333333333337</v>
      </c>
      <c r="G804" s="22">
        <f>G803/(SUM(S774:S797))</f>
        <v>0.95833333333333337</v>
      </c>
      <c r="H804" s="22">
        <f>H803/(SUM(S774:S797))</f>
        <v>0.95833333333333337</v>
      </c>
      <c r="I804" s="22">
        <f>I803/(SUM(S774:S797))</f>
        <v>1</v>
      </c>
      <c r="J804" s="22">
        <f>J803/(SUM(S774:S797))</f>
        <v>0.95833333333333337</v>
      </c>
      <c r="K804" s="22">
        <f>K803/(SUM(S774:S797))</f>
        <v>0.95833333333333337</v>
      </c>
      <c r="L804" s="22">
        <f>L803/(SUM(S774:S797))</f>
        <v>1</v>
      </c>
      <c r="M804" s="22">
        <f>M803/(SUM(S774:S797))</f>
        <v>1</v>
      </c>
      <c r="N804" s="22">
        <f>N803/(SUM(S774:S797))</f>
        <v>1</v>
      </c>
      <c r="O804" s="22">
        <f>O803/(SUM(S774:S797))</f>
        <v>1</v>
      </c>
      <c r="P804" s="22">
        <f>P803/(SUM(S774:S797))</f>
        <v>1</v>
      </c>
      <c r="Q804" s="22">
        <f>Q803/(SUM(S774:S797))</f>
        <v>1</v>
      </c>
      <c r="R804" s="22">
        <f>R803/(SUM(S774:S797))</f>
        <v>1</v>
      </c>
    </row>
    <row r="806" spans="1:19">
      <c r="A806" s="1">
        <v>26</v>
      </c>
      <c r="B806" s="2">
        <v>0</v>
      </c>
      <c r="C806" s="18">
        <v>25.9</v>
      </c>
      <c r="D806" s="17">
        <v>0.64</v>
      </c>
      <c r="E806" s="17">
        <v>0.67</v>
      </c>
      <c r="F806" s="17">
        <v>4.9400000000000004</v>
      </c>
      <c r="G806" s="17">
        <v>15.01</v>
      </c>
      <c r="H806" s="17">
        <v>19.95</v>
      </c>
      <c r="I806" s="17">
        <v>2.39</v>
      </c>
      <c r="J806" s="17">
        <v>54</v>
      </c>
      <c r="K806" s="17">
        <v>21</v>
      </c>
      <c r="L806" s="18">
        <v>25.9</v>
      </c>
      <c r="M806" s="18">
        <v>94.6</v>
      </c>
      <c r="N806" s="20">
        <v>1009</v>
      </c>
      <c r="O806" s="18">
        <v>1</v>
      </c>
      <c r="P806" s="18">
        <v>0.61</v>
      </c>
      <c r="Q806" s="17">
        <v>176.48</v>
      </c>
      <c r="R806" s="19">
        <v>0</v>
      </c>
      <c r="S806">
        <v>1</v>
      </c>
    </row>
    <row r="807" spans="1:19">
      <c r="A807" s="1">
        <v>26</v>
      </c>
      <c r="B807" s="2">
        <v>4.1666666666666664E-2</v>
      </c>
      <c r="C807" s="18">
        <v>25.9</v>
      </c>
      <c r="D807" s="17">
        <v>1.74</v>
      </c>
      <c r="E807" s="17">
        <v>0.45</v>
      </c>
      <c r="F807" s="17">
        <v>1.93</v>
      </c>
      <c r="G807" s="17">
        <v>16.21</v>
      </c>
      <c r="H807" s="17">
        <v>18.14</v>
      </c>
      <c r="I807" s="17">
        <v>1.65</v>
      </c>
      <c r="J807" s="17">
        <v>42</v>
      </c>
      <c r="K807" s="17">
        <v>8</v>
      </c>
      <c r="L807" s="18">
        <v>26</v>
      </c>
      <c r="M807" s="18">
        <v>93.9</v>
      </c>
      <c r="N807" s="20">
        <v>1008.8</v>
      </c>
      <c r="O807" s="18">
        <v>2</v>
      </c>
      <c r="P807" s="18">
        <v>0.51</v>
      </c>
      <c r="Q807" s="17">
        <v>175.82</v>
      </c>
      <c r="R807" s="19">
        <v>0</v>
      </c>
      <c r="S807">
        <v>1</v>
      </c>
    </row>
    <row r="808" spans="1:19">
      <c r="A808" s="1">
        <v>26</v>
      </c>
      <c r="B808" s="2">
        <v>8.3333333333333301E-2</v>
      </c>
      <c r="C808" s="18">
        <v>25.9</v>
      </c>
      <c r="D808" s="17">
        <v>2.64</v>
      </c>
      <c r="E808" s="17">
        <v>0.34</v>
      </c>
      <c r="F808" s="17">
        <v>0.44</v>
      </c>
      <c r="G808" s="17">
        <v>14.69</v>
      </c>
      <c r="H808" s="17">
        <v>15.13</v>
      </c>
      <c r="I808" s="17">
        <v>1.79</v>
      </c>
      <c r="J808" s="17">
        <v>42</v>
      </c>
      <c r="K808" s="17">
        <v>16</v>
      </c>
      <c r="L808" s="18">
        <v>26</v>
      </c>
      <c r="M808" s="18">
        <v>93.1</v>
      </c>
      <c r="N808" s="20">
        <v>1008.5</v>
      </c>
      <c r="O808" s="18">
        <v>1</v>
      </c>
      <c r="P808" s="18">
        <v>0.68</v>
      </c>
      <c r="Q808" s="17">
        <v>174.52</v>
      </c>
      <c r="R808" s="19">
        <v>0</v>
      </c>
      <c r="S808">
        <v>1</v>
      </c>
    </row>
    <row r="809" spans="1:19">
      <c r="A809" s="1">
        <v>26</v>
      </c>
      <c r="B809" s="2">
        <v>0.125</v>
      </c>
      <c r="C809" s="18">
        <v>25.9</v>
      </c>
      <c r="D809" s="17">
        <v>3.29</v>
      </c>
      <c r="E809" s="17">
        <v>0.33</v>
      </c>
      <c r="F809" s="17">
        <v>0.68</v>
      </c>
      <c r="G809" s="17">
        <v>12.9</v>
      </c>
      <c r="H809" s="17">
        <v>13.58</v>
      </c>
      <c r="I809" s="17">
        <v>1.72</v>
      </c>
      <c r="J809" s="17">
        <v>38</v>
      </c>
      <c r="K809" s="17">
        <v>16</v>
      </c>
      <c r="L809" s="18">
        <v>26.1</v>
      </c>
      <c r="M809" s="18">
        <v>93.6</v>
      </c>
      <c r="N809" s="20">
        <v>1008.3</v>
      </c>
      <c r="O809" s="18">
        <v>1</v>
      </c>
      <c r="P809" s="18">
        <v>0.39</v>
      </c>
      <c r="Q809" s="17">
        <v>208.2</v>
      </c>
      <c r="R809" s="19">
        <v>0</v>
      </c>
      <c r="S809">
        <v>1</v>
      </c>
    </row>
    <row r="810" spans="1:19">
      <c r="A810" s="1">
        <v>26</v>
      </c>
      <c r="B810" s="2">
        <v>0.16666666666666699</v>
      </c>
      <c r="C810" s="18">
        <v>25.9</v>
      </c>
      <c r="D810" s="17">
        <v>3.11</v>
      </c>
      <c r="E810" s="17">
        <v>0.33</v>
      </c>
      <c r="F810" s="17">
        <v>2.4300000000000002</v>
      </c>
      <c r="G810" s="17">
        <v>12.06</v>
      </c>
      <c r="H810" s="17">
        <v>14.49</v>
      </c>
      <c r="I810" s="17">
        <v>1.71</v>
      </c>
      <c r="J810" s="17">
        <v>30</v>
      </c>
      <c r="K810" s="17">
        <v>9</v>
      </c>
      <c r="L810" s="18">
        <v>25.9</v>
      </c>
      <c r="M810" s="18">
        <v>94.8</v>
      </c>
      <c r="N810" s="20">
        <v>1008.2</v>
      </c>
      <c r="O810" s="18">
        <v>2</v>
      </c>
      <c r="P810" s="18">
        <v>0.56000000000000005</v>
      </c>
      <c r="Q810" s="17">
        <v>176.56</v>
      </c>
      <c r="R810" s="19">
        <v>0</v>
      </c>
      <c r="S810">
        <v>1</v>
      </c>
    </row>
    <row r="811" spans="1:19">
      <c r="A811" s="1">
        <v>26</v>
      </c>
      <c r="B811" s="2">
        <v>0.20833333333333301</v>
      </c>
      <c r="C811" s="18">
        <v>25.9</v>
      </c>
      <c r="D811" s="17">
        <v>4.49</v>
      </c>
      <c r="E811" s="17">
        <v>0.31</v>
      </c>
      <c r="F811" s="17">
        <v>0.73</v>
      </c>
      <c r="G811" s="17">
        <v>11.34</v>
      </c>
      <c r="H811" s="17">
        <v>12.07</v>
      </c>
      <c r="I811" s="17">
        <v>1.86</v>
      </c>
      <c r="J811" s="17">
        <v>33</v>
      </c>
      <c r="K811" s="17">
        <v>15</v>
      </c>
      <c r="L811" s="18">
        <v>25.8</v>
      </c>
      <c r="M811" s="18">
        <v>94.7</v>
      </c>
      <c r="N811" s="20">
        <v>1008.2</v>
      </c>
      <c r="O811" s="18">
        <v>2</v>
      </c>
      <c r="P811" s="18">
        <v>0.39</v>
      </c>
      <c r="Q811" s="17">
        <v>167.35</v>
      </c>
      <c r="R811" s="19">
        <v>0.2</v>
      </c>
      <c r="S811">
        <v>1</v>
      </c>
    </row>
    <row r="812" spans="1:19">
      <c r="A812" s="1">
        <v>26</v>
      </c>
      <c r="B812" s="2">
        <v>0.25</v>
      </c>
      <c r="C812" s="18">
        <v>25.9</v>
      </c>
      <c r="D812" s="17">
        <v>7.56</v>
      </c>
      <c r="E812" s="17">
        <v>0.28000000000000003</v>
      </c>
      <c r="F812" s="17">
        <v>1.28</v>
      </c>
      <c r="G812" s="17">
        <v>12.31</v>
      </c>
      <c r="H812" s="17">
        <v>13.59</v>
      </c>
      <c r="I812" s="17">
        <v>1.89</v>
      </c>
      <c r="J812" s="17">
        <v>38</v>
      </c>
      <c r="K812" s="17">
        <v>41</v>
      </c>
      <c r="L812" s="18">
        <v>25.1</v>
      </c>
      <c r="M812" s="18">
        <v>95.5</v>
      </c>
      <c r="N812" s="20">
        <v>1008.6</v>
      </c>
      <c r="O812" s="18">
        <v>4</v>
      </c>
      <c r="P812" s="18">
        <v>2.13</v>
      </c>
      <c r="Q812" s="17">
        <v>116.87</v>
      </c>
      <c r="R812" s="19">
        <v>11.6</v>
      </c>
      <c r="S812">
        <v>1</v>
      </c>
    </row>
    <row r="813" spans="1:19">
      <c r="A813" s="1">
        <v>26</v>
      </c>
      <c r="B813" s="2">
        <v>0.29166666666666702</v>
      </c>
      <c r="C813" s="18">
        <v>26</v>
      </c>
      <c r="D813" s="17">
        <v>23.18</v>
      </c>
      <c r="E813" s="17">
        <v>0.23</v>
      </c>
      <c r="F813" s="17">
        <v>0.71</v>
      </c>
      <c r="G813" s="17">
        <v>11.08</v>
      </c>
      <c r="H813" s="17">
        <v>11.78</v>
      </c>
      <c r="I813" s="17">
        <v>1.85</v>
      </c>
      <c r="J813" s="44">
        <v>9</v>
      </c>
      <c r="K813" s="44">
        <v>26</v>
      </c>
      <c r="L813" s="18">
        <v>22.9</v>
      </c>
      <c r="M813" s="18">
        <v>98.1</v>
      </c>
      <c r="N813" s="20">
        <v>1009.2</v>
      </c>
      <c r="O813" s="18">
        <v>52</v>
      </c>
      <c r="P813" s="18">
        <v>0.74</v>
      </c>
      <c r="Q813" s="17">
        <v>123.69</v>
      </c>
      <c r="R813" s="19">
        <v>1</v>
      </c>
      <c r="S813">
        <v>1</v>
      </c>
    </row>
    <row r="814" spans="1:19">
      <c r="A814" s="1">
        <v>26</v>
      </c>
      <c r="B814" s="2">
        <v>0.33333333333333298</v>
      </c>
      <c r="C814" s="18">
        <v>25.9</v>
      </c>
      <c r="D814" s="17">
        <v>13.22</v>
      </c>
      <c r="E814" s="17">
        <v>0.44</v>
      </c>
      <c r="F814" s="17">
        <v>5.36</v>
      </c>
      <c r="G814" s="17">
        <v>14.38</v>
      </c>
      <c r="H814" s="17">
        <v>19.75</v>
      </c>
      <c r="I814" s="17">
        <v>1.9</v>
      </c>
      <c r="J814" s="17">
        <v>27</v>
      </c>
      <c r="K814" s="17">
        <v>0</v>
      </c>
      <c r="L814" s="18">
        <v>24.4</v>
      </c>
      <c r="M814" s="18">
        <v>95.6</v>
      </c>
      <c r="N814" s="20">
        <v>1010.1</v>
      </c>
      <c r="O814" s="18">
        <v>145</v>
      </c>
      <c r="P814" s="17">
        <v>0.13</v>
      </c>
      <c r="Q814" s="17">
        <v>171.63</v>
      </c>
      <c r="R814" s="19">
        <v>0</v>
      </c>
      <c r="S814">
        <v>1</v>
      </c>
    </row>
    <row r="815" spans="1:19">
      <c r="A815" s="1">
        <v>26</v>
      </c>
      <c r="B815" s="2">
        <v>0.375</v>
      </c>
      <c r="C815" s="18">
        <v>25.9</v>
      </c>
      <c r="D815" s="17">
        <v>12.22</v>
      </c>
      <c r="E815" s="17">
        <v>0.28000000000000003</v>
      </c>
      <c r="F815" s="17">
        <v>3.69</v>
      </c>
      <c r="G815" s="17">
        <v>8.93</v>
      </c>
      <c r="H815" s="17">
        <v>12.62</v>
      </c>
      <c r="I815" s="17">
        <v>1.93</v>
      </c>
      <c r="J815" s="17">
        <v>23</v>
      </c>
      <c r="K815" s="17">
        <v>15</v>
      </c>
      <c r="L815" s="18">
        <v>27</v>
      </c>
      <c r="M815" s="18">
        <v>87.4</v>
      </c>
      <c r="N815" s="20">
        <v>1010.5</v>
      </c>
      <c r="O815" s="18">
        <v>441</v>
      </c>
      <c r="P815" s="17">
        <v>1.38</v>
      </c>
      <c r="Q815" s="17">
        <v>125.99</v>
      </c>
      <c r="R815" s="19">
        <v>0</v>
      </c>
      <c r="S815">
        <v>1</v>
      </c>
    </row>
    <row r="816" spans="1:19">
      <c r="A816" s="1">
        <v>26</v>
      </c>
      <c r="B816" s="2">
        <v>0.41666666666666702</v>
      </c>
      <c r="C816" s="18">
        <v>26</v>
      </c>
      <c r="D816" s="17">
        <v>19.21</v>
      </c>
      <c r="E816" s="17">
        <v>0.22</v>
      </c>
      <c r="F816" s="17">
        <v>1.34</v>
      </c>
      <c r="G816" s="17">
        <v>5.6</v>
      </c>
      <c r="H816" s="17">
        <v>6.94</v>
      </c>
      <c r="I816" s="17">
        <v>1.95</v>
      </c>
      <c r="J816" s="17">
        <v>18</v>
      </c>
      <c r="K816" s="17">
        <v>0</v>
      </c>
      <c r="L816" s="18">
        <v>29.2</v>
      </c>
      <c r="M816" s="18">
        <v>76.099999999999994</v>
      </c>
      <c r="N816" s="20">
        <v>1010.4</v>
      </c>
      <c r="O816" s="18">
        <v>647</v>
      </c>
      <c r="P816" s="17">
        <v>2.52</v>
      </c>
      <c r="Q816" s="17">
        <v>87.68</v>
      </c>
      <c r="R816" s="19">
        <v>0</v>
      </c>
      <c r="S816">
        <v>1</v>
      </c>
    </row>
    <row r="817" spans="1:19">
      <c r="A817" s="1">
        <v>26</v>
      </c>
      <c r="B817" s="2">
        <v>0.45833333333333298</v>
      </c>
      <c r="C817" s="18">
        <v>26.5</v>
      </c>
      <c r="D817" s="17">
        <v>21.66</v>
      </c>
      <c r="E817" s="17">
        <v>0.18</v>
      </c>
      <c r="F817" s="17">
        <v>0.72</v>
      </c>
      <c r="G817" s="17">
        <v>4.8600000000000003</v>
      </c>
      <c r="H817" s="17">
        <v>5.59</v>
      </c>
      <c r="I817" s="17">
        <v>1.89</v>
      </c>
      <c r="J817" s="17">
        <v>17</v>
      </c>
      <c r="K817" s="17">
        <v>0</v>
      </c>
      <c r="L817" s="18">
        <v>29.2</v>
      </c>
      <c r="M817" s="18">
        <v>74.2</v>
      </c>
      <c r="N817" s="20">
        <v>1010.3</v>
      </c>
      <c r="O817" s="18">
        <v>452</v>
      </c>
      <c r="P817" s="17">
        <v>3.4</v>
      </c>
      <c r="Q817" s="17">
        <v>63.92</v>
      </c>
      <c r="R817" s="19">
        <v>0</v>
      </c>
      <c r="S817">
        <v>1</v>
      </c>
    </row>
    <row r="818" spans="1:19">
      <c r="A818" s="1">
        <v>26</v>
      </c>
      <c r="B818" s="2">
        <v>0.5</v>
      </c>
      <c r="C818" s="18">
        <v>26.9</v>
      </c>
      <c r="D818" s="17">
        <v>22.69</v>
      </c>
      <c r="E818" s="17">
        <v>0.16</v>
      </c>
      <c r="F818" s="17">
        <v>0.79</v>
      </c>
      <c r="G818" s="17">
        <v>4.8</v>
      </c>
      <c r="H818" s="17">
        <v>5.59</v>
      </c>
      <c r="I818" s="17">
        <v>2.06</v>
      </c>
      <c r="J818" s="17">
        <v>16</v>
      </c>
      <c r="K818" s="17">
        <v>4</v>
      </c>
      <c r="L818" s="18">
        <v>29.5</v>
      </c>
      <c r="M818" s="18">
        <v>70.099999999999994</v>
      </c>
      <c r="N818" s="20">
        <v>1009.8</v>
      </c>
      <c r="O818" s="18">
        <v>632</v>
      </c>
      <c r="P818" s="17">
        <v>3.76</v>
      </c>
      <c r="Q818" s="17">
        <v>59.71</v>
      </c>
      <c r="R818" s="19">
        <v>0</v>
      </c>
      <c r="S818">
        <v>1</v>
      </c>
    </row>
    <row r="819" spans="1:19">
      <c r="A819" s="1">
        <v>26</v>
      </c>
      <c r="B819" s="2">
        <v>0.54166666666666696</v>
      </c>
      <c r="C819" s="18">
        <v>26.9</v>
      </c>
      <c r="D819" s="17">
        <v>22.39</v>
      </c>
      <c r="E819" s="17">
        <v>0.18</v>
      </c>
      <c r="F819" s="17">
        <v>1.43</v>
      </c>
      <c r="G819" s="17">
        <v>4.3899999999999997</v>
      </c>
      <c r="H819" s="17">
        <v>5.82</v>
      </c>
      <c r="I819" s="17">
        <v>2.08</v>
      </c>
      <c r="J819" s="17">
        <v>18</v>
      </c>
      <c r="K819" s="17">
        <v>0</v>
      </c>
      <c r="L819" s="18">
        <v>30</v>
      </c>
      <c r="M819" s="18">
        <v>68.599999999999994</v>
      </c>
      <c r="N819" s="20">
        <v>1008.8</v>
      </c>
      <c r="O819" s="18">
        <v>665</v>
      </c>
      <c r="P819" s="17">
        <v>3.65</v>
      </c>
      <c r="Q819" s="17">
        <v>57.83</v>
      </c>
      <c r="R819" s="19">
        <v>0.2</v>
      </c>
      <c r="S819">
        <v>1</v>
      </c>
    </row>
    <row r="820" spans="1:19">
      <c r="A820" s="1">
        <v>26</v>
      </c>
      <c r="B820" s="2">
        <v>0.58333333333333304</v>
      </c>
      <c r="C820" s="18">
        <v>27.5</v>
      </c>
      <c r="D820" s="17">
        <v>21.32</v>
      </c>
      <c r="E820" s="17">
        <v>0.17</v>
      </c>
      <c r="F820" s="17">
        <v>1.43</v>
      </c>
      <c r="G820" s="17">
        <v>4.57</v>
      </c>
      <c r="H820" s="17">
        <v>6</v>
      </c>
      <c r="I820" s="17">
        <v>2.21</v>
      </c>
      <c r="J820" s="17">
        <v>14</v>
      </c>
      <c r="K820" s="17">
        <v>0</v>
      </c>
      <c r="L820" s="18">
        <v>30</v>
      </c>
      <c r="M820" s="18">
        <v>68.900000000000006</v>
      </c>
      <c r="N820" s="20">
        <v>1008.2</v>
      </c>
      <c r="O820" s="18">
        <v>534</v>
      </c>
      <c r="P820" s="17">
        <v>3.48</v>
      </c>
      <c r="Q820" s="17">
        <v>49.22</v>
      </c>
      <c r="R820" s="19">
        <v>0</v>
      </c>
      <c r="S820">
        <v>1</v>
      </c>
    </row>
    <row r="821" spans="1:19">
      <c r="A821" s="1">
        <v>26</v>
      </c>
      <c r="B821" s="2">
        <v>0.625</v>
      </c>
      <c r="C821" s="18">
        <v>27.6</v>
      </c>
      <c r="D821" s="17">
        <v>20.72</v>
      </c>
      <c r="E821" s="17">
        <v>0.18</v>
      </c>
      <c r="F821" s="17">
        <v>1.03</v>
      </c>
      <c r="G821" s="17">
        <v>4.21</v>
      </c>
      <c r="H821" s="17">
        <v>5.24</v>
      </c>
      <c r="I821" s="17">
        <v>2.27</v>
      </c>
      <c r="J821" s="17">
        <v>19</v>
      </c>
      <c r="K821" s="17">
        <v>0</v>
      </c>
      <c r="L821" s="18">
        <v>30</v>
      </c>
      <c r="M821" s="18">
        <v>70</v>
      </c>
      <c r="N821" s="20">
        <v>1007.7</v>
      </c>
      <c r="O821" s="18">
        <v>525</v>
      </c>
      <c r="P821" s="17">
        <v>3.18</v>
      </c>
      <c r="Q821" s="17">
        <v>53.12</v>
      </c>
      <c r="R821" s="19">
        <v>0</v>
      </c>
      <c r="S821">
        <v>1</v>
      </c>
    </row>
    <row r="822" spans="1:19">
      <c r="A822" s="1">
        <v>26</v>
      </c>
      <c r="B822" s="2">
        <v>0.66666666666666696</v>
      </c>
      <c r="C822" s="18">
        <v>27.9</v>
      </c>
      <c r="D822" s="17">
        <v>20.89</v>
      </c>
      <c r="E822" s="17">
        <v>0.19</v>
      </c>
      <c r="F822" s="17">
        <v>0.82</v>
      </c>
      <c r="G822" s="17">
        <v>3.84</v>
      </c>
      <c r="H822" s="17">
        <v>4.66</v>
      </c>
      <c r="I822" s="17">
        <v>1.88</v>
      </c>
      <c r="J822" s="17">
        <v>10</v>
      </c>
      <c r="K822" s="17">
        <v>0</v>
      </c>
      <c r="L822" s="18">
        <v>29.8</v>
      </c>
      <c r="M822" s="18">
        <v>70.599999999999994</v>
      </c>
      <c r="N822" s="20">
        <v>1007.1</v>
      </c>
      <c r="O822" s="18">
        <v>317</v>
      </c>
      <c r="P822" s="17">
        <v>2.85</v>
      </c>
      <c r="Q822" s="17">
        <v>39.99</v>
      </c>
      <c r="R822" s="19">
        <v>0</v>
      </c>
      <c r="S822">
        <v>1</v>
      </c>
    </row>
    <row r="823" spans="1:19">
      <c r="A823" s="1">
        <v>26</v>
      </c>
      <c r="B823" s="2">
        <v>0.70833333333333304</v>
      </c>
      <c r="C823" s="18">
        <v>27.4</v>
      </c>
      <c r="D823" s="17">
        <v>18.34</v>
      </c>
      <c r="E823" s="17">
        <v>0.2</v>
      </c>
      <c r="F823" s="17">
        <v>2.13</v>
      </c>
      <c r="G823" s="17">
        <v>3.62</v>
      </c>
      <c r="H823" s="17">
        <v>5.74</v>
      </c>
      <c r="I823" s="17">
        <v>2.11</v>
      </c>
      <c r="J823" s="17">
        <v>19</v>
      </c>
      <c r="K823" s="17">
        <v>3</v>
      </c>
      <c r="L823" s="18">
        <v>29.1</v>
      </c>
      <c r="M823" s="18">
        <v>73.8</v>
      </c>
      <c r="N823" s="20">
        <v>1007.2</v>
      </c>
      <c r="O823" s="18">
        <v>118</v>
      </c>
      <c r="P823" s="17">
        <v>2.3199999999999998</v>
      </c>
      <c r="Q823" s="17">
        <v>36.76</v>
      </c>
      <c r="R823" s="19">
        <v>0</v>
      </c>
      <c r="S823">
        <v>1</v>
      </c>
    </row>
    <row r="824" spans="1:19">
      <c r="A824" s="1">
        <v>26</v>
      </c>
      <c r="B824" s="2">
        <v>0.75</v>
      </c>
      <c r="C824" s="18">
        <v>25.8</v>
      </c>
      <c r="D824" s="17">
        <v>13.22</v>
      </c>
      <c r="E824" s="17">
        <v>0.4</v>
      </c>
      <c r="F824" s="17">
        <v>3.49</v>
      </c>
      <c r="G824" s="17">
        <v>6.67</v>
      </c>
      <c r="H824" s="17">
        <v>10.17</v>
      </c>
      <c r="I824" s="17">
        <v>2.5299999999999998</v>
      </c>
      <c r="J824" s="17">
        <v>15</v>
      </c>
      <c r="K824" s="17">
        <v>4</v>
      </c>
      <c r="L824" s="18">
        <v>28.6</v>
      </c>
      <c r="M824" s="18">
        <v>76.7</v>
      </c>
      <c r="N824" s="20">
        <v>1007.5</v>
      </c>
      <c r="O824" s="18">
        <v>28</v>
      </c>
      <c r="P824" s="17">
        <v>1.93</v>
      </c>
      <c r="Q824" s="17">
        <v>32.99</v>
      </c>
      <c r="R824" s="19">
        <v>0</v>
      </c>
      <c r="S824">
        <v>1</v>
      </c>
    </row>
    <row r="825" spans="1:19">
      <c r="A825" s="1">
        <v>26</v>
      </c>
      <c r="B825" s="2">
        <v>0.79166666666666696</v>
      </c>
      <c r="C825" s="18">
        <v>25.7</v>
      </c>
      <c r="D825" s="17">
        <v>11.29</v>
      </c>
      <c r="E825" s="17">
        <v>0.3</v>
      </c>
      <c r="F825" s="17">
        <v>2.46</v>
      </c>
      <c r="G825" s="17">
        <v>8.17</v>
      </c>
      <c r="H825" s="17">
        <v>10.63</v>
      </c>
      <c r="I825" s="17">
        <v>2.3199999999999998</v>
      </c>
      <c r="J825" s="17">
        <v>15</v>
      </c>
      <c r="K825" s="17">
        <v>8</v>
      </c>
      <c r="L825" s="18">
        <v>28</v>
      </c>
      <c r="M825" s="18">
        <v>79.099999999999994</v>
      </c>
      <c r="N825" s="20">
        <v>1008.3</v>
      </c>
      <c r="O825" s="18">
        <v>1</v>
      </c>
      <c r="P825" s="17">
        <v>1.3</v>
      </c>
      <c r="Q825" s="17">
        <v>27.17</v>
      </c>
      <c r="R825" s="19">
        <v>0</v>
      </c>
      <c r="S825">
        <v>1</v>
      </c>
    </row>
    <row r="826" spans="1:19">
      <c r="A826" s="1">
        <v>26</v>
      </c>
      <c r="B826" s="2">
        <v>0.83333333333333304</v>
      </c>
      <c r="C826" s="18">
        <v>25.7</v>
      </c>
      <c r="D826" s="17">
        <v>10.17</v>
      </c>
      <c r="E826" s="17">
        <v>0.32</v>
      </c>
      <c r="F826" s="17">
        <v>1.67</v>
      </c>
      <c r="G826" s="17">
        <v>8.32</v>
      </c>
      <c r="H826" s="17">
        <v>9.99</v>
      </c>
      <c r="I826" s="17">
        <v>2.15</v>
      </c>
      <c r="J826" s="17">
        <v>22</v>
      </c>
      <c r="K826" s="17">
        <v>6</v>
      </c>
      <c r="L826" s="18">
        <v>27.8</v>
      </c>
      <c r="M826" s="18">
        <v>81.7</v>
      </c>
      <c r="N826" s="20">
        <v>1008.6</v>
      </c>
      <c r="O826" s="18">
        <v>1</v>
      </c>
      <c r="P826" s="17">
        <v>0.8</v>
      </c>
      <c r="Q826" s="17">
        <v>356.21</v>
      </c>
      <c r="R826" s="19">
        <v>0</v>
      </c>
      <c r="S826">
        <v>1</v>
      </c>
    </row>
    <row r="827" spans="1:19">
      <c r="A827" s="1">
        <v>26</v>
      </c>
      <c r="B827" s="2">
        <v>0.875</v>
      </c>
      <c r="C827" s="18">
        <v>25.6</v>
      </c>
      <c r="D827" s="17">
        <v>9.43</v>
      </c>
      <c r="E827" s="17">
        <v>0.33</v>
      </c>
      <c r="F827" s="17">
        <v>2.11</v>
      </c>
      <c r="G827" s="17">
        <v>9.2799999999999994</v>
      </c>
      <c r="H827" s="17">
        <v>11.4</v>
      </c>
      <c r="I827" s="17">
        <v>1.84</v>
      </c>
      <c r="J827" s="17">
        <v>18</v>
      </c>
      <c r="K827" s="17">
        <v>3</v>
      </c>
      <c r="L827" s="18">
        <v>27.6</v>
      </c>
      <c r="M827" s="18">
        <v>84</v>
      </c>
      <c r="N827" s="20">
        <v>1009.5</v>
      </c>
      <c r="O827" s="18">
        <v>1</v>
      </c>
      <c r="P827" s="17">
        <v>0.76</v>
      </c>
      <c r="Q827" s="17">
        <v>19.02</v>
      </c>
      <c r="R827" s="19">
        <v>0</v>
      </c>
      <c r="S827">
        <v>1</v>
      </c>
    </row>
    <row r="828" spans="1:19">
      <c r="A828" s="1">
        <v>26</v>
      </c>
      <c r="B828" s="2">
        <v>0.91666666666666696</v>
      </c>
      <c r="C828" s="18">
        <v>25.7</v>
      </c>
      <c r="D828" s="17">
        <v>11.36</v>
      </c>
      <c r="E828" s="17">
        <v>0.32</v>
      </c>
      <c r="F828" s="17">
        <v>1.4</v>
      </c>
      <c r="G828" s="17">
        <v>8.08</v>
      </c>
      <c r="H828" s="17">
        <v>9.4700000000000006</v>
      </c>
      <c r="I828" s="17">
        <v>2.04</v>
      </c>
      <c r="J828" s="17">
        <v>21</v>
      </c>
      <c r="K828" s="17">
        <v>3</v>
      </c>
      <c r="L828" s="18">
        <v>27.4</v>
      </c>
      <c r="M828" s="18">
        <v>85.7</v>
      </c>
      <c r="N828" s="20">
        <v>1010</v>
      </c>
      <c r="O828" s="18">
        <v>1</v>
      </c>
      <c r="P828" s="17">
        <v>0.52</v>
      </c>
      <c r="Q828" s="17">
        <v>24.4</v>
      </c>
      <c r="R828" s="19">
        <v>0</v>
      </c>
      <c r="S828">
        <v>1</v>
      </c>
    </row>
    <row r="829" spans="1:19">
      <c r="A829" s="1">
        <v>26</v>
      </c>
      <c r="B829" s="2">
        <v>0.95833333333333304</v>
      </c>
      <c r="C829" s="18">
        <v>25.7</v>
      </c>
      <c r="D829" s="17">
        <v>11.63</v>
      </c>
      <c r="E829" s="17">
        <v>0.31</v>
      </c>
      <c r="F829" s="17">
        <v>1.2</v>
      </c>
      <c r="G829" s="17">
        <v>7.61</v>
      </c>
      <c r="H829" s="17">
        <v>8.81</v>
      </c>
      <c r="I829" s="17">
        <v>2.33</v>
      </c>
      <c r="J829" s="17">
        <v>23</v>
      </c>
      <c r="K829" s="17">
        <v>6</v>
      </c>
      <c r="L829" s="18">
        <v>27.5</v>
      </c>
      <c r="M829" s="18">
        <v>84</v>
      </c>
      <c r="N829" s="20">
        <v>1010.4</v>
      </c>
      <c r="O829" s="18">
        <v>2</v>
      </c>
      <c r="P829" s="17">
        <v>0.64</v>
      </c>
      <c r="Q829" s="17">
        <v>44.28</v>
      </c>
      <c r="R829" s="19">
        <v>0</v>
      </c>
      <c r="S829">
        <v>1</v>
      </c>
    </row>
    <row r="831" spans="1:19">
      <c r="A831" s="150" t="s">
        <v>39</v>
      </c>
      <c r="B831" s="151"/>
      <c r="C831" s="18">
        <v>0</v>
      </c>
      <c r="D831" s="18">
        <v>0</v>
      </c>
      <c r="E831" s="18">
        <v>0</v>
      </c>
      <c r="F831" s="18">
        <v>0</v>
      </c>
      <c r="G831" s="18">
        <v>0</v>
      </c>
      <c r="H831" s="18">
        <v>0</v>
      </c>
      <c r="I831" s="18">
        <v>0</v>
      </c>
      <c r="J831" s="18">
        <v>1</v>
      </c>
      <c r="K831" s="18">
        <v>1</v>
      </c>
      <c r="L831" s="18">
        <v>0</v>
      </c>
      <c r="M831" s="18">
        <v>0</v>
      </c>
      <c r="N831" s="18">
        <v>0</v>
      </c>
      <c r="O831" s="18">
        <v>0</v>
      </c>
      <c r="P831" s="18">
        <v>0</v>
      </c>
      <c r="Q831" s="18">
        <v>0</v>
      </c>
      <c r="R831" s="18">
        <v>0</v>
      </c>
    </row>
    <row r="832" spans="1:19">
      <c r="A832" s="144" t="s">
        <v>2</v>
      </c>
      <c r="B832" s="145"/>
      <c r="C832" s="18">
        <v>0</v>
      </c>
      <c r="D832" s="18">
        <v>0</v>
      </c>
      <c r="E832" s="18">
        <v>0</v>
      </c>
      <c r="F832" s="18">
        <v>0</v>
      </c>
      <c r="G832" s="18">
        <v>0</v>
      </c>
      <c r="H832" s="18">
        <v>0</v>
      </c>
      <c r="I832" s="18">
        <v>0</v>
      </c>
      <c r="J832" s="18">
        <v>0</v>
      </c>
      <c r="K832" s="18">
        <v>0</v>
      </c>
      <c r="L832" s="18">
        <v>0</v>
      </c>
      <c r="M832" s="18">
        <v>0</v>
      </c>
      <c r="N832" s="18">
        <v>0</v>
      </c>
      <c r="O832" s="18">
        <v>0</v>
      </c>
      <c r="P832" s="18">
        <v>0</v>
      </c>
      <c r="Q832" s="18">
        <v>0</v>
      </c>
      <c r="R832" s="18">
        <v>0</v>
      </c>
    </row>
    <row r="833" spans="1:19">
      <c r="A833" s="146" t="s">
        <v>3</v>
      </c>
      <c r="B833" s="147"/>
      <c r="C833" s="18">
        <v>0</v>
      </c>
      <c r="D833" s="18">
        <v>0</v>
      </c>
      <c r="E833" s="18">
        <v>0</v>
      </c>
      <c r="F833" s="18">
        <v>0</v>
      </c>
      <c r="G833" s="18">
        <v>0</v>
      </c>
      <c r="H833" s="18">
        <v>0</v>
      </c>
      <c r="I833" s="18">
        <v>0</v>
      </c>
      <c r="J833" s="18">
        <v>0</v>
      </c>
      <c r="K833" s="18">
        <v>0</v>
      </c>
      <c r="L833" s="18">
        <v>0</v>
      </c>
      <c r="M833" s="18">
        <v>0</v>
      </c>
      <c r="N833" s="18">
        <v>0</v>
      </c>
      <c r="O833" s="18">
        <v>0</v>
      </c>
      <c r="P833" s="18">
        <v>0</v>
      </c>
      <c r="Q833" s="18">
        <v>0</v>
      </c>
      <c r="R833" s="18">
        <v>0</v>
      </c>
    </row>
    <row r="834" spans="1:19">
      <c r="A834" s="148" t="s">
        <v>4</v>
      </c>
      <c r="B834" s="149"/>
      <c r="C834" s="18">
        <v>0</v>
      </c>
      <c r="D834" s="18">
        <v>0</v>
      </c>
      <c r="E834" s="18">
        <v>0</v>
      </c>
      <c r="F834" s="18">
        <v>0</v>
      </c>
      <c r="G834" s="18">
        <v>0</v>
      </c>
      <c r="H834" s="18">
        <v>0</v>
      </c>
      <c r="I834" s="18">
        <v>0</v>
      </c>
      <c r="J834" s="18">
        <v>0</v>
      </c>
      <c r="K834" s="18">
        <v>0</v>
      </c>
      <c r="L834" s="18">
        <v>0</v>
      </c>
      <c r="M834" s="18">
        <v>0</v>
      </c>
      <c r="N834" s="18">
        <v>0</v>
      </c>
      <c r="O834" s="18">
        <v>0</v>
      </c>
      <c r="P834" s="18">
        <v>0</v>
      </c>
      <c r="Q834" s="18">
        <v>0</v>
      </c>
      <c r="R834" s="18">
        <v>0</v>
      </c>
    </row>
    <row r="835" spans="1:19">
      <c r="A835" s="152" t="s">
        <v>27</v>
      </c>
      <c r="B835" s="153"/>
      <c r="C835" s="21">
        <f t="shared" ref="C835:R835" si="25">24-C831-C832-C833-C834</f>
        <v>24</v>
      </c>
      <c r="D835" s="21">
        <f t="shared" si="25"/>
        <v>24</v>
      </c>
      <c r="E835" s="21">
        <f t="shared" si="25"/>
        <v>24</v>
      </c>
      <c r="F835" s="21">
        <f t="shared" si="25"/>
        <v>24</v>
      </c>
      <c r="G835" s="21">
        <f t="shared" si="25"/>
        <v>24</v>
      </c>
      <c r="H835" s="21">
        <f t="shared" si="25"/>
        <v>24</v>
      </c>
      <c r="I835" s="21">
        <f t="shared" si="25"/>
        <v>24</v>
      </c>
      <c r="J835" s="21">
        <f t="shared" si="25"/>
        <v>23</v>
      </c>
      <c r="K835" s="21">
        <f t="shared" si="25"/>
        <v>23</v>
      </c>
      <c r="L835" s="21">
        <f t="shared" si="25"/>
        <v>24</v>
      </c>
      <c r="M835" s="21">
        <f t="shared" si="25"/>
        <v>24</v>
      </c>
      <c r="N835" s="21">
        <f t="shared" si="25"/>
        <v>24</v>
      </c>
      <c r="O835" s="21">
        <f t="shared" si="25"/>
        <v>24</v>
      </c>
      <c r="P835" s="21">
        <f t="shared" si="25"/>
        <v>24</v>
      </c>
      <c r="Q835" s="21">
        <f t="shared" si="25"/>
        <v>24</v>
      </c>
      <c r="R835" s="21">
        <f t="shared" si="25"/>
        <v>24</v>
      </c>
    </row>
    <row r="836" spans="1:19">
      <c r="A836" s="154" t="s">
        <v>28</v>
      </c>
      <c r="B836" s="155"/>
      <c r="C836" s="22">
        <f>C835/(SUM(S806:S829))</f>
        <v>1</v>
      </c>
      <c r="D836" s="22">
        <f>D835/(SUM(S806:S829))</f>
        <v>1</v>
      </c>
      <c r="E836" s="22">
        <f>E835/(SUM(S806:S829))</f>
        <v>1</v>
      </c>
      <c r="F836" s="22">
        <f>F835/(SUM(S806:S829))</f>
        <v>1</v>
      </c>
      <c r="G836" s="22">
        <f>G835/(SUM(S806:S829))</f>
        <v>1</v>
      </c>
      <c r="H836" s="22">
        <f>H835/(SUM(S806:S829))</f>
        <v>1</v>
      </c>
      <c r="I836" s="22">
        <f>I835/(SUM(S806:S829))</f>
        <v>1</v>
      </c>
      <c r="J836" s="22">
        <f>J835/(SUM(S806:S829))</f>
        <v>0.95833333333333337</v>
      </c>
      <c r="K836" s="22">
        <f>K835/(SUM(S806:S829))</f>
        <v>0.95833333333333337</v>
      </c>
      <c r="L836" s="22">
        <f>L835/(SUM(S806:S829))</f>
        <v>1</v>
      </c>
      <c r="M836" s="22">
        <f>M835/(SUM(S806:S829))</f>
        <v>1</v>
      </c>
      <c r="N836" s="22">
        <f>N835/(SUM(S806:S829))</f>
        <v>1</v>
      </c>
      <c r="O836" s="22">
        <f>O835/(SUM(S806:S829))</f>
        <v>1</v>
      </c>
      <c r="P836" s="22">
        <f>P835/(SUM(S806:S829))</f>
        <v>1</v>
      </c>
      <c r="Q836" s="22">
        <f>Q835/(SUM(S806:S829))</f>
        <v>1</v>
      </c>
      <c r="R836" s="22">
        <f>R835/(SUM(S806:S829))</f>
        <v>1</v>
      </c>
    </row>
    <row r="838" spans="1:19">
      <c r="A838" s="1">
        <v>27</v>
      </c>
      <c r="B838" s="2">
        <v>0</v>
      </c>
      <c r="C838" s="18">
        <v>25.7</v>
      </c>
      <c r="D838" s="17">
        <v>18.510000000000002</v>
      </c>
      <c r="E838" s="17">
        <v>0.25</v>
      </c>
      <c r="F838" s="17">
        <v>1.17</v>
      </c>
      <c r="G838" s="17">
        <v>4.74</v>
      </c>
      <c r="H838" s="17">
        <v>5.91</v>
      </c>
      <c r="I838" s="17">
        <v>2.02</v>
      </c>
      <c r="J838" s="17">
        <v>16</v>
      </c>
      <c r="K838" s="17">
        <v>8</v>
      </c>
      <c r="L838" s="18">
        <v>27.7</v>
      </c>
      <c r="M838" s="18">
        <v>82.8</v>
      </c>
      <c r="N838" s="20">
        <v>1010.4</v>
      </c>
      <c r="O838" s="18">
        <v>2</v>
      </c>
      <c r="P838" s="18">
        <v>0.76</v>
      </c>
      <c r="Q838" s="17">
        <v>38.840000000000003</v>
      </c>
      <c r="R838" s="19">
        <v>0</v>
      </c>
      <c r="S838">
        <v>1</v>
      </c>
    </row>
    <row r="839" spans="1:19">
      <c r="A839" s="1">
        <v>27</v>
      </c>
      <c r="B839" s="2">
        <v>4.1666666666666664E-2</v>
      </c>
      <c r="C839" s="18">
        <v>25.7</v>
      </c>
      <c r="D839" s="17">
        <v>19.04</v>
      </c>
      <c r="E839" s="17">
        <v>0.17</v>
      </c>
      <c r="F839" s="17">
        <v>1.1299999999999999</v>
      </c>
      <c r="G839" s="17">
        <v>4.2</v>
      </c>
      <c r="H839" s="17">
        <v>5.33</v>
      </c>
      <c r="I839" s="17">
        <v>2.67</v>
      </c>
      <c r="J839" s="17">
        <v>26</v>
      </c>
      <c r="K839" s="17">
        <v>5</v>
      </c>
      <c r="L839" s="18">
        <v>27.6</v>
      </c>
      <c r="M839" s="18">
        <v>84.1</v>
      </c>
      <c r="N839" s="20">
        <v>1010.1</v>
      </c>
      <c r="O839" s="18">
        <v>2</v>
      </c>
      <c r="P839" s="18">
        <v>1.04</v>
      </c>
      <c r="Q839" s="17">
        <v>33.020000000000003</v>
      </c>
      <c r="R839" s="19">
        <v>0</v>
      </c>
      <c r="S839">
        <v>1</v>
      </c>
    </row>
    <row r="840" spans="1:19">
      <c r="A840" s="1">
        <v>27</v>
      </c>
      <c r="B840" s="2">
        <v>8.3333333333333301E-2</v>
      </c>
      <c r="C840" s="18">
        <v>25.7</v>
      </c>
      <c r="D840" s="17">
        <v>20.66</v>
      </c>
      <c r="E840" s="17">
        <v>0.17</v>
      </c>
      <c r="F840" s="17">
        <v>1.1100000000000001</v>
      </c>
      <c r="G840" s="17">
        <v>2.87</v>
      </c>
      <c r="H840" s="17">
        <v>3.98</v>
      </c>
      <c r="I840" s="17">
        <v>2.74</v>
      </c>
      <c r="J840" s="17">
        <v>25</v>
      </c>
      <c r="K840" s="17">
        <v>5</v>
      </c>
      <c r="L840" s="18">
        <v>27.5</v>
      </c>
      <c r="M840" s="18">
        <v>84.3</v>
      </c>
      <c r="N840" s="20">
        <v>1009.8</v>
      </c>
      <c r="O840" s="18">
        <v>1</v>
      </c>
      <c r="P840" s="18">
        <v>1.1299999999999999</v>
      </c>
      <c r="Q840" s="17">
        <v>31.53</v>
      </c>
      <c r="R840" s="19">
        <v>0</v>
      </c>
      <c r="S840">
        <v>1</v>
      </c>
    </row>
    <row r="841" spans="1:19">
      <c r="A841" s="1">
        <v>27</v>
      </c>
      <c r="B841" s="2">
        <v>0.125</v>
      </c>
      <c r="C841" s="18">
        <v>25.7</v>
      </c>
      <c r="D841" s="17">
        <v>18.5</v>
      </c>
      <c r="E841" s="17">
        <v>0.17</v>
      </c>
      <c r="F841" s="17">
        <v>1.33</v>
      </c>
      <c r="G841" s="17">
        <v>2.54</v>
      </c>
      <c r="H841" s="17">
        <v>3.87</v>
      </c>
      <c r="I841" s="17">
        <v>2.17</v>
      </c>
      <c r="J841" s="17">
        <v>33</v>
      </c>
      <c r="K841" s="17">
        <v>9</v>
      </c>
      <c r="L841" s="18">
        <v>27.3</v>
      </c>
      <c r="M841" s="18">
        <v>83.7</v>
      </c>
      <c r="N841" s="20">
        <v>1009.5</v>
      </c>
      <c r="O841" s="18">
        <v>1</v>
      </c>
      <c r="P841" s="18">
        <v>0.83</v>
      </c>
      <c r="Q841" s="17">
        <v>32.08</v>
      </c>
      <c r="R841" s="19">
        <v>0</v>
      </c>
      <c r="S841">
        <v>1</v>
      </c>
    </row>
    <row r="842" spans="1:19">
      <c r="A842" s="1">
        <v>27</v>
      </c>
      <c r="B842" s="2">
        <v>0.16666666666666699</v>
      </c>
      <c r="C842" s="18">
        <v>25.7</v>
      </c>
      <c r="D842" s="17">
        <v>11.21</v>
      </c>
      <c r="E842" s="17">
        <v>0.19</v>
      </c>
      <c r="F842" s="17">
        <v>1.47</v>
      </c>
      <c r="G842" s="17">
        <v>4.25</v>
      </c>
      <c r="H842" s="17">
        <v>5.73</v>
      </c>
      <c r="I842" s="17">
        <v>1.85</v>
      </c>
      <c r="J842" s="17">
        <v>34</v>
      </c>
      <c r="K842" s="17">
        <v>6</v>
      </c>
      <c r="L842" s="18">
        <v>26.8</v>
      </c>
      <c r="M842" s="18">
        <v>87.7</v>
      </c>
      <c r="N842" s="20">
        <v>1009.4</v>
      </c>
      <c r="O842" s="18">
        <v>1</v>
      </c>
      <c r="P842" s="18">
        <v>0.32</v>
      </c>
      <c r="Q842" s="17">
        <v>20.77</v>
      </c>
      <c r="R842" s="19">
        <v>0</v>
      </c>
      <c r="S842">
        <v>1</v>
      </c>
    </row>
    <row r="843" spans="1:19">
      <c r="A843" s="1">
        <v>27</v>
      </c>
      <c r="B843" s="2">
        <v>0.20833333333333301</v>
      </c>
      <c r="C843" s="18">
        <v>25.7</v>
      </c>
      <c r="D843" s="17">
        <v>8</v>
      </c>
      <c r="E843" s="17">
        <v>0.2</v>
      </c>
      <c r="F843" s="17">
        <v>1.75</v>
      </c>
      <c r="G843" s="17">
        <v>5.67</v>
      </c>
      <c r="H843" s="17">
        <v>7.42</v>
      </c>
      <c r="I843" s="17">
        <v>1.99</v>
      </c>
      <c r="J843" s="17">
        <v>29</v>
      </c>
      <c r="K843" s="17">
        <v>3</v>
      </c>
      <c r="L843" s="18">
        <v>26.3</v>
      </c>
      <c r="M843" s="18">
        <v>90.3</v>
      </c>
      <c r="N843" s="20">
        <v>1009.8</v>
      </c>
      <c r="O843" s="18">
        <v>1</v>
      </c>
      <c r="P843" s="18">
        <v>0.56999999999999995</v>
      </c>
      <c r="Q843" s="17">
        <v>100.04</v>
      </c>
      <c r="R843" s="19">
        <v>0</v>
      </c>
      <c r="S843">
        <v>1</v>
      </c>
    </row>
    <row r="844" spans="1:19">
      <c r="A844" s="1">
        <v>27</v>
      </c>
      <c r="B844" s="2">
        <v>0.25</v>
      </c>
      <c r="C844" s="18">
        <v>25.7</v>
      </c>
      <c r="D844" s="17">
        <v>5.42</v>
      </c>
      <c r="E844" s="17">
        <v>0.23</v>
      </c>
      <c r="F844" s="17">
        <v>3.49</v>
      </c>
      <c r="G844" s="17">
        <v>10.15</v>
      </c>
      <c r="H844" s="17">
        <v>13.63</v>
      </c>
      <c r="I844" s="17">
        <v>2.2200000000000002</v>
      </c>
      <c r="J844" s="17">
        <v>23</v>
      </c>
      <c r="K844" s="17">
        <v>1</v>
      </c>
      <c r="L844" s="18">
        <v>26.3</v>
      </c>
      <c r="M844" s="18">
        <v>89.7</v>
      </c>
      <c r="N844" s="20">
        <v>1009.9</v>
      </c>
      <c r="O844" s="18">
        <v>5</v>
      </c>
      <c r="P844" s="18">
        <v>0.62</v>
      </c>
      <c r="Q844" s="17">
        <v>58.73</v>
      </c>
      <c r="R844" s="19">
        <v>0</v>
      </c>
      <c r="S844">
        <v>1</v>
      </c>
    </row>
    <row r="845" spans="1:19">
      <c r="A845" s="1">
        <v>27</v>
      </c>
      <c r="B845" s="2">
        <v>0.29166666666666702</v>
      </c>
      <c r="C845" s="18">
        <v>25.7</v>
      </c>
      <c r="D845" s="17">
        <v>1.86</v>
      </c>
      <c r="E845" s="17">
        <v>0.56000000000000005</v>
      </c>
      <c r="F845" s="17">
        <v>20.93</v>
      </c>
      <c r="G845" s="17">
        <v>12.82</v>
      </c>
      <c r="H845" s="17">
        <v>33.76</v>
      </c>
      <c r="I845" s="17">
        <v>2.59</v>
      </c>
      <c r="J845" s="17">
        <v>53</v>
      </c>
      <c r="K845" s="17">
        <v>14</v>
      </c>
      <c r="L845" s="18">
        <v>26.4</v>
      </c>
      <c r="M845" s="18">
        <v>90.4</v>
      </c>
      <c r="N845" s="20">
        <v>1010.7</v>
      </c>
      <c r="O845" s="18">
        <v>66</v>
      </c>
      <c r="P845" s="18">
        <v>0.67</v>
      </c>
      <c r="Q845" s="17">
        <v>153.88999999999999</v>
      </c>
      <c r="R845" s="19">
        <v>0</v>
      </c>
      <c r="S845">
        <v>1</v>
      </c>
    </row>
    <row r="846" spans="1:19">
      <c r="A846" s="1">
        <v>27</v>
      </c>
      <c r="B846" s="2">
        <v>0.33333333333333298</v>
      </c>
      <c r="C846" s="18">
        <v>25.8</v>
      </c>
      <c r="D846" s="17">
        <v>4.37</v>
      </c>
      <c r="E846" s="17">
        <v>0.65</v>
      </c>
      <c r="F846" s="17">
        <v>24.32</v>
      </c>
      <c r="G846" s="17">
        <v>17.48</v>
      </c>
      <c r="H846" s="17">
        <v>41.8</v>
      </c>
      <c r="I846" s="17">
        <v>2.33</v>
      </c>
      <c r="J846" s="17">
        <v>50</v>
      </c>
      <c r="K846" s="17">
        <v>12</v>
      </c>
      <c r="L846" s="18">
        <v>27.9</v>
      </c>
      <c r="M846" s="18">
        <v>83.1</v>
      </c>
      <c r="N846" s="20">
        <v>1011.3</v>
      </c>
      <c r="O846" s="18">
        <v>212</v>
      </c>
      <c r="P846" s="17">
        <v>1.26</v>
      </c>
      <c r="Q846" s="17">
        <v>112.56</v>
      </c>
      <c r="R846" s="19">
        <v>0</v>
      </c>
      <c r="S846">
        <v>1</v>
      </c>
    </row>
    <row r="847" spans="1:19">
      <c r="A847" s="1">
        <v>27</v>
      </c>
      <c r="B847" s="2">
        <v>0.375</v>
      </c>
      <c r="C847" s="18">
        <v>26.1</v>
      </c>
      <c r="D847" s="17">
        <v>17.57</v>
      </c>
      <c r="E847" s="17">
        <v>0.27</v>
      </c>
      <c r="F847" s="17">
        <v>3.64</v>
      </c>
      <c r="G847" s="17">
        <v>9.74</v>
      </c>
      <c r="H847" s="17">
        <v>13.38</v>
      </c>
      <c r="I847" s="17">
        <v>2.83</v>
      </c>
      <c r="J847" s="17">
        <v>18</v>
      </c>
      <c r="K847" s="17">
        <v>6</v>
      </c>
      <c r="L847" s="18">
        <v>29.4</v>
      </c>
      <c r="M847" s="18">
        <v>73.5</v>
      </c>
      <c r="N847" s="20">
        <v>1011.9</v>
      </c>
      <c r="O847" s="18">
        <v>335</v>
      </c>
      <c r="P847" s="17">
        <v>2.4500000000000002</v>
      </c>
      <c r="Q847" s="17">
        <v>57.64</v>
      </c>
      <c r="R847" s="19">
        <v>0</v>
      </c>
      <c r="S847">
        <v>1</v>
      </c>
    </row>
    <row r="848" spans="1:19">
      <c r="A848" s="1">
        <v>27</v>
      </c>
      <c r="B848" s="2">
        <v>0.41666666666666702</v>
      </c>
      <c r="C848" s="18">
        <v>26.8</v>
      </c>
      <c r="D848" s="17">
        <v>22.16</v>
      </c>
      <c r="E848" s="17">
        <v>0.2</v>
      </c>
      <c r="F848" s="17">
        <v>2.2599999999999998</v>
      </c>
      <c r="G848" s="17">
        <v>6.11</v>
      </c>
      <c r="H848" s="17">
        <v>8.3699999999999992</v>
      </c>
      <c r="I848" s="17">
        <v>2.2000000000000002</v>
      </c>
      <c r="J848" s="17">
        <v>15</v>
      </c>
      <c r="K848" s="17">
        <v>2</v>
      </c>
      <c r="L848" s="18">
        <v>29.8</v>
      </c>
      <c r="M848" s="18">
        <v>69.400000000000006</v>
      </c>
      <c r="N848" s="20">
        <v>1012.1</v>
      </c>
      <c r="O848" s="18">
        <v>478</v>
      </c>
      <c r="P848" s="17">
        <v>2.89</v>
      </c>
      <c r="Q848" s="17">
        <v>54.51</v>
      </c>
      <c r="R848" s="19">
        <v>0</v>
      </c>
      <c r="S848">
        <v>1</v>
      </c>
    </row>
    <row r="849" spans="1:19">
      <c r="A849" s="1">
        <v>27</v>
      </c>
      <c r="B849" s="2">
        <v>0.45833333333333298</v>
      </c>
      <c r="C849" s="18">
        <v>27.6</v>
      </c>
      <c r="D849" s="17">
        <v>23.34</v>
      </c>
      <c r="E849" s="17">
        <v>0.18</v>
      </c>
      <c r="F849" s="17">
        <v>2.3199999999999998</v>
      </c>
      <c r="G849" s="17">
        <v>5.18</v>
      </c>
      <c r="H849" s="17">
        <v>7.49</v>
      </c>
      <c r="I849" s="17">
        <v>2.35</v>
      </c>
      <c r="J849" s="17">
        <v>19</v>
      </c>
      <c r="K849" s="17">
        <v>8</v>
      </c>
      <c r="L849" s="18">
        <v>30.3</v>
      </c>
      <c r="M849" s="18">
        <v>68.3</v>
      </c>
      <c r="N849" s="20">
        <v>1012</v>
      </c>
      <c r="O849" s="18">
        <v>793</v>
      </c>
      <c r="P849" s="17">
        <v>3.35</v>
      </c>
      <c r="Q849" s="17">
        <v>53.01</v>
      </c>
      <c r="R849" s="19">
        <v>0</v>
      </c>
      <c r="S849">
        <v>1</v>
      </c>
    </row>
    <row r="850" spans="1:19">
      <c r="A850" s="1">
        <v>27</v>
      </c>
      <c r="B850" s="2">
        <v>0.5</v>
      </c>
      <c r="C850" s="18">
        <v>27.1</v>
      </c>
      <c r="D850" s="17">
        <v>21.48</v>
      </c>
      <c r="E850" s="17">
        <v>0.19</v>
      </c>
      <c r="F850" s="17">
        <v>2.2999999999999998</v>
      </c>
      <c r="G850" s="17">
        <v>4.03</v>
      </c>
      <c r="H850" s="17">
        <v>6.32</v>
      </c>
      <c r="I850" s="17">
        <v>2.81</v>
      </c>
      <c r="J850" s="17">
        <v>18</v>
      </c>
      <c r="K850" s="17">
        <v>8</v>
      </c>
      <c r="L850" s="18">
        <v>30.9</v>
      </c>
      <c r="M850" s="18">
        <v>64.2</v>
      </c>
      <c r="N850" s="20">
        <v>1011.4</v>
      </c>
      <c r="O850" s="18">
        <v>1017</v>
      </c>
      <c r="P850" s="17">
        <v>3.68</v>
      </c>
      <c r="Q850" s="17">
        <v>61.22</v>
      </c>
      <c r="R850" s="19">
        <v>0</v>
      </c>
      <c r="S850">
        <v>1</v>
      </c>
    </row>
    <row r="851" spans="1:19">
      <c r="A851" s="1">
        <v>27</v>
      </c>
      <c r="B851" s="2">
        <v>0.54166666666666696</v>
      </c>
      <c r="C851" s="18">
        <v>27.3</v>
      </c>
      <c r="D851" s="17">
        <v>22.12</v>
      </c>
      <c r="E851" s="17">
        <v>0.2</v>
      </c>
      <c r="F851" s="17">
        <v>2.5299999999999998</v>
      </c>
      <c r="G851" s="17">
        <v>3.52</v>
      </c>
      <c r="H851" s="17">
        <v>6.05</v>
      </c>
      <c r="I851" s="17">
        <v>2.2200000000000002</v>
      </c>
      <c r="J851" s="17">
        <v>16</v>
      </c>
      <c r="K851" s="17">
        <v>7</v>
      </c>
      <c r="L851" s="18">
        <v>31.3</v>
      </c>
      <c r="M851" s="18">
        <v>63.5</v>
      </c>
      <c r="N851" s="20">
        <v>1010.6</v>
      </c>
      <c r="O851" s="18">
        <v>1020</v>
      </c>
      <c r="P851" s="17">
        <v>3.83</v>
      </c>
      <c r="Q851" s="17">
        <v>44.18</v>
      </c>
      <c r="R851" s="19">
        <v>0</v>
      </c>
      <c r="S851">
        <v>1</v>
      </c>
    </row>
    <row r="852" spans="1:19">
      <c r="A852" s="1">
        <v>27</v>
      </c>
      <c r="B852" s="2">
        <v>0.58333333333333304</v>
      </c>
      <c r="C852" s="18">
        <v>27.8</v>
      </c>
      <c r="D852" s="17">
        <v>24.95</v>
      </c>
      <c r="E852" s="17">
        <v>0.18</v>
      </c>
      <c r="F852" s="17">
        <v>2.0299999999999998</v>
      </c>
      <c r="G852" s="17">
        <v>3.37</v>
      </c>
      <c r="H852" s="17">
        <v>5.39</v>
      </c>
      <c r="I852" s="17">
        <v>1.89</v>
      </c>
      <c r="J852" s="17">
        <v>18</v>
      </c>
      <c r="K852" s="17">
        <v>8</v>
      </c>
      <c r="L852" s="18">
        <v>30.7</v>
      </c>
      <c r="M852" s="18">
        <v>66.8</v>
      </c>
      <c r="N852" s="20">
        <v>1009.8</v>
      </c>
      <c r="O852" s="18">
        <v>743</v>
      </c>
      <c r="P852" s="17">
        <v>3.86</v>
      </c>
      <c r="Q852" s="17">
        <v>48.14</v>
      </c>
      <c r="R852" s="19">
        <v>0</v>
      </c>
      <c r="S852">
        <v>1</v>
      </c>
    </row>
    <row r="853" spans="1:19">
      <c r="A853" s="1">
        <v>27</v>
      </c>
      <c r="B853" s="2">
        <v>0.625</v>
      </c>
      <c r="C853" s="18">
        <v>28.1</v>
      </c>
      <c r="D853" s="17">
        <v>21.26</v>
      </c>
      <c r="E853" s="17">
        <v>0.19</v>
      </c>
      <c r="F853" s="17">
        <v>2.21</v>
      </c>
      <c r="G853" s="17">
        <v>3.25</v>
      </c>
      <c r="H853" s="17">
        <v>5.46</v>
      </c>
      <c r="I853" s="17">
        <v>1.79</v>
      </c>
      <c r="J853" s="17">
        <v>16</v>
      </c>
      <c r="K853" s="17">
        <v>5</v>
      </c>
      <c r="L853" s="18">
        <v>30.3</v>
      </c>
      <c r="M853" s="18">
        <v>69.599999999999994</v>
      </c>
      <c r="N853" s="20">
        <v>1009.7</v>
      </c>
      <c r="O853" s="18">
        <v>556</v>
      </c>
      <c r="P853" s="17">
        <v>3.71</v>
      </c>
      <c r="Q853" s="17">
        <v>45.88</v>
      </c>
      <c r="R853" s="19">
        <v>0</v>
      </c>
      <c r="S853">
        <v>1</v>
      </c>
    </row>
    <row r="854" spans="1:19">
      <c r="A854" s="1">
        <v>27</v>
      </c>
      <c r="B854" s="2">
        <v>0.66666666666666696</v>
      </c>
      <c r="C854" s="18">
        <v>27.6</v>
      </c>
      <c r="D854" s="17">
        <v>21.14</v>
      </c>
      <c r="E854" s="17">
        <v>0.19</v>
      </c>
      <c r="F854" s="17">
        <v>1.97</v>
      </c>
      <c r="G854" s="17">
        <v>3.37</v>
      </c>
      <c r="H854" s="17">
        <v>5.34</v>
      </c>
      <c r="I854" s="17">
        <v>1.73</v>
      </c>
      <c r="J854" s="17">
        <v>15</v>
      </c>
      <c r="K854" s="17">
        <v>3</v>
      </c>
      <c r="L854" s="18">
        <v>30</v>
      </c>
      <c r="M854" s="18">
        <v>69.5</v>
      </c>
      <c r="N854" s="20">
        <v>1009.5</v>
      </c>
      <c r="O854" s="18">
        <v>300</v>
      </c>
      <c r="P854" s="17">
        <v>3.35</v>
      </c>
      <c r="Q854" s="17">
        <v>45.89</v>
      </c>
      <c r="R854" s="19">
        <v>0</v>
      </c>
      <c r="S854">
        <v>1</v>
      </c>
    </row>
    <row r="855" spans="1:19">
      <c r="A855" s="1">
        <v>27</v>
      </c>
      <c r="B855" s="2">
        <v>0.70833333333333304</v>
      </c>
      <c r="C855" s="18">
        <v>27.1</v>
      </c>
      <c r="D855" s="17">
        <v>17.95</v>
      </c>
      <c r="E855" s="17">
        <v>0.21</v>
      </c>
      <c r="F855" s="17">
        <v>2.63</v>
      </c>
      <c r="G855" s="17">
        <v>4.01</v>
      </c>
      <c r="H855" s="17">
        <v>6.64</v>
      </c>
      <c r="I855" s="17">
        <v>1.73</v>
      </c>
      <c r="J855" s="17">
        <v>10</v>
      </c>
      <c r="K855" s="17">
        <v>2</v>
      </c>
      <c r="L855" s="18">
        <v>29.4</v>
      </c>
      <c r="M855" s="18">
        <v>72.900000000000006</v>
      </c>
      <c r="N855" s="20">
        <v>1009.5</v>
      </c>
      <c r="O855" s="18">
        <v>112</v>
      </c>
      <c r="P855" s="17">
        <v>2.82</v>
      </c>
      <c r="Q855" s="17">
        <v>38.56</v>
      </c>
      <c r="R855" s="19">
        <v>0</v>
      </c>
      <c r="S855">
        <v>1</v>
      </c>
    </row>
    <row r="856" spans="1:19">
      <c r="A856" s="1">
        <v>27</v>
      </c>
      <c r="B856" s="2">
        <v>0.75</v>
      </c>
      <c r="C856" s="18">
        <v>25.9</v>
      </c>
      <c r="D856" s="17">
        <v>14.82</v>
      </c>
      <c r="E856" s="17">
        <v>0.46</v>
      </c>
      <c r="F856" s="17">
        <v>3.87</v>
      </c>
      <c r="G856" s="17">
        <v>7.45</v>
      </c>
      <c r="H856" s="17">
        <v>11.32</v>
      </c>
      <c r="I856" s="17">
        <v>2.77</v>
      </c>
      <c r="J856" s="17">
        <v>20</v>
      </c>
      <c r="K856" s="17">
        <v>3</v>
      </c>
      <c r="L856" s="18">
        <v>28.8</v>
      </c>
      <c r="M856" s="18">
        <v>76.5</v>
      </c>
      <c r="N856" s="20">
        <v>1009.8</v>
      </c>
      <c r="O856" s="18">
        <v>27</v>
      </c>
      <c r="P856" s="17">
        <v>2.33</v>
      </c>
      <c r="Q856" s="17">
        <v>33.14</v>
      </c>
      <c r="R856" s="19">
        <v>0</v>
      </c>
      <c r="S856">
        <v>1</v>
      </c>
    </row>
    <row r="857" spans="1:19">
      <c r="A857" s="1">
        <v>27</v>
      </c>
      <c r="B857" s="2">
        <v>0.79166666666666696</v>
      </c>
      <c r="C857" s="18">
        <v>25.8</v>
      </c>
      <c r="D857" s="17">
        <v>11.27</v>
      </c>
      <c r="E857" s="17">
        <v>0.31</v>
      </c>
      <c r="F857" s="17">
        <v>2.46</v>
      </c>
      <c r="G857" s="17">
        <v>7.28</v>
      </c>
      <c r="H857" s="17">
        <v>9.74</v>
      </c>
      <c r="I857" s="17">
        <v>3.24</v>
      </c>
      <c r="J857" s="17">
        <v>19</v>
      </c>
      <c r="K857" s="17">
        <v>4</v>
      </c>
      <c r="L857" s="18">
        <v>28.4</v>
      </c>
      <c r="M857" s="18">
        <v>78.900000000000006</v>
      </c>
      <c r="N857" s="20">
        <v>1010.6</v>
      </c>
      <c r="O857" s="18">
        <v>1</v>
      </c>
      <c r="P857" s="17">
        <v>1.32</v>
      </c>
      <c r="Q857" s="17">
        <v>15.86</v>
      </c>
      <c r="R857" s="19">
        <v>0</v>
      </c>
      <c r="S857">
        <v>1</v>
      </c>
    </row>
    <row r="858" spans="1:19">
      <c r="A858" s="1">
        <v>27</v>
      </c>
      <c r="B858" s="2">
        <v>0.83333333333333304</v>
      </c>
      <c r="C858" s="18">
        <v>25.8</v>
      </c>
      <c r="D858" s="17">
        <v>13.11</v>
      </c>
      <c r="E858" s="17">
        <v>0.28999999999999998</v>
      </c>
      <c r="F858" s="17">
        <v>2.1800000000000002</v>
      </c>
      <c r="G858" s="17">
        <v>6.81</v>
      </c>
      <c r="H858" s="17">
        <v>8.98</v>
      </c>
      <c r="I858" s="17">
        <v>3.51</v>
      </c>
      <c r="J858" s="17">
        <v>18</v>
      </c>
      <c r="K858" s="17">
        <v>5</v>
      </c>
      <c r="L858" s="18">
        <v>28.3</v>
      </c>
      <c r="M858" s="18">
        <v>80</v>
      </c>
      <c r="N858" s="20">
        <v>1011.6</v>
      </c>
      <c r="O858" s="18">
        <v>2</v>
      </c>
      <c r="P858" s="17">
        <v>1.83</v>
      </c>
      <c r="Q858" s="17">
        <v>13.63</v>
      </c>
      <c r="R858" s="19">
        <v>0</v>
      </c>
      <c r="S858">
        <v>1</v>
      </c>
    </row>
    <row r="859" spans="1:19">
      <c r="A859" s="1">
        <v>27</v>
      </c>
      <c r="B859" s="2">
        <v>0.875</v>
      </c>
      <c r="C859" s="18">
        <v>25.9</v>
      </c>
      <c r="D859" s="17">
        <v>14.18</v>
      </c>
      <c r="E859" s="17">
        <v>0.28999999999999998</v>
      </c>
      <c r="F859" s="17">
        <v>1.85</v>
      </c>
      <c r="G859" s="17">
        <v>5.72</v>
      </c>
      <c r="H859" s="17">
        <v>7.58</v>
      </c>
      <c r="I859" s="17">
        <v>3.34</v>
      </c>
      <c r="J859" s="17">
        <v>20</v>
      </c>
      <c r="K859" s="17">
        <v>7</v>
      </c>
      <c r="L859" s="18">
        <v>27.8</v>
      </c>
      <c r="M859" s="18">
        <v>81.8</v>
      </c>
      <c r="N859" s="20">
        <v>1012.5</v>
      </c>
      <c r="O859" s="18">
        <v>2</v>
      </c>
      <c r="P859" s="17">
        <v>1.74</v>
      </c>
      <c r="Q859" s="17">
        <v>352.99</v>
      </c>
      <c r="R859" s="19">
        <v>0</v>
      </c>
      <c r="S859">
        <v>1</v>
      </c>
    </row>
    <row r="860" spans="1:19">
      <c r="A860" s="1">
        <v>27</v>
      </c>
      <c r="B860" s="2">
        <v>0.91666666666666696</v>
      </c>
      <c r="C860" s="18">
        <v>25.9</v>
      </c>
      <c r="D860" s="17">
        <v>15.91</v>
      </c>
      <c r="E860" s="17">
        <v>0.28999999999999998</v>
      </c>
      <c r="F860" s="17">
        <v>1.4</v>
      </c>
      <c r="G860" s="17">
        <v>5.17</v>
      </c>
      <c r="H860" s="17">
        <v>6.57</v>
      </c>
      <c r="I860" s="17">
        <v>2.63</v>
      </c>
      <c r="J860" s="17">
        <v>12</v>
      </c>
      <c r="K860" s="17">
        <v>7</v>
      </c>
      <c r="L860" s="18">
        <v>27.6</v>
      </c>
      <c r="M860" s="18">
        <v>82</v>
      </c>
      <c r="N860" s="20">
        <v>1012.5</v>
      </c>
      <c r="O860" s="18">
        <v>1</v>
      </c>
      <c r="P860" s="17">
        <v>2.2599999999999998</v>
      </c>
      <c r="Q860" s="17">
        <v>336.36</v>
      </c>
      <c r="R860" s="19">
        <v>0</v>
      </c>
      <c r="S860">
        <v>1</v>
      </c>
    </row>
    <row r="861" spans="1:19">
      <c r="A861" s="1">
        <v>27</v>
      </c>
      <c r="B861" s="2">
        <v>0.95833333333333304</v>
      </c>
      <c r="C861" s="18">
        <v>25.9</v>
      </c>
      <c r="D861" s="17">
        <v>15.22</v>
      </c>
      <c r="E861" s="17">
        <v>0.31</v>
      </c>
      <c r="F861" s="17">
        <v>1.47</v>
      </c>
      <c r="G861" s="17">
        <v>6.08</v>
      </c>
      <c r="H861" s="17">
        <v>7.55</v>
      </c>
      <c r="I861" s="17">
        <v>2.59</v>
      </c>
      <c r="J861" s="17">
        <v>17</v>
      </c>
      <c r="K861" s="17">
        <v>7</v>
      </c>
      <c r="L861" s="18">
        <v>27.4</v>
      </c>
      <c r="M861" s="18">
        <v>82.2</v>
      </c>
      <c r="N861" s="20">
        <v>1012.1</v>
      </c>
      <c r="O861" s="18">
        <v>2</v>
      </c>
      <c r="P861" s="17">
        <v>1.71</v>
      </c>
      <c r="Q861" s="17">
        <v>333.78</v>
      </c>
      <c r="R861" s="19">
        <v>0</v>
      </c>
      <c r="S861">
        <v>1</v>
      </c>
    </row>
    <row r="863" spans="1:19">
      <c r="A863" s="150" t="s">
        <v>39</v>
      </c>
      <c r="B863" s="151"/>
      <c r="C863" s="18">
        <v>0</v>
      </c>
      <c r="D863" s="18">
        <v>0</v>
      </c>
      <c r="E863" s="18">
        <v>0</v>
      </c>
      <c r="F863" s="18">
        <v>0</v>
      </c>
      <c r="G863" s="18">
        <v>0</v>
      </c>
      <c r="H863" s="18">
        <v>0</v>
      </c>
      <c r="I863" s="18">
        <v>0</v>
      </c>
      <c r="J863" s="18">
        <v>0</v>
      </c>
      <c r="K863" s="18">
        <v>0</v>
      </c>
      <c r="L863" s="18">
        <v>0</v>
      </c>
      <c r="M863" s="18">
        <v>0</v>
      </c>
      <c r="N863" s="18">
        <v>0</v>
      </c>
      <c r="O863" s="18">
        <v>0</v>
      </c>
      <c r="P863" s="18">
        <v>0</v>
      </c>
      <c r="Q863" s="18">
        <v>0</v>
      </c>
      <c r="R863" s="18">
        <v>0</v>
      </c>
    </row>
    <row r="864" spans="1:19">
      <c r="A864" s="144" t="s">
        <v>2</v>
      </c>
      <c r="B864" s="145"/>
      <c r="C864" s="18">
        <v>0</v>
      </c>
      <c r="D864" s="18">
        <v>0</v>
      </c>
      <c r="E864" s="18">
        <v>0</v>
      </c>
      <c r="F864" s="18">
        <v>0</v>
      </c>
      <c r="G864" s="18">
        <v>0</v>
      </c>
      <c r="H864" s="18">
        <v>0</v>
      </c>
      <c r="I864" s="18">
        <v>0</v>
      </c>
      <c r="J864" s="18">
        <v>0</v>
      </c>
      <c r="K864" s="18">
        <v>0</v>
      </c>
      <c r="L864" s="18">
        <v>0</v>
      </c>
      <c r="M864" s="18">
        <v>0</v>
      </c>
      <c r="N864" s="18">
        <v>0</v>
      </c>
      <c r="O864" s="18">
        <v>0</v>
      </c>
      <c r="P864" s="18">
        <v>0</v>
      </c>
      <c r="Q864" s="18">
        <v>0</v>
      </c>
      <c r="R864" s="18">
        <v>0</v>
      </c>
    </row>
    <row r="865" spans="1:19">
      <c r="A865" s="146" t="s">
        <v>3</v>
      </c>
      <c r="B865" s="147"/>
      <c r="C865" s="18">
        <v>0</v>
      </c>
      <c r="D865" s="18">
        <v>0</v>
      </c>
      <c r="E865" s="18">
        <v>0</v>
      </c>
      <c r="F865" s="18">
        <v>0</v>
      </c>
      <c r="G865" s="18">
        <v>0</v>
      </c>
      <c r="H865" s="18">
        <v>0</v>
      </c>
      <c r="I865" s="18">
        <v>0</v>
      </c>
      <c r="J865" s="18">
        <v>0</v>
      </c>
      <c r="K865" s="18">
        <v>0</v>
      </c>
      <c r="L865" s="18">
        <v>0</v>
      </c>
      <c r="M865" s="18">
        <v>0</v>
      </c>
      <c r="N865" s="18">
        <v>0</v>
      </c>
      <c r="O865" s="18">
        <v>0</v>
      </c>
      <c r="P865" s="18">
        <v>0</v>
      </c>
      <c r="Q865" s="18">
        <v>0</v>
      </c>
      <c r="R865" s="18">
        <v>0</v>
      </c>
    </row>
    <row r="866" spans="1:19">
      <c r="A866" s="148" t="s">
        <v>4</v>
      </c>
      <c r="B866" s="149"/>
      <c r="C866" s="18">
        <v>0</v>
      </c>
      <c r="D866" s="18">
        <v>0</v>
      </c>
      <c r="E866" s="18">
        <v>0</v>
      </c>
      <c r="F866" s="18">
        <v>0</v>
      </c>
      <c r="G866" s="18">
        <v>0</v>
      </c>
      <c r="H866" s="18">
        <v>0</v>
      </c>
      <c r="I866" s="18">
        <v>0</v>
      </c>
      <c r="J866" s="18">
        <v>0</v>
      </c>
      <c r="K866" s="18">
        <v>0</v>
      </c>
      <c r="L866" s="18">
        <v>0</v>
      </c>
      <c r="M866" s="18">
        <v>0</v>
      </c>
      <c r="N866" s="18">
        <v>0</v>
      </c>
      <c r="O866" s="18">
        <v>0</v>
      </c>
      <c r="P866" s="18">
        <v>0</v>
      </c>
      <c r="Q866" s="18">
        <v>0</v>
      </c>
      <c r="R866" s="18">
        <v>0</v>
      </c>
    </row>
    <row r="867" spans="1:19">
      <c r="A867" s="152" t="s">
        <v>27</v>
      </c>
      <c r="B867" s="153"/>
      <c r="C867" s="21">
        <f t="shared" ref="C867:R867" si="26">24-C863-C864-C865-C866</f>
        <v>24</v>
      </c>
      <c r="D867" s="21">
        <f t="shared" si="26"/>
        <v>24</v>
      </c>
      <c r="E867" s="21">
        <f t="shared" si="26"/>
        <v>24</v>
      </c>
      <c r="F867" s="21">
        <f t="shared" si="26"/>
        <v>24</v>
      </c>
      <c r="G867" s="21">
        <f t="shared" si="26"/>
        <v>24</v>
      </c>
      <c r="H867" s="21">
        <f t="shared" si="26"/>
        <v>24</v>
      </c>
      <c r="I867" s="21">
        <f t="shared" si="26"/>
        <v>24</v>
      </c>
      <c r="J867" s="21">
        <f t="shared" si="26"/>
        <v>24</v>
      </c>
      <c r="K867" s="21">
        <f t="shared" si="26"/>
        <v>24</v>
      </c>
      <c r="L867" s="21">
        <f t="shared" si="26"/>
        <v>24</v>
      </c>
      <c r="M867" s="21">
        <f t="shared" si="26"/>
        <v>24</v>
      </c>
      <c r="N867" s="21">
        <f t="shared" si="26"/>
        <v>24</v>
      </c>
      <c r="O867" s="21">
        <f t="shared" si="26"/>
        <v>24</v>
      </c>
      <c r="P867" s="21">
        <f t="shared" si="26"/>
        <v>24</v>
      </c>
      <c r="Q867" s="21">
        <f t="shared" si="26"/>
        <v>24</v>
      </c>
      <c r="R867" s="21">
        <f t="shared" si="26"/>
        <v>24</v>
      </c>
    </row>
    <row r="868" spans="1:19">
      <c r="A868" s="154" t="s">
        <v>28</v>
      </c>
      <c r="B868" s="155"/>
      <c r="C868" s="22">
        <f>C867/(SUM(S838:S861))</f>
        <v>1</v>
      </c>
      <c r="D868" s="22">
        <f>D867/(SUM(S838:S861))</f>
        <v>1</v>
      </c>
      <c r="E868" s="22">
        <f>E867/(SUM(S838:S861))</f>
        <v>1</v>
      </c>
      <c r="F868" s="22">
        <f>F867/(SUM(S838:S861))</f>
        <v>1</v>
      </c>
      <c r="G868" s="22">
        <f>G867/(SUM(S838:S861))</f>
        <v>1</v>
      </c>
      <c r="H868" s="22">
        <f>H867/(SUM(S838:S861))</f>
        <v>1</v>
      </c>
      <c r="I868" s="22">
        <f>I867/(SUM(S838:S861))</f>
        <v>1</v>
      </c>
      <c r="J868" s="22">
        <f>J867/(SUM(S838:S861))</f>
        <v>1</v>
      </c>
      <c r="K868" s="22">
        <f>K867/(SUM(S838:S861))</f>
        <v>1</v>
      </c>
      <c r="L868" s="22">
        <f>L867/(SUM(S838:S861))</f>
        <v>1</v>
      </c>
      <c r="M868" s="22">
        <f>M867/(SUM(S838:S861))</f>
        <v>1</v>
      </c>
      <c r="N868" s="22">
        <f>N867/(SUM(S838:S861))</f>
        <v>1</v>
      </c>
      <c r="O868" s="22">
        <f>O867/(SUM(S838:S861))</f>
        <v>1</v>
      </c>
      <c r="P868" s="22">
        <f>P867/(SUM(S838:S861))</f>
        <v>1</v>
      </c>
      <c r="Q868" s="22">
        <f>Q867/(SUM(S838:S861))</f>
        <v>1</v>
      </c>
      <c r="R868" s="22">
        <f>R867/(SUM(S838:S861))</f>
        <v>1</v>
      </c>
    </row>
    <row r="870" spans="1:19">
      <c r="A870" s="1">
        <v>28</v>
      </c>
      <c r="B870" s="2">
        <v>0</v>
      </c>
      <c r="C870" s="18">
        <v>25.9</v>
      </c>
      <c r="D870" s="17">
        <v>18.22</v>
      </c>
      <c r="E870" s="17">
        <v>0.28000000000000003</v>
      </c>
      <c r="F870" s="17">
        <v>1.34</v>
      </c>
      <c r="G870" s="17">
        <v>5.38</v>
      </c>
      <c r="H870" s="17">
        <v>6.73</v>
      </c>
      <c r="I870" s="17">
        <v>2.57</v>
      </c>
      <c r="J870" s="17">
        <v>12</v>
      </c>
      <c r="K870" s="17">
        <v>5</v>
      </c>
      <c r="L870" s="18">
        <v>27.2</v>
      </c>
      <c r="M870" s="18">
        <v>82.8</v>
      </c>
      <c r="N870" s="20">
        <v>1011.5</v>
      </c>
      <c r="O870" s="18">
        <v>1</v>
      </c>
      <c r="P870" s="18">
        <v>1.3</v>
      </c>
      <c r="Q870" s="17">
        <v>349.65</v>
      </c>
      <c r="R870" s="19">
        <v>0</v>
      </c>
      <c r="S870">
        <v>1</v>
      </c>
    </row>
    <row r="871" spans="1:19">
      <c r="A871" s="1">
        <v>28</v>
      </c>
      <c r="B871" s="2">
        <v>4.1666666666666664E-2</v>
      </c>
      <c r="C871" s="18">
        <v>25.9</v>
      </c>
      <c r="D871" s="17">
        <v>17.02</v>
      </c>
      <c r="E871" s="17">
        <v>0.2</v>
      </c>
      <c r="F871" s="17">
        <v>1.22</v>
      </c>
      <c r="G871" s="17">
        <v>5.97</v>
      </c>
      <c r="H871" s="17">
        <v>7.19</v>
      </c>
      <c r="I871" s="17">
        <v>1.61</v>
      </c>
      <c r="J871" s="17">
        <v>7</v>
      </c>
      <c r="K871" s="17">
        <v>1</v>
      </c>
      <c r="L871" s="18">
        <v>26.8</v>
      </c>
      <c r="M871" s="18">
        <v>84.2</v>
      </c>
      <c r="N871" s="20">
        <v>1010.9</v>
      </c>
      <c r="O871" s="18">
        <v>1</v>
      </c>
      <c r="P871" s="18">
        <v>0.84</v>
      </c>
      <c r="Q871" s="17">
        <v>28.63</v>
      </c>
      <c r="R871" s="19">
        <v>0</v>
      </c>
      <c r="S871">
        <v>1</v>
      </c>
    </row>
    <row r="872" spans="1:19">
      <c r="A872" s="1">
        <v>28</v>
      </c>
      <c r="B872" s="2">
        <v>8.3333333333333301E-2</v>
      </c>
      <c r="C872" s="18">
        <v>26</v>
      </c>
      <c r="D872" s="17">
        <v>16.05</v>
      </c>
      <c r="E872" s="17">
        <v>0.2</v>
      </c>
      <c r="F872" s="17">
        <v>1.0900000000000001</v>
      </c>
      <c r="G872" s="17">
        <v>5.9</v>
      </c>
      <c r="H872" s="17">
        <v>6.99</v>
      </c>
      <c r="I872" s="17">
        <v>1.74</v>
      </c>
      <c r="J872" s="17">
        <v>8</v>
      </c>
      <c r="K872" s="17">
        <v>5</v>
      </c>
      <c r="L872" s="18">
        <v>26.5</v>
      </c>
      <c r="M872" s="18">
        <v>86.3</v>
      </c>
      <c r="N872" s="20">
        <v>1010.2</v>
      </c>
      <c r="O872" s="18">
        <v>1</v>
      </c>
      <c r="P872" s="18">
        <v>0.48</v>
      </c>
      <c r="Q872" s="17">
        <v>32.22</v>
      </c>
      <c r="R872" s="19">
        <v>0</v>
      </c>
      <c r="S872">
        <v>1</v>
      </c>
    </row>
    <row r="873" spans="1:19">
      <c r="A873" s="1">
        <v>28</v>
      </c>
      <c r="B873" s="2">
        <v>0.125</v>
      </c>
      <c r="C873" s="18">
        <v>25.9</v>
      </c>
      <c r="D873" s="17">
        <v>17.010000000000002</v>
      </c>
      <c r="E873" s="17">
        <v>0.19</v>
      </c>
      <c r="F873" s="17">
        <v>1.2</v>
      </c>
      <c r="G873" s="17">
        <v>6.05</v>
      </c>
      <c r="H873" s="17">
        <v>7.25</v>
      </c>
      <c r="I873" s="17">
        <v>1.8</v>
      </c>
      <c r="J873" s="17">
        <v>12</v>
      </c>
      <c r="K873" s="17">
        <v>2</v>
      </c>
      <c r="L873" s="18">
        <v>26.4</v>
      </c>
      <c r="M873" s="18">
        <v>86.5</v>
      </c>
      <c r="N873" s="20">
        <v>1009.7</v>
      </c>
      <c r="O873" s="18">
        <v>1</v>
      </c>
      <c r="P873" s="18">
        <v>1.05</v>
      </c>
      <c r="Q873" s="17">
        <v>42.44</v>
      </c>
      <c r="R873" s="19">
        <v>0</v>
      </c>
      <c r="S873">
        <v>1</v>
      </c>
    </row>
    <row r="874" spans="1:19">
      <c r="A874" s="1">
        <v>28</v>
      </c>
      <c r="B874" s="2">
        <v>0.16666666666666699</v>
      </c>
      <c r="C874" s="18">
        <v>25.9</v>
      </c>
      <c r="D874" s="17">
        <v>17.75</v>
      </c>
      <c r="E874" s="17">
        <v>0.18</v>
      </c>
      <c r="F874" s="17">
        <v>1.1000000000000001</v>
      </c>
      <c r="G874" s="17">
        <v>4.28</v>
      </c>
      <c r="H874" s="17">
        <v>5.38</v>
      </c>
      <c r="I874" s="17">
        <v>1.79</v>
      </c>
      <c r="J874" s="17">
        <v>15</v>
      </c>
      <c r="K874" s="17">
        <v>0</v>
      </c>
      <c r="L874" s="18">
        <v>25.9</v>
      </c>
      <c r="M874" s="18">
        <v>88.4</v>
      </c>
      <c r="N874" s="20">
        <v>1009.4</v>
      </c>
      <c r="O874" s="18">
        <v>0</v>
      </c>
      <c r="P874" s="18">
        <v>0.93</v>
      </c>
      <c r="Q874" s="17">
        <v>119.25</v>
      </c>
      <c r="R874" s="19">
        <v>0</v>
      </c>
      <c r="S874">
        <v>1</v>
      </c>
    </row>
    <row r="875" spans="1:19">
      <c r="A875" s="1">
        <v>28</v>
      </c>
      <c r="B875" s="2">
        <v>0.20833333333333301</v>
      </c>
      <c r="C875" s="18">
        <v>25.9</v>
      </c>
      <c r="D875" s="17">
        <v>11.95</v>
      </c>
      <c r="E875" s="17">
        <v>0.22</v>
      </c>
      <c r="F875" s="17">
        <v>1.31</v>
      </c>
      <c r="G875" s="17">
        <v>7.3</v>
      </c>
      <c r="H875" s="17">
        <v>8.6</v>
      </c>
      <c r="I875" s="17">
        <v>1.82</v>
      </c>
      <c r="J875" s="17">
        <v>13</v>
      </c>
      <c r="K875" s="17">
        <v>2</v>
      </c>
      <c r="L875" s="18">
        <v>25.6</v>
      </c>
      <c r="M875" s="18">
        <v>90</v>
      </c>
      <c r="N875" s="20">
        <v>1010</v>
      </c>
      <c r="O875" s="18">
        <v>1</v>
      </c>
      <c r="P875" s="18">
        <v>0.73</v>
      </c>
      <c r="Q875" s="17">
        <v>118.91</v>
      </c>
      <c r="R875" s="19">
        <v>0</v>
      </c>
      <c r="S875">
        <v>1</v>
      </c>
    </row>
    <row r="876" spans="1:19">
      <c r="A876" s="1">
        <v>28</v>
      </c>
      <c r="B876" s="2">
        <v>0.25</v>
      </c>
      <c r="C876" s="18">
        <v>25.9</v>
      </c>
      <c r="D876" s="17">
        <v>5.07</v>
      </c>
      <c r="E876" s="17">
        <v>0.36</v>
      </c>
      <c r="F876" s="17">
        <v>2.9</v>
      </c>
      <c r="G876" s="17">
        <v>12.04</v>
      </c>
      <c r="H876" s="17">
        <v>14.94</v>
      </c>
      <c r="I876" s="17">
        <v>1.88</v>
      </c>
      <c r="J876" s="17">
        <v>34</v>
      </c>
      <c r="K876" s="17">
        <v>2</v>
      </c>
      <c r="L876" s="18">
        <v>25.5</v>
      </c>
      <c r="M876" s="18">
        <v>91</v>
      </c>
      <c r="N876" s="20">
        <v>1010.8</v>
      </c>
      <c r="O876" s="18">
        <v>5</v>
      </c>
      <c r="P876" s="18">
        <v>0.48</v>
      </c>
      <c r="Q876" s="17">
        <v>126.75</v>
      </c>
      <c r="R876" s="19">
        <v>0</v>
      </c>
      <c r="S876">
        <v>1</v>
      </c>
    </row>
    <row r="877" spans="1:19">
      <c r="A877" s="1">
        <v>28</v>
      </c>
      <c r="B877" s="2">
        <v>0.29166666666666702</v>
      </c>
      <c r="C877" s="18">
        <v>25.8</v>
      </c>
      <c r="D877" s="17">
        <v>2.76</v>
      </c>
      <c r="E877" s="17">
        <v>0.56999999999999995</v>
      </c>
      <c r="F877" s="17">
        <v>15.95</v>
      </c>
      <c r="G877" s="17">
        <v>17.34</v>
      </c>
      <c r="H877" s="17">
        <v>33.29</v>
      </c>
      <c r="I877" s="17">
        <v>1.95</v>
      </c>
      <c r="J877" s="17">
        <v>45</v>
      </c>
      <c r="K877" s="17">
        <v>3</v>
      </c>
      <c r="L877" s="18">
        <v>26.2</v>
      </c>
      <c r="M877" s="18">
        <v>88.2</v>
      </c>
      <c r="N877" s="20">
        <v>1011.5</v>
      </c>
      <c r="O877" s="18">
        <v>103</v>
      </c>
      <c r="P877" s="18">
        <v>0.8</v>
      </c>
      <c r="Q877" s="17">
        <v>130.53</v>
      </c>
      <c r="R877" s="19">
        <v>0</v>
      </c>
      <c r="S877">
        <v>1</v>
      </c>
    </row>
    <row r="878" spans="1:19">
      <c r="A878" s="1">
        <v>28</v>
      </c>
      <c r="B878" s="2">
        <v>0.33333333333333298</v>
      </c>
      <c r="C878" s="18">
        <v>25.8</v>
      </c>
      <c r="D878" s="17">
        <v>11.8</v>
      </c>
      <c r="E878" s="17">
        <v>0.47</v>
      </c>
      <c r="F878" s="17">
        <v>8.2799999999999994</v>
      </c>
      <c r="G878" s="17">
        <v>14.26</v>
      </c>
      <c r="H878" s="17">
        <v>22.54</v>
      </c>
      <c r="I878" s="17">
        <v>1.8</v>
      </c>
      <c r="J878" s="17">
        <v>24</v>
      </c>
      <c r="K878" s="17">
        <v>4</v>
      </c>
      <c r="L878" s="18">
        <v>28.2</v>
      </c>
      <c r="M878" s="18">
        <v>78.2</v>
      </c>
      <c r="N878" s="20">
        <v>1012.5</v>
      </c>
      <c r="O878" s="18">
        <v>260</v>
      </c>
      <c r="P878" s="17">
        <v>0.62</v>
      </c>
      <c r="Q878" s="17">
        <v>92.68</v>
      </c>
      <c r="R878" s="19">
        <v>0</v>
      </c>
      <c r="S878">
        <v>1</v>
      </c>
    </row>
    <row r="879" spans="1:19">
      <c r="A879" s="1">
        <v>28</v>
      </c>
      <c r="B879" s="2">
        <v>0.375</v>
      </c>
      <c r="C879" s="18">
        <v>26.4</v>
      </c>
      <c r="D879" s="17">
        <v>27.87</v>
      </c>
      <c r="E879" s="17">
        <v>0.3</v>
      </c>
      <c r="F879" s="17">
        <v>3.06</v>
      </c>
      <c r="G879" s="17">
        <v>8.66</v>
      </c>
      <c r="H879" s="17">
        <v>11.72</v>
      </c>
      <c r="I879" s="17">
        <v>1.78</v>
      </c>
      <c r="J879" s="17">
        <v>8</v>
      </c>
      <c r="K879" s="17">
        <v>0</v>
      </c>
      <c r="L879" s="18">
        <v>29.6</v>
      </c>
      <c r="M879" s="18">
        <v>69.7</v>
      </c>
      <c r="N879" s="20">
        <v>1012.9</v>
      </c>
      <c r="O879" s="18">
        <v>397</v>
      </c>
      <c r="P879" s="17">
        <v>1.97</v>
      </c>
      <c r="Q879" s="17">
        <v>40.29</v>
      </c>
      <c r="R879" s="19">
        <v>0</v>
      </c>
      <c r="S879">
        <v>1</v>
      </c>
    </row>
    <row r="880" spans="1:19">
      <c r="A880" s="1">
        <v>28</v>
      </c>
      <c r="B880" s="2">
        <v>0.41666666666666702</v>
      </c>
      <c r="C880" s="18">
        <v>26.9</v>
      </c>
      <c r="D880" s="17">
        <v>29.9</v>
      </c>
      <c r="E880" s="17">
        <v>0.27</v>
      </c>
      <c r="F880" s="17">
        <v>1.89</v>
      </c>
      <c r="G880" s="17">
        <v>6.09</v>
      </c>
      <c r="H880" s="17">
        <v>7.98</v>
      </c>
      <c r="I880" s="17">
        <v>1.83</v>
      </c>
      <c r="J880" s="17">
        <v>6</v>
      </c>
      <c r="K880" s="17">
        <v>0</v>
      </c>
      <c r="L880" s="18">
        <v>30.1</v>
      </c>
      <c r="M880" s="18">
        <v>67.8</v>
      </c>
      <c r="N880" s="20">
        <v>1013</v>
      </c>
      <c r="O880" s="18">
        <v>573</v>
      </c>
      <c r="P880" s="17">
        <v>1.9</v>
      </c>
      <c r="Q880" s="17">
        <v>55.98</v>
      </c>
      <c r="R880" s="19">
        <v>0</v>
      </c>
      <c r="S880">
        <v>1</v>
      </c>
    </row>
    <row r="881" spans="1:19">
      <c r="A881" s="1">
        <v>28</v>
      </c>
      <c r="B881" s="2">
        <v>0.45833333333333298</v>
      </c>
      <c r="C881" s="18">
        <v>26.9</v>
      </c>
      <c r="D881" s="17">
        <v>29.34</v>
      </c>
      <c r="E881" s="17">
        <v>0.26</v>
      </c>
      <c r="F881" s="17">
        <v>1.74</v>
      </c>
      <c r="G881" s="17">
        <v>4.95</v>
      </c>
      <c r="H881" s="17">
        <v>6.68</v>
      </c>
      <c r="I881" s="17">
        <v>1.56</v>
      </c>
      <c r="J881" s="17">
        <v>9</v>
      </c>
      <c r="K881" s="17">
        <v>0</v>
      </c>
      <c r="L881" s="18">
        <v>31.1</v>
      </c>
      <c r="M881" s="18">
        <v>61.4</v>
      </c>
      <c r="N881" s="20">
        <v>1012.8</v>
      </c>
      <c r="O881" s="18">
        <v>957</v>
      </c>
      <c r="P881" s="17">
        <v>2.77</v>
      </c>
      <c r="Q881" s="17">
        <v>44.8</v>
      </c>
      <c r="R881" s="19">
        <v>0</v>
      </c>
      <c r="S881">
        <v>1</v>
      </c>
    </row>
    <row r="882" spans="1:19">
      <c r="A882" s="1">
        <v>28</v>
      </c>
      <c r="B882" s="2">
        <v>0.5</v>
      </c>
      <c r="C882" s="18">
        <v>27.4</v>
      </c>
      <c r="D882" s="17">
        <v>27.65</v>
      </c>
      <c r="E882" s="17">
        <v>0.27</v>
      </c>
      <c r="F882" s="17">
        <v>1.97</v>
      </c>
      <c r="G882" s="17">
        <v>5.17</v>
      </c>
      <c r="H882" s="17">
        <v>7.14</v>
      </c>
      <c r="I882" s="17">
        <v>1.39</v>
      </c>
      <c r="J882" s="17">
        <v>7</v>
      </c>
      <c r="K882" s="17">
        <v>0</v>
      </c>
      <c r="L882" s="18">
        <v>30.7</v>
      </c>
      <c r="M882" s="18">
        <v>61.4</v>
      </c>
      <c r="N882" s="20">
        <v>1012.1</v>
      </c>
      <c r="O882" s="18">
        <v>784</v>
      </c>
      <c r="P882" s="17">
        <v>3.12</v>
      </c>
      <c r="Q882" s="17">
        <v>48.35</v>
      </c>
      <c r="R882" s="19">
        <v>0</v>
      </c>
      <c r="S882">
        <v>1</v>
      </c>
    </row>
    <row r="883" spans="1:19">
      <c r="A883" s="1">
        <v>28</v>
      </c>
      <c r="B883" s="2">
        <v>0.54166666666666696</v>
      </c>
      <c r="C883" s="18">
        <v>26.9</v>
      </c>
      <c r="D883" s="17">
        <v>26.49</v>
      </c>
      <c r="E883" s="17">
        <v>0.3</v>
      </c>
      <c r="F883" s="17">
        <v>2.44</v>
      </c>
      <c r="G883" s="17">
        <v>4</v>
      </c>
      <c r="H883" s="17">
        <v>6.44</v>
      </c>
      <c r="I883" s="17">
        <v>1.53</v>
      </c>
      <c r="J883" s="17">
        <v>8</v>
      </c>
      <c r="K883" s="17">
        <v>0</v>
      </c>
      <c r="L883" s="18">
        <v>31.4</v>
      </c>
      <c r="M883" s="18">
        <v>59</v>
      </c>
      <c r="N883" s="20">
        <v>1011.3</v>
      </c>
      <c r="O883" s="18">
        <v>692</v>
      </c>
      <c r="P883" s="17">
        <v>2.75</v>
      </c>
      <c r="Q883" s="17">
        <v>24.51</v>
      </c>
      <c r="R883" s="19">
        <v>0</v>
      </c>
      <c r="S883">
        <v>1</v>
      </c>
    </row>
    <row r="884" spans="1:19">
      <c r="A884" s="1">
        <v>28</v>
      </c>
      <c r="B884" s="2">
        <v>0.58333333333333304</v>
      </c>
      <c r="C884" s="18">
        <v>27.2</v>
      </c>
      <c r="D884" s="17">
        <v>26.81</v>
      </c>
      <c r="E884" s="17">
        <v>0.31</v>
      </c>
      <c r="F884" s="17">
        <v>2.77</v>
      </c>
      <c r="G884" s="17">
        <v>4.3099999999999996</v>
      </c>
      <c r="H884" s="17">
        <v>7.09</v>
      </c>
      <c r="I884" s="17">
        <v>1.3</v>
      </c>
      <c r="J884" s="17">
        <v>19</v>
      </c>
      <c r="K884" s="17">
        <v>0</v>
      </c>
      <c r="L884" s="18">
        <v>31.8</v>
      </c>
      <c r="M884" s="18">
        <v>56</v>
      </c>
      <c r="N884" s="20">
        <v>1010.5</v>
      </c>
      <c r="O884" s="18">
        <v>720</v>
      </c>
      <c r="P884" s="17">
        <v>2.2999999999999998</v>
      </c>
      <c r="Q884" s="17">
        <v>6.37</v>
      </c>
      <c r="R884" s="19">
        <v>0</v>
      </c>
      <c r="S884">
        <v>1</v>
      </c>
    </row>
    <row r="885" spans="1:19">
      <c r="A885" s="1">
        <v>28</v>
      </c>
      <c r="B885" s="2">
        <v>0.625</v>
      </c>
      <c r="C885" s="18">
        <v>27.4</v>
      </c>
      <c r="D885" s="17">
        <v>27.82</v>
      </c>
      <c r="E885" s="17">
        <v>0.31</v>
      </c>
      <c r="F885" s="17">
        <v>2.29</v>
      </c>
      <c r="G885" s="17">
        <v>5.05</v>
      </c>
      <c r="H885" s="17">
        <v>7.34</v>
      </c>
      <c r="I885" s="17">
        <v>1.21</v>
      </c>
      <c r="J885" s="17">
        <v>17</v>
      </c>
      <c r="K885" s="17">
        <v>4</v>
      </c>
      <c r="L885" s="18">
        <v>31.7</v>
      </c>
      <c r="M885" s="18">
        <v>57.7</v>
      </c>
      <c r="N885" s="20">
        <v>1010.1</v>
      </c>
      <c r="O885" s="18">
        <v>685</v>
      </c>
      <c r="P885" s="17">
        <v>2.0299999999999998</v>
      </c>
      <c r="Q885" s="17">
        <v>18.670000000000002</v>
      </c>
      <c r="R885" s="19">
        <v>0</v>
      </c>
      <c r="S885">
        <v>1</v>
      </c>
    </row>
    <row r="886" spans="1:19">
      <c r="A886" s="1">
        <v>28</v>
      </c>
      <c r="B886" s="2">
        <v>0.66666666666666696</v>
      </c>
      <c r="C886" s="18">
        <v>27.7</v>
      </c>
      <c r="D886" s="17">
        <v>28.37</v>
      </c>
      <c r="E886" s="17">
        <v>0.31</v>
      </c>
      <c r="F886" s="17">
        <v>3.85</v>
      </c>
      <c r="G886" s="17">
        <v>6.05</v>
      </c>
      <c r="H886" s="17">
        <v>9.9</v>
      </c>
      <c r="I886" s="17">
        <v>1.01</v>
      </c>
      <c r="J886" s="17">
        <v>8</v>
      </c>
      <c r="K886" s="17">
        <v>5</v>
      </c>
      <c r="L886" s="18">
        <v>31.6</v>
      </c>
      <c r="M886" s="18">
        <v>58.6</v>
      </c>
      <c r="N886" s="20">
        <v>1009.7</v>
      </c>
      <c r="O886" s="18">
        <v>447</v>
      </c>
      <c r="P886" s="17">
        <v>1.92</v>
      </c>
      <c r="Q886" s="17">
        <v>17.96</v>
      </c>
      <c r="R886" s="19">
        <v>0</v>
      </c>
      <c r="S886">
        <v>1</v>
      </c>
    </row>
    <row r="887" spans="1:19">
      <c r="A887" s="1">
        <v>28</v>
      </c>
      <c r="B887" s="2">
        <v>0.70833333333333304</v>
      </c>
      <c r="C887" s="18">
        <v>28</v>
      </c>
      <c r="D887" s="17">
        <v>26.29</v>
      </c>
      <c r="E887" s="17">
        <v>0.31</v>
      </c>
      <c r="F887" s="17">
        <v>2.2599999999999998</v>
      </c>
      <c r="G887" s="17">
        <v>5.88</v>
      </c>
      <c r="H887" s="17">
        <v>8.14</v>
      </c>
      <c r="I887" s="17">
        <v>1.47</v>
      </c>
      <c r="J887" s="17">
        <v>8</v>
      </c>
      <c r="K887" s="17">
        <v>3</v>
      </c>
      <c r="L887" s="18">
        <v>30.1</v>
      </c>
      <c r="M887" s="18">
        <v>64.7</v>
      </c>
      <c r="N887" s="20">
        <v>1009.8</v>
      </c>
      <c r="O887" s="18">
        <v>132</v>
      </c>
      <c r="P887" s="17">
        <v>2.37</v>
      </c>
      <c r="Q887" s="17">
        <v>21.71</v>
      </c>
      <c r="R887" s="19">
        <v>0</v>
      </c>
      <c r="S887">
        <v>1</v>
      </c>
    </row>
    <row r="888" spans="1:19">
      <c r="A888" s="1">
        <v>28</v>
      </c>
      <c r="B888" s="2">
        <v>0.75</v>
      </c>
      <c r="C888" s="18">
        <v>26.7</v>
      </c>
      <c r="D888" s="17">
        <v>25.72</v>
      </c>
      <c r="E888" s="17">
        <v>0.46</v>
      </c>
      <c r="F888" s="17">
        <v>3.01</v>
      </c>
      <c r="G888" s="17">
        <v>8.7100000000000009</v>
      </c>
      <c r="H888" s="17">
        <v>11.72</v>
      </c>
      <c r="I888" s="17">
        <v>1.42</v>
      </c>
      <c r="J888" s="17">
        <v>20</v>
      </c>
      <c r="K888" s="17">
        <v>2</v>
      </c>
      <c r="L888" s="18">
        <v>29.2</v>
      </c>
      <c r="M888" s="18">
        <v>67.900000000000006</v>
      </c>
      <c r="N888" s="20">
        <v>1010.5</v>
      </c>
      <c r="O888" s="18">
        <v>25</v>
      </c>
      <c r="P888" s="17">
        <v>1.4</v>
      </c>
      <c r="Q888" s="17">
        <v>2.2799999999999998</v>
      </c>
      <c r="R888" s="19">
        <v>0</v>
      </c>
      <c r="S888">
        <v>1</v>
      </c>
    </row>
    <row r="889" spans="1:19">
      <c r="A889" s="1">
        <v>28</v>
      </c>
      <c r="B889" s="2">
        <v>0.79166666666666696</v>
      </c>
      <c r="C889" s="18">
        <v>26</v>
      </c>
      <c r="D889" s="17">
        <v>22.56</v>
      </c>
      <c r="E889" s="17">
        <v>0.42</v>
      </c>
      <c r="F889" s="17">
        <v>1.8</v>
      </c>
      <c r="G889" s="17">
        <v>9.91</v>
      </c>
      <c r="H889" s="17">
        <v>11.71</v>
      </c>
      <c r="I889" s="17">
        <v>1.51</v>
      </c>
      <c r="J889" s="17">
        <v>9</v>
      </c>
      <c r="K889" s="17">
        <v>0</v>
      </c>
      <c r="L889" s="18">
        <v>28.7</v>
      </c>
      <c r="M889" s="18">
        <v>69.2</v>
      </c>
      <c r="N889" s="20">
        <v>1010.8</v>
      </c>
      <c r="O889" s="18">
        <v>0</v>
      </c>
      <c r="P889" s="17">
        <v>1.1599999999999999</v>
      </c>
      <c r="Q889" s="17">
        <v>10.26</v>
      </c>
      <c r="R889" s="19">
        <v>0</v>
      </c>
      <c r="S889">
        <v>1</v>
      </c>
    </row>
    <row r="890" spans="1:19">
      <c r="A890" s="1">
        <v>28</v>
      </c>
      <c r="B890" s="2">
        <v>0.83333333333333304</v>
      </c>
      <c r="C890" s="18">
        <v>26</v>
      </c>
      <c r="D890" s="17">
        <v>21.58</v>
      </c>
      <c r="E890" s="17">
        <v>0.42</v>
      </c>
      <c r="F890" s="17">
        <v>1.43</v>
      </c>
      <c r="G890" s="17">
        <v>11.5</v>
      </c>
      <c r="H890" s="17">
        <v>12.93</v>
      </c>
      <c r="I890" s="17">
        <v>1.56</v>
      </c>
      <c r="J890" s="17">
        <v>10</v>
      </c>
      <c r="K890" s="17">
        <v>1</v>
      </c>
      <c r="L890" s="18">
        <v>28.3</v>
      </c>
      <c r="M890" s="18">
        <v>72.599999999999994</v>
      </c>
      <c r="N890" s="20">
        <v>1011.7</v>
      </c>
      <c r="O890" s="18">
        <v>1</v>
      </c>
      <c r="P890" s="17">
        <v>0.95</v>
      </c>
      <c r="Q890" s="17">
        <v>12.01</v>
      </c>
      <c r="R890" s="19">
        <v>0</v>
      </c>
      <c r="S890">
        <v>1</v>
      </c>
    </row>
    <row r="891" spans="1:19">
      <c r="A891" s="1">
        <v>28</v>
      </c>
      <c r="B891" s="2">
        <v>0.875</v>
      </c>
      <c r="C891" s="18">
        <v>26</v>
      </c>
      <c r="D891" s="17">
        <v>18.05</v>
      </c>
      <c r="E891" s="17">
        <v>0.44</v>
      </c>
      <c r="F891" s="17">
        <v>1.62</v>
      </c>
      <c r="G891" s="17">
        <v>12.67</v>
      </c>
      <c r="H891" s="17">
        <v>14.29</v>
      </c>
      <c r="I891" s="17">
        <v>1.64</v>
      </c>
      <c r="J891" s="17">
        <v>21</v>
      </c>
      <c r="K891" s="17">
        <v>3</v>
      </c>
      <c r="L891" s="18">
        <v>28.1</v>
      </c>
      <c r="M891" s="18">
        <v>76.099999999999994</v>
      </c>
      <c r="N891" s="20">
        <v>1012.3</v>
      </c>
      <c r="O891" s="18">
        <v>1</v>
      </c>
      <c r="P891" s="17">
        <v>0.97</v>
      </c>
      <c r="Q891" s="17">
        <v>4.9800000000000004</v>
      </c>
      <c r="R891" s="19">
        <v>0</v>
      </c>
      <c r="S891">
        <v>1</v>
      </c>
    </row>
    <row r="892" spans="1:19">
      <c r="A892" s="1">
        <v>28</v>
      </c>
      <c r="B892" s="2">
        <v>0.91666666666666696</v>
      </c>
      <c r="C892" s="18">
        <v>25.9</v>
      </c>
      <c r="D892" s="17">
        <v>20.96</v>
      </c>
      <c r="E892" s="17">
        <v>0.41</v>
      </c>
      <c r="F892" s="17">
        <v>1.26</v>
      </c>
      <c r="G892" s="17">
        <v>9.67</v>
      </c>
      <c r="H892" s="17">
        <v>10.92</v>
      </c>
      <c r="I892" s="17">
        <v>1.69</v>
      </c>
      <c r="J892" s="17">
        <v>14</v>
      </c>
      <c r="K892" s="17">
        <v>4</v>
      </c>
      <c r="L892" s="18">
        <v>28</v>
      </c>
      <c r="M892" s="18">
        <v>76.3</v>
      </c>
      <c r="N892" s="20">
        <v>1012.8</v>
      </c>
      <c r="O892" s="18">
        <v>1</v>
      </c>
      <c r="P892" s="17">
        <v>1.18</v>
      </c>
      <c r="Q892" s="17">
        <v>339.55</v>
      </c>
      <c r="R892" s="19">
        <v>0</v>
      </c>
      <c r="S892">
        <v>1</v>
      </c>
    </row>
    <row r="893" spans="1:19">
      <c r="A893" s="1">
        <v>28</v>
      </c>
      <c r="B893" s="2">
        <v>0.95833333333333304</v>
      </c>
      <c r="C893" s="18">
        <v>25.9</v>
      </c>
      <c r="D893" s="17">
        <v>21.23</v>
      </c>
      <c r="E893" s="17">
        <v>0.41</v>
      </c>
      <c r="F893" s="17">
        <v>1.42</v>
      </c>
      <c r="G893" s="17">
        <v>7.66</v>
      </c>
      <c r="H893" s="17">
        <v>9.08</v>
      </c>
      <c r="I893" s="17">
        <v>1.73</v>
      </c>
      <c r="J893" s="17">
        <v>7</v>
      </c>
      <c r="K893" s="17">
        <v>1</v>
      </c>
      <c r="L893" s="18">
        <v>27.9</v>
      </c>
      <c r="M893" s="18">
        <v>77.2</v>
      </c>
      <c r="N893" s="20">
        <v>1012.5</v>
      </c>
      <c r="O893" s="18">
        <v>1</v>
      </c>
      <c r="P893" s="17">
        <v>1.08</v>
      </c>
      <c r="Q893" s="17">
        <v>348.42</v>
      </c>
      <c r="R893" s="19">
        <v>0</v>
      </c>
      <c r="S893">
        <v>1</v>
      </c>
    </row>
    <row r="895" spans="1:19">
      <c r="A895" s="150" t="s">
        <v>39</v>
      </c>
      <c r="B895" s="151"/>
      <c r="C895" s="18">
        <v>0</v>
      </c>
      <c r="D895" s="18">
        <v>0</v>
      </c>
      <c r="E895" s="18">
        <v>0</v>
      </c>
      <c r="F895" s="18">
        <v>0</v>
      </c>
      <c r="G895" s="18">
        <v>0</v>
      </c>
      <c r="H895" s="18">
        <v>0</v>
      </c>
      <c r="I895" s="18">
        <v>0</v>
      </c>
      <c r="J895" s="18">
        <v>0</v>
      </c>
      <c r="K895" s="18">
        <v>0</v>
      </c>
      <c r="L895" s="18">
        <v>0</v>
      </c>
      <c r="M895" s="18">
        <v>0</v>
      </c>
      <c r="N895" s="18">
        <v>0</v>
      </c>
      <c r="O895" s="18">
        <v>0</v>
      </c>
      <c r="P895" s="18">
        <v>0</v>
      </c>
      <c r="Q895" s="18">
        <v>0</v>
      </c>
      <c r="R895" s="18">
        <v>0</v>
      </c>
    </row>
    <row r="896" spans="1:19">
      <c r="A896" s="144" t="s">
        <v>2</v>
      </c>
      <c r="B896" s="145"/>
      <c r="C896" s="18">
        <v>0</v>
      </c>
      <c r="D896" s="18">
        <v>0</v>
      </c>
      <c r="E896" s="18">
        <v>0</v>
      </c>
      <c r="F896" s="18">
        <v>0</v>
      </c>
      <c r="G896" s="18">
        <v>0</v>
      </c>
      <c r="H896" s="18">
        <v>0</v>
      </c>
      <c r="I896" s="18">
        <v>0</v>
      </c>
      <c r="J896" s="18">
        <v>0</v>
      </c>
      <c r="K896" s="18">
        <v>0</v>
      </c>
      <c r="L896" s="18">
        <v>0</v>
      </c>
      <c r="M896" s="18">
        <v>0</v>
      </c>
      <c r="N896" s="18">
        <v>0</v>
      </c>
      <c r="O896" s="18">
        <v>0</v>
      </c>
      <c r="P896" s="18">
        <v>0</v>
      </c>
      <c r="Q896" s="18">
        <v>0</v>
      </c>
      <c r="R896" s="18">
        <v>0</v>
      </c>
    </row>
    <row r="897" spans="1:19">
      <c r="A897" s="146" t="s">
        <v>3</v>
      </c>
      <c r="B897" s="147"/>
      <c r="C897" s="18">
        <v>0</v>
      </c>
      <c r="D897" s="18">
        <v>0</v>
      </c>
      <c r="E897" s="18">
        <v>0</v>
      </c>
      <c r="F897" s="18">
        <v>0</v>
      </c>
      <c r="G897" s="18">
        <v>0</v>
      </c>
      <c r="H897" s="18">
        <v>0</v>
      </c>
      <c r="I897" s="18">
        <v>0</v>
      </c>
      <c r="J897" s="18">
        <v>0</v>
      </c>
      <c r="K897" s="18">
        <v>0</v>
      </c>
      <c r="L897" s="18">
        <v>0</v>
      </c>
      <c r="M897" s="18">
        <v>0</v>
      </c>
      <c r="N897" s="18">
        <v>0</v>
      </c>
      <c r="O897" s="18">
        <v>0</v>
      </c>
      <c r="P897" s="18">
        <v>0</v>
      </c>
      <c r="Q897" s="18">
        <v>0</v>
      </c>
      <c r="R897" s="18">
        <v>0</v>
      </c>
    </row>
    <row r="898" spans="1:19">
      <c r="A898" s="148" t="s">
        <v>4</v>
      </c>
      <c r="B898" s="149"/>
      <c r="C898" s="18">
        <v>0</v>
      </c>
      <c r="D898" s="18">
        <v>0</v>
      </c>
      <c r="E898" s="18">
        <v>0</v>
      </c>
      <c r="F898" s="18">
        <v>0</v>
      </c>
      <c r="G898" s="18">
        <v>0</v>
      </c>
      <c r="H898" s="18">
        <v>0</v>
      </c>
      <c r="I898" s="18">
        <v>0</v>
      </c>
      <c r="J898" s="18">
        <v>0</v>
      </c>
      <c r="K898" s="18">
        <v>0</v>
      </c>
      <c r="L898" s="18">
        <v>0</v>
      </c>
      <c r="M898" s="18">
        <v>0</v>
      </c>
      <c r="N898" s="18">
        <v>0</v>
      </c>
      <c r="O898" s="18">
        <v>0</v>
      </c>
      <c r="P898" s="18">
        <v>0</v>
      </c>
      <c r="Q898" s="18">
        <v>0</v>
      </c>
      <c r="R898" s="18">
        <v>0</v>
      </c>
    </row>
    <row r="899" spans="1:19">
      <c r="A899" s="152" t="s">
        <v>27</v>
      </c>
      <c r="B899" s="153"/>
      <c r="C899" s="21">
        <f t="shared" ref="C899:R899" si="27">24-C895-C896-C897-C898</f>
        <v>24</v>
      </c>
      <c r="D899" s="21">
        <f t="shared" si="27"/>
        <v>24</v>
      </c>
      <c r="E899" s="21">
        <f t="shared" si="27"/>
        <v>24</v>
      </c>
      <c r="F899" s="21">
        <f t="shared" si="27"/>
        <v>24</v>
      </c>
      <c r="G899" s="21">
        <f t="shared" si="27"/>
        <v>24</v>
      </c>
      <c r="H899" s="21">
        <f t="shared" si="27"/>
        <v>24</v>
      </c>
      <c r="I899" s="21">
        <f t="shared" si="27"/>
        <v>24</v>
      </c>
      <c r="J899" s="21">
        <f t="shared" si="27"/>
        <v>24</v>
      </c>
      <c r="K899" s="21">
        <f t="shared" si="27"/>
        <v>24</v>
      </c>
      <c r="L899" s="21">
        <f t="shared" si="27"/>
        <v>24</v>
      </c>
      <c r="M899" s="21">
        <f t="shared" si="27"/>
        <v>24</v>
      </c>
      <c r="N899" s="21">
        <f t="shared" si="27"/>
        <v>24</v>
      </c>
      <c r="O899" s="21">
        <f t="shared" si="27"/>
        <v>24</v>
      </c>
      <c r="P899" s="21">
        <f t="shared" si="27"/>
        <v>24</v>
      </c>
      <c r="Q899" s="21">
        <f t="shared" si="27"/>
        <v>24</v>
      </c>
      <c r="R899" s="21">
        <f t="shared" si="27"/>
        <v>24</v>
      </c>
    </row>
    <row r="900" spans="1:19">
      <c r="A900" s="154" t="s">
        <v>28</v>
      </c>
      <c r="B900" s="155"/>
      <c r="C900" s="22">
        <f>C899/(SUM(S870:S893))</f>
        <v>1</v>
      </c>
      <c r="D900" s="22">
        <f>D899/(SUM(S870:S893))</f>
        <v>1</v>
      </c>
      <c r="E900" s="22">
        <f>E899/(SUM(S870:S893))</f>
        <v>1</v>
      </c>
      <c r="F900" s="22">
        <f>F899/(SUM(S870:S893))</f>
        <v>1</v>
      </c>
      <c r="G900" s="22">
        <f>G899/(SUM(S870:S893))</f>
        <v>1</v>
      </c>
      <c r="H900" s="22">
        <f>H899/(SUM(S870:S893))</f>
        <v>1</v>
      </c>
      <c r="I900" s="22">
        <f>I899/(SUM(S870:S893))</f>
        <v>1</v>
      </c>
      <c r="J900" s="22">
        <f>J899/(SUM(S870:S893))</f>
        <v>1</v>
      </c>
      <c r="K900" s="22">
        <f>K899/(SUM(S870:S893))</f>
        <v>1</v>
      </c>
      <c r="L900" s="22">
        <f>L899/(SUM(S870:S893))</f>
        <v>1</v>
      </c>
      <c r="M900" s="22">
        <f>M899/(SUM(S870:S893))</f>
        <v>1</v>
      </c>
      <c r="N900" s="22">
        <f>N899/(SUM(S870:S893))</f>
        <v>1</v>
      </c>
      <c r="O900" s="22">
        <f>O899/(SUM(S870:S893))</f>
        <v>1</v>
      </c>
      <c r="P900" s="22">
        <f>P899/(SUM(S870:S893))</f>
        <v>1</v>
      </c>
      <c r="Q900" s="22">
        <f>Q899/(SUM(S870:S893))</f>
        <v>1</v>
      </c>
      <c r="R900" s="22">
        <f>R899/(SUM(S870:S893))</f>
        <v>1</v>
      </c>
    </row>
    <row r="902" spans="1:19">
      <c r="A902" s="1">
        <v>29</v>
      </c>
      <c r="B902" s="2">
        <v>0</v>
      </c>
      <c r="C902" s="18">
        <v>25.8</v>
      </c>
      <c r="D902" s="17">
        <v>19.760000000000002</v>
      </c>
      <c r="E902" s="17">
        <v>0.39</v>
      </c>
      <c r="F902" s="17">
        <v>1.1299999999999999</v>
      </c>
      <c r="G902" s="17">
        <v>7.55</v>
      </c>
      <c r="H902" s="17">
        <v>8.68</v>
      </c>
      <c r="I902" s="17">
        <v>1.84</v>
      </c>
      <c r="J902" s="17">
        <v>6</v>
      </c>
      <c r="K902" s="17">
        <v>0</v>
      </c>
      <c r="L902" s="18">
        <v>27.7</v>
      </c>
      <c r="M902" s="18">
        <v>80</v>
      </c>
      <c r="N902" s="20">
        <v>1011.9</v>
      </c>
      <c r="O902" s="18">
        <v>1</v>
      </c>
      <c r="P902" s="18">
        <v>1.21</v>
      </c>
      <c r="Q902" s="17">
        <v>0.75</v>
      </c>
      <c r="R902" s="19">
        <v>0</v>
      </c>
      <c r="S902">
        <v>1</v>
      </c>
    </row>
    <row r="903" spans="1:19">
      <c r="A903" s="1">
        <v>29</v>
      </c>
      <c r="B903" s="2">
        <v>4.1666666666666664E-2</v>
      </c>
      <c r="C903" s="18">
        <v>25.9</v>
      </c>
      <c r="D903" s="17">
        <v>19.21</v>
      </c>
      <c r="E903" s="17">
        <v>0.22</v>
      </c>
      <c r="F903" s="17">
        <v>1.1200000000000001</v>
      </c>
      <c r="G903" s="17">
        <v>5.76</v>
      </c>
      <c r="H903" s="17">
        <v>6.89</v>
      </c>
      <c r="I903" s="17">
        <v>2.9</v>
      </c>
      <c r="J903" s="17">
        <v>7</v>
      </c>
      <c r="K903" s="17">
        <v>2</v>
      </c>
      <c r="L903" s="18">
        <v>27.1</v>
      </c>
      <c r="M903" s="18">
        <v>87.2</v>
      </c>
      <c r="N903" s="20">
        <v>1011.5</v>
      </c>
      <c r="O903" s="18">
        <v>1</v>
      </c>
      <c r="P903" s="18">
        <v>1.1000000000000001</v>
      </c>
      <c r="Q903" s="17">
        <v>24.97</v>
      </c>
      <c r="R903" s="19">
        <v>0</v>
      </c>
      <c r="S903">
        <v>1</v>
      </c>
    </row>
    <row r="904" spans="1:19">
      <c r="A904" s="1">
        <v>29</v>
      </c>
      <c r="B904" s="2">
        <v>8.3333333333333301E-2</v>
      </c>
      <c r="C904" s="18">
        <v>25.9</v>
      </c>
      <c r="D904" s="17">
        <v>14.38</v>
      </c>
      <c r="E904" s="17">
        <v>0.24</v>
      </c>
      <c r="F904" s="17">
        <v>1.47</v>
      </c>
      <c r="G904" s="17">
        <v>6.12</v>
      </c>
      <c r="H904" s="17">
        <v>7.59</v>
      </c>
      <c r="I904" s="17">
        <v>3.24</v>
      </c>
      <c r="J904" s="17">
        <v>6</v>
      </c>
      <c r="K904" s="17">
        <v>4</v>
      </c>
      <c r="L904" s="18">
        <v>26.6</v>
      </c>
      <c r="M904" s="18">
        <v>89.7</v>
      </c>
      <c r="N904" s="20">
        <v>1010.8</v>
      </c>
      <c r="O904" s="18">
        <v>0</v>
      </c>
      <c r="P904" s="18">
        <v>0.18</v>
      </c>
      <c r="Q904" s="17">
        <v>156.21</v>
      </c>
      <c r="R904" s="19">
        <v>0</v>
      </c>
      <c r="S904">
        <v>1</v>
      </c>
    </row>
    <row r="905" spans="1:19">
      <c r="A905" s="1">
        <v>29</v>
      </c>
      <c r="B905" s="2">
        <v>0.125</v>
      </c>
      <c r="C905" s="18">
        <v>25.8</v>
      </c>
      <c r="D905" s="17">
        <v>3.93</v>
      </c>
      <c r="E905" s="17">
        <v>0.41</v>
      </c>
      <c r="F905" s="17">
        <v>2.11</v>
      </c>
      <c r="G905" s="17">
        <v>12.52</v>
      </c>
      <c r="H905" s="17">
        <v>14.63</v>
      </c>
      <c r="I905" s="17">
        <v>3.33</v>
      </c>
      <c r="J905" s="17">
        <v>38</v>
      </c>
      <c r="K905" s="17">
        <v>17</v>
      </c>
      <c r="L905" s="18">
        <v>25.8</v>
      </c>
      <c r="M905" s="18">
        <v>90.1</v>
      </c>
      <c r="N905" s="20">
        <v>1010.9</v>
      </c>
      <c r="O905" s="18">
        <v>1</v>
      </c>
      <c r="P905" s="18">
        <v>1.08</v>
      </c>
      <c r="Q905" s="17">
        <v>168.77</v>
      </c>
      <c r="R905" s="19">
        <v>0</v>
      </c>
      <c r="S905">
        <v>1</v>
      </c>
    </row>
    <row r="906" spans="1:19">
      <c r="A906" s="1">
        <v>29</v>
      </c>
      <c r="B906" s="2">
        <v>0.16666666666666699</v>
      </c>
      <c r="C906" s="18">
        <v>25.8</v>
      </c>
      <c r="D906" s="17">
        <v>3.13</v>
      </c>
      <c r="E906" s="17">
        <v>0.36</v>
      </c>
      <c r="F906" s="17">
        <v>2.87</v>
      </c>
      <c r="G906" s="17">
        <v>16.95</v>
      </c>
      <c r="H906" s="17">
        <v>19.829999999999998</v>
      </c>
      <c r="I906" s="17">
        <v>3.53</v>
      </c>
      <c r="J906" s="17">
        <v>36</v>
      </c>
      <c r="K906" s="17">
        <v>19</v>
      </c>
      <c r="L906" s="18">
        <v>25.5</v>
      </c>
      <c r="M906" s="18">
        <v>91.1</v>
      </c>
      <c r="N906" s="20">
        <v>1011.2</v>
      </c>
      <c r="O906" s="18">
        <v>0</v>
      </c>
      <c r="P906" s="18">
        <v>0.52</v>
      </c>
      <c r="Q906" s="17">
        <v>158.47</v>
      </c>
      <c r="R906" s="19">
        <v>0</v>
      </c>
      <c r="S906">
        <v>1</v>
      </c>
    </row>
    <row r="907" spans="1:19">
      <c r="A907" s="1">
        <v>29</v>
      </c>
      <c r="B907" s="2">
        <v>0.20833333333333301</v>
      </c>
      <c r="C907" s="18">
        <v>25.7</v>
      </c>
      <c r="D907" s="17">
        <v>3.13</v>
      </c>
      <c r="E907" s="17">
        <v>0.36</v>
      </c>
      <c r="F907" s="17">
        <v>1.96</v>
      </c>
      <c r="G907" s="17">
        <v>14.92</v>
      </c>
      <c r="H907" s="17">
        <v>16.88</v>
      </c>
      <c r="I907" s="17">
        <v>3.44</v>
      </c>
      <c r="J907" s="17">
        <v>19</v>
      </c>
      <c r="K907" s="17">
        <v>9</v>
      </c>
      <c r="L907" s="18">
        <v>25.3</v>
      </c>
      <c r="M907" s="18">
        <v>92.3</v>
      </c>
      <c r="N907" s="20">
        <v>1011.3</v>
      </c>
      <c r="O907" s="18">
        <v>1</v>
      </c>
      <c r="P907" s="18">
        <v>0.69</v>
      </c>
      <c r="Q907" s="17">
        <v>149.11000000000001</v>
      </c>
      <c r="R907" s="19">
        <v>0</v>
      </c>
      <c r="S907">
        <v>1</v>
      </c>
    </row>
    <row r="908" spans="1:19">
      <c r="A908" s="1">
        <v>29</v>
      </c>
      <c r="B908" s="2">
        <v>0.25</v>
      </c>
      <c r="C908" s="18">
        <v>25.8</v>
      </c>
      <c r="D908" s="17">
        <v>1.61</v>
      </c>
      <c r="E908" s="17">
        <v>0.51</v>
      </c>
      <c r="F908" s="17">
        <v>11.61</v>
      </c>
      <c r="G908" s="17">
        <v>13.22</v>
      </c>
      <c r="H908" s="17">
        <v>24.82</v>
      </c>
      <c r="I908" s="17">
        <v>3.4</v>
      </c>
      <c r="J908" s="17">
        <v>32</v>
      </c>
      <c r="K908" s="17">
        <v>17</v>
      </c>
      <c r="L908" s="18">
        <v>25</v>
      </c>
      <c r="M908" s="18">
        <v>93.7</v>
      </c>
      <c r="N908" s="20">
        <v>1011.3</v>
      </c>
      <c r="O908" s="18">
        <v>4</v>
      </c>
      <c r="P908" s="18">
        <v>0.12</v>
      </c>
      <c r="Q908" s="17">
        <v>219.82</v>
      </c>
      <c r="R908" s="19">
        <v>0</v>
      </c>
      <c r="S908">
        <v>1</v>
      </c>
    </row>
    <row r="909" spans="1:19">
      <c r="A909" s="1">
        <v>29</v>
      </c>
      <c r="B909" s="2">
        <v>0.29166666666666702</v>
      </c>
      <c r="C909" s="18">
        <v>25.7</v>
      </c>
      <c r="D909" s="17">
        <v>4.09</v>
      </c>
      <c r="E909" s="17">
        <v>0.46</v>
      </c>
      <c r="F909" s="17">
        <v>9.93</v>
      </c>
      <c r="G909" s="17">
        <v>14.91</v>
      </c>
      <c r="H909" s="17">
        <v>24.83</v>
      </c>
      <c r="I909" s="17">
        <v>3.47</v>
      </c>
      <c r="J909" s="17">
        <v>38</v>
      </c>
      <c r="K909" s="17">
        <v>14</v>
      </c>
      <c r="L909" s="18">
        <v>25.7</v>
      </c>
      <c r="M909" s="18">
        <v>90.2</v>
      </c>
      <c r="N909" s="20">
        <v>1011.6</v>
      </c>
      <c r="O909" s="18">
        <v>119</v>
      </c>
      <c r="P909" s="18">
        <v>0.8</v>
      </c>
      <c r="Q909" s="17">
        <v>152.38</v>
      </c>
      <c r="R909" s="19">
        <v>0</v>
      </c>
      <c r="S909">
        <v>1</v>
      </c>
    </row>
    <row r="910" spans="1:19">
      <c r="A910" s="1">
        <v>29</v>
      </c>
      <c r="B910" s="2">
        <v>0.33333333333333298</v>
      </c>
      <c r="C910" s="18">
        <v>25.7</v>
      </c>
      <c r="D910" s="17">
        <v>14.2</v>
      </c>
      <c r="E910" s="17">
        <v>0.33</v>
      </c>
      <c r="F910" s="17">
        <v>5.88</v>
      </c>
      <c r="G910" s="17">
        <v>12.71</v>
      </c>
      <c r="H910" s="17">
        <v>18.59</v>
      </c>
      <c r="I910" s="17">
        <v>3.39</v>
      </c>
      <c r="J910" s="17">
        <v>22</v>
      </c>
      <c r="K910" s="17">
        <v>7</v>
      </c>
      <c r="L910" s="18">
        <v>28.1</v>
      </c>
      <c r="M910" s="18">
        <v>78.5</v>
      </c>
      <c r="N910" s="20">
        <v>1012</v>
      </c>
      <c r="O910" s="18">
        <v>436</v>
      </c>
      <c r="P910" s="17">
        <v>1.31</v>
      </c>
      <c r="Q910" s="17">
        <v>122.28</v>
      </c>
      <c r="R910" s="19">
        <v>0</v>
      </c>
      <c r="S910">
        <v>1</v>
      </c>
    </row>
    <row r="911" spans="1:19">
      <c r="A911" s="1">
        <v>29</v>
      </c>
      <c r="B911" s="2">
        <v>0.375</v>
      </c>
      <c r="C911" s="18">
        <v>25.8</v>
      </c>
      <c r="D911" s="17">
        <v>26.36</v>
      </c>
      <c r="E911" s="17">
        <v>0.25</v>
      </c>
      <c r="F911" s="17">
        <v>3.45</v>
      </c>
      <c r="G911" s="17">
        <v>8.19</v>
      </c>
      <c r="H911" s="17">
        <v>11.63</v>
      </c>
      <c r="I911" s="17">
        <v>3.32</v>
      </c>
      <c r="J911" s="17">
        <v>5</v>
      </c>
      <c r="K911" s="17">
        <v>0</v>
      </c>
      <c r="L911" s="18">
        <v>29.4</v>
      </c>
      <c r="M911" s="18">
        <v>71.099999999999994</v>
      </c>
      <c r="N911" s="20">
        <v>1012.4</v>
      </c>
      <c r="O911" s="18">
        <v>623</v>
      </c>
      <c r="P911" s="17">
        <v>1.54</v>
      </c>
      <c r="Q911" s="17">
        <v>69.98</v>
      </c>
      <c r="R911" s="19">
        <v>0</v>
      </c>
      <c r="S911">
        <v>1</v>
      </c>
    </row>
    <row r="912" spans="1:19">
      <c r="A912" s="1">
        <v>29</v>
      </c>
      <c r="B912" s="2">
        <v>0.41666666666666702</v>
      </c>
      <c r="C912" s="18">
        <v>26.4</v>
      </c>
      <c r="D912" s="17">
        <v>33.19</v>
      </c>
      <c r="E912" s="17">
        <v>0.2</v>
      </c>
      <c r="F912" s="17">
        <v>1.55</v>
      </c>
      <c r="G912" s="17">
        <v>6.17</v>
      </c>
      <c r="H912" s="17">
        <v>7.72</v>
      </c>
      <c r="I912" s="17">
        <v>3.41</v>
      </c>
      <c r="J912" s="17">
        <v>6</v>
      </c>
      <c r="K912" s="17">
        <v>0</v>
      </c>
      <c r="L912" s="18">
        <v>30.2</v>
      </c>
      <c r="M912" s="18">
        <v>63.7</v>
      </c>
      <c r="N912" s="20">
        <v>1012.6</v>
      </c>
      <c r="O912" s="18">
        <v>763</v>
      </c>
      <c r="P912" s="17">
        <v>2.14</v>
      </c>
      <c r="Q912" s="17">
        <v>60.35</v>
      </c>
      <c r="R912" s="19">
        <v>0</v>
      </c>
      <c r="S912">
        <v>1</v>
      </c>
    </row>
    <row r="913" spans="1:19">
      <c r="A913" s="1">
        <v>29</v>
      </c>
      <c r="B913" s="2">
        <v>0.45833333333333298</v>
      </c>
      <c r="C913" s="18">
        <v>27.5</v>
      </c>
      <c r="D913" s="17">
        <v>33.94</v>
      </c>
      <c r="E913" s="17">
        <v>0.16</v>
      </c>
      <c r="F913" s="17">
        <v>1.51</v>
      </c>
      <c r="G913" s="17">
        <v>6.26</v>
      </c>
      <c r="H913" s="17">
        <v>7.77</v>
      </c>
      <c r="I913" s="17">
        <v>2.95</v>
      </c>
      <c r="J913" s="17">
        <v>12</v>
      </c>
      <c r="K913" s="17">
        <v>0</v>
      </c>
      <c r="L913" s="18">
        <v>30.8</v>
      </c>
      <c r="M913" s="18">
        <v>59.7</v>
      </c>
      <c r="N913" s="20">
        <v>1012.5</v>
      </c>
      <c r="O913" s="18">
        <v>849</v>
      </c>
      <c r="P913" s="17">
        <v>2.64</v>
      </c>
      <c r="Q913" s="17">
        <v>48.86</v>
      </c>
      <c r="R913" s="19">
        <v>0</v>
      </c>
      <c r="S913">
        <v>1</v>
      </c>
    </row>
    <row r="914" spans="1:19">
      <c r="A914" s="1">
        <v>29</v>
      </c>
      <c r="B914" s="2">
        <v>0.5</v>
      </c>
      <c r="C914" s="18">
        <v>27.5</v>
      </c>
      <c r="D914" s="17">
        <v>33.799999999999997</v>
      </c>
      <c r="E914" s="17">
        <v>0.17</v>
      </c>
      <c r="F914" s="17">
        <v>1.49</v>
      </c>
      <c r="G914" s="17">
        <v>5.76</v>
      </c>
      <c r="H914" s="17">
        <v>7.25</v>
      </c>
      <c r="I914" s="17">
        <v>2.81</v>
      </c>
      <c r="J914" s="17">
        <v>9</v>
      </c>
      <c r="K914" s="17">
        <v>1</v>
      </c>
      <c r="L914" s="18">
        <v>30.9</v>
      </c>
      <c r="M914" s="18">
        <v>59.7</v>
      </c>
      <c r="N914" s="20">
        <v>1012.1</v>
      </c>
      <c r="O914" s="18">
        <v>853</v>
      </c>
      <c r="P914" s="17">
        <v>3.12</v>
      </c>
      <c r="Q914" s="17">
        <v>39.03</v>
      </c>
      <c r="R914" s="19">
        <v>0</v>
      </c>
      <c r="S914">
        <v>1</v>
      </c>
    </row>
    <row r="915" spans="1:19">
      <c r="A915" s="1">
        <v>29</v>
      </c>
      <c r="B915" s="2">
        <v>0.54166666666666696</v>
      </c>
      <c r="C915" s="18">
        <v>27.6</v>
      </c>
      <c r="D915" s="17">
        <v>32.130000000000003</v>
      </c>
      <c r="E915" s="17">
        <v>0.17</v>
      </c>
      <c r="F915" s="17">
        <v>1.67</v>
      </c>
      <c r="G915" s="17">
        <v>4.51</v>
      </c>
      <c r="H915" s="17">
        <v>6.19</v>
      </c>
      <c r="I915" s="17">
        <v>2.54</v>
      </c>
      <c r="J915" s="17">
        <v>5</v>
      </c>
      <c r="K915" s="17">
        <v>4</v>
      </c>
      <c r="L915" s="18">
        <v>31.1</v>
      </c>
      <c r="M915" s="18">
        <v>58.3</v>
      </c>
      <c r="N915" s="20">
        <v>1011.3</v>
      </c>
      <c r="O915" s="18">
        <v>693</v>
      </c>
      <c r="P915" s="17">
        <v>2.62</v>
      </c>
      <c r="Q915" s="17">
        <v>33.35</v>
      </c>
      <c r="R915" s="19">
        <v>0</v>
      </c>
      <c r="S915">
        <v>1</v>
      </c>
    </row>
    <row r="916" spans="1:19">
      <c r="A916" s="1">
        <v>29</v>
      </c>
      <c r="B916" s="2">
        <v>0.58333333333333304</v>
      </c>
      <c r="C916" s="18">
        <v>27.7</v>
      </c>
      <c r="D916" s="17">
        <v>33.729999999999997</v>
      </c>
      <c r="E916" s="17">
        <v>0.16</v>
      </c>
      <c r="F916" s="17">
        <v>1.76</v>
      </c>
      <c r="G916" s="17">
        <v>4.51</v>
      </c>
      <c r="H916" s="17">
        <v>6.27</v>
      </c>
      <c r="I916" s="17">
        <v>2.57</v>
      </c>
      <c r="J916" s="17">
        <v>6</v>
      </c>
      <c r="K916" s="17">
        <v>3</v>
      </c>
      <c r="L916" s="18">
        <v>31.3</v>
      </c>
      <c r="M916" s="18">
        <v>56.4</v>
      </c>
      <c r="N916" s="20">
        <v>1010.5</v>
      </c>
      <c r="O916" s="18">
        <v>703</v>
      </c>
      <c r="P916" s="17">
        <v>2.56</v>
      </c>
      <c r="Q916" s="17">
        <v>35.15</v>
      </c>
      <c r="R916" s="19">
        <v>0</v>
      </c>
      <c r="S916">
        <v>1</v>
      </c>
    </row>
    <row r="917" spans="1:19">
      <c r="A917" s="1">
        <v>29</v>
      </c>
      <c r="B917" s="2">
        <v>0.625</v>
      </c>
      <c r="C917" s="18">
        <v>27.8</v>
      </c>
      <c r="D917" s="17">
        <v>32.090000000000003</v>
      </c>
      <c r="E917" s="17">
        <v>0.18</v>
      </c>
      <c r="F917" s="17">
        <v>1.51</v>
      </c>
      <c r="G917" s="17">
        <v>4.78</v>
      </c>
      <c r="H917" s="17">
        <v>6.29</v>
      </c>
      <c r="I917" s="17">
        <v>2.78</v>
      </c>
      <c r="J917" s="17">
        <v>16</v>
      </c>
      <c r="K917" s="17">
        <v>1</v>
      </c>
      <c r="L917" s="18">
        <v>31.6</v>
      </c>
      <c r="M917" s="18">
        <v>56.5</v>
      </c>
      <c r="N917" s="20">
        <v>1010.1</v>
      </c>
      <c r="O917" s="18">
        <v>740</v>
      </c>
      <c r="P917" s="17">
        <v>2.36</v>
      </c>
      <c r="Q917" s="17">
        <v>27.45</v>
      </c>
      <c r="R917" s="19">
        <v>0</v>
      </c>
      <c r="S917">
        <v>1</v>
      </c>
    </row>
    <row r="918" spans="1:19">
      <c r="A918" s="1">
        <v>29</v>
      </c>
      <c r="B918" s="2">
        <v>0.66666666666666696</v>
      </c>
      <c r="C918" s="18">
        <v>28.3</v>
      </c>
      <c r="D918" s="17">
        <v>31.87</v>
      </c>
      <c r="E918" s="17">
        <v>0.17</v>
      </c>
      <c r="F918" s="17">
        <v>1.49</v>
      </c>
      <c r="G918" s="17">
        <v>4.88</v>
      </c>
      <c r="H918" s="17">
        <v>6.37</v>
      </c>
      <c r="I918" s="17">
        <v>2.79</v>
      </c>
      <c r="J918" s="17">
        <v>3</v>
      </c>
      <c r="K918" s="17">
        <v>0</v>
      </c>
      <c r="L918" s="18">
        <v>31</v>
      </c>
      <c r="M918" s="18">
        <v>57.4</v>
      </c>
      <c r="N918" s="20">
        <v>1009.8</v>
      </c>
      <c r="O918" s="18">
        <v>245</v>
      </c>
      <c r="P918" s="17">
        <v>2.1800000000000002</v>
      </c>
      <c r="Q918" s="17">
        <v>24.14</v>
      </c>
      <c r="R918" s="19">
        <v>0</v>
      </c>
      <c r="S918">
        <v>1</v>
      </c>
    </row>
    <row r="919" spans="1:19">
      <c r="A919" s="1">
        <v>29</v>
      </c>
      <c r="B919" s="2">
        <v>0.70833333333333304</v>
      </c>
      <c r="C919" s="18">
        <v>26.8</v>
      </c>
      <c r="D919" s="17">
        <v>27.38</v>
      </c>
      <c r="E919" s="17">
        <v>0.23</v>
      </c>
      <c r="F919" s="17">
        <v>1.54</v>
      </c>
      <c r="G919" s="17">
        <v>5.05</v>
      </c>
      <c r="H919" s="17">
        <v>6.58</v>
      </c>
      <c r="I919" s="17">
        <v>2.73</v>
      </c>
      <c r="J919" s="17">
        <v>9</v>
      </c>
      <c r="K919" s="17">
        <v>4</v>
      </c>
      <c r="L919" s="18">
        <v>29.7</v>
      </c>
      <c r="M919" s="18">
        <v>65.599999999999994</v>
      </c>
      <c r="N919" s="20">
        <v>1009.4</v>
      </c>
      <c r="O919" s="18">
        <v>69</v>
      </c>
      <c r="P919" s="17">
        <v>1.7</v>
      </c>
      <c r="Q919" s="17">
        <v>9.23</v>
      </c>
      <c r="R919" s="19">
        <v>0</v>
      </c>
      <c r="S919">
        <v>1</v>
      </c>
    </row>
    <row r="920" spans="1:19">
      <c r="A920" s="1">
        <v>29</v>
      </c>
      <c r="B920" s="2">
        <v>0.75</v>
      </c>
      <c r="C920" s="18">
        <v>26</v>
      </c>
      <c r="D920" s="17">
        <v>25.26</v>
      </c>
      <c r="E920" s="17">
        <v>0.26</v>
      </c>
      <c r="F920" s="17">
        <v>1.41</v>
      </c>
      <c r="G920" s="17">
        <v>4.41</v>
      </c>
      <c r="H920" s="17">
        <v>5.82</v>
      </c>
      <c r="I920" s="17">
        <v>3.06</v>
      </c>
      <c r="J920" s="17">
        <v>8</v>
      </c>
      <c r="K920" s="17">
        <v>6</v>
      </c>
      <c r="L920" s="18">
        <v>29</v>
      </c>
      <c r="M920" s="18">
        <v>70.099999999999994</v>
      </c>
      <c r="N920" s="20">
        <v>1010</v>
      </c>
      <c r="O920" s="18">
        <v>19</v>
      </c>
      <c r="P920" s="17">
        <v>1.45</v>
      </c>
      <c r="Q920" s="17">
        <v>13.51</v>
      </c>
      <c r="R920" s="19">
        <v>0</v>
      </c>
      <c r="S920">
        <v>1</v>
      </c>
    </row>
    <row r="921" spans="1:19">
      <c r="A921" s="1">
        <v>29</v>
      </c>
      <c r="B921" s="2">
        <v>0.79166666666666696</v>
      </c>
      <c r="C921" s="18">
        <v>25.9</v>
      </c>
      <c r="D921" s="17">
        <v>22.11</v>
      </c>
      <c r="E921" s="17">
        <v>0.34</v>
      </c>
      <c r="F921" s="17">
        <v>1.26</v>
      </c>
      <c r="G921" s="17">
        <v>6.33</v>
      </c>
      <c r="H921" s="17">
        <v>7.59</v>
      </c>
      <c r="I921" s="17">
        <v>3.27</v>
      </c>
      <c r="J921" s="17">
        <v>9</v>
      </c>
      <c r="K921" s="17">
        <v>6</v>
      </c>
      <c r="L921" s="18">
        <v>28.6</v>
      </c>
      <c r="M921" s="18">
        <v>72.3</v>
      </c>
      <c r="N921" s="20">
        <v>1010.7</v>
      </c>
      <c r="O921" s="18">
        <v>1</v>
      </c>
      <c r="P921" s="17">
        <v>1.38</v>
      </c>
      <c r="Q921" s="17">
        <v>355.73</v>
      </c>
      <c r="R921" s="19">
        <v>0</v>
      </c>
      <c r="S921">
        <v>1</v>
      </c>
    </row>
    <row r="922" spans="1:19">
      <c r="A922" s="1">
        <v>29</v>
      </c>
      <c r="B922" s="2">
        <v>0.83333333333333304</v>
      </c>
      <c r="C922" s="18">
        <v>25.9</v>
      </c>
      <c r="D922" s="17">
        <v>20.77</v>
      </c>
      <c r="E922" s="17">
        <v>0.33</v>
      </c>
      <c r="F922" s="17">
        <v>1.18</v>
      </c>
      <c r="G922" s="17">
        <v>7.46</v>
      </c>
      <c r="H922" s="17">
        <v>8.64</v>
      </c>
      <c r="I922" s="17">
        <v>3.31</v>
      </c>
      <c r="J922" s="17">
        <v>10</v>
      </c>
      <c r="K922" s="17">
        <v>7</v>
      </c>
      <c r="L922" s="18">
        <v>28.4</v>
      </c>
      <c r="M922" s="18">
        <v>73.599999999999994</v>
      </c>
      <c r="N922" s="20">
        <v>1011.4</v>
      </c>
      <c r="O922" s="18">
        <v>1</v>
      </c>
      <c r="P922" s="17">
        <v>0.92</v>
      </c>
      <c r="Q922" s="17">
        <v>359.45</v>
      </c>
      <c r="R922" s="19">
        <v>0</v>
      </c>
      <c r="S922">
        <v>1</v>
      </c>
    </row>
    <row r="923" spans="1:19">
      <c r="A923" s="1">
        <v>29</v>
      </c>
      <c r="B923" s="2">
        <v>0.875</v>
      </c>
      <c r="C923" s="18">
        <v>25.9</v>
      </c>
      <c r="D923" s="17">
        <v>19.54</v>
      </c>
      <c r="E923" s="17">
        <v>0.36</v>
      </c>
      <c r="F923" s="17">
        <v>1.26</v>
      </c>
      <c r="G923" s="17">
        <v>8.0299999999999994</v>
      </c>
      <c r="H923" s="17">
        <v>9.3000000000000007</v>
      </c>
      <c r="I923" s="17">
        <v>3.31</v>
      </c>
      <c r="J923" s="17">
        <v>10</v>
      </c>
      <c r="K923" s="17">
        <v>6</v>
      </c>
      <c r="L923" s="18">
        <v>28.2</v>
      </c>
      <c r="M923" s="18">
        <v>75.7</v>
      </c>
      <c r="N923" s="20">
        <v>1012.1</v>
      </c>
      <c r="O923" s="18">
        <v>1</v>
      </c>
      <c r="P923" s="17">
        <v>1.18</v>
      </c>
      <c r="Q923" s="17">
        <v>338.89</v>
      </c>
      <c r="R923" s="19">
        <v>0</v>
      </c>
      <c r="S923">
        <v>1</v>
      </c>
    </row>
    <row r="924" spans="1:19">
      <c r="A924" s="1">
        <v>29</v>
      </c>
      <c r="B924" s="2">
        <v>0.91666666666666696</v>
      </c>
      <c r="C924" s="18">
        <v>25.9</v>
      </c>
      <c r="D924" s="17">
        <v>12.17</v>
      </c>
      <c r="E924" s="17">
        <v>0.49</v>
      </c>
      <c r="F924" s="17">
        <v>3.86</v>
      </c>
      <c r="G924" s="17">
        <v>14.17</v>
      </c>
      <c r="H924" s="17">
        <v>18.03</v>
      </c>
      <c r="I924" s="17">
        <v>3.48</v>
      </c>
      <c r="J924" s="17">
        <v>22</v>
      </c>
      <c r="K924" s="17">
        <v>3</v>
      </c>
      <c r="L924" s="18">
        <v>28</v>
      </c>
      <c r="M924" s="18">
        <v>77.3</v>
      </c>
      <c r="N924" s="20">
        <v>1012.6</v>
      </c>
      <c r="O924" s="18">
        <v>0</v>
      </c>
      <c r="P924" s="17">
        <v>0.73</v>
      </c>
      <c r="Q924" s="17">
        <v>326.02999999999997</v>
      </c>
      <c r="R924" s="19">
        <v>0</v>
      </c>
      <c r="S924">
        <v>1</v>
      </c>
    </row>
    <row r="925" spans="1:19">
      <c r="A925" s="1">
        <v>29</v>
      </c>
      <c r="B925" s="2">
        <v>0.95833333333333304</v>
      </c>
      <c r="C925" s="18">
        <v>25.9</v>
      </c>
      <c r="D925" s="17">
        <v>9.68</v>
      </c>
      <c r="E925" s="17">
        <v>0.57999999999999996</v>
      </c>
      <c r="F925" s="17">
        <v>4.5599999999999996</v>
      </c>
      <c r="G925" s="17">
        <v>18.88</v>
      </c>
      <c r="H925" s="17">
        <v>23.45</v>
      </c>
      <c r="I925" s="17">
        <v>3.35</v>
      </c>
      <c r="J925" s="17">
        <v>13</v>
      </c>
      <c r="K925" s="17">
        <v>1</v>
      </c>
      <c r="L925" s="18">
        <v>27.8</v>
      </c>
      <c r="M925" s="18">
        <v>78.599999999999994</v>
      </c>
      <c r="N925" s="20">
        <v>1012.5</v>
      </c>
      <c r="O925" s="18">
        <v>1</v>
      </c>
      <c r="P925" s="17">
        <v>0.69</v>
      </c>
      <c r="Q925" s="17">
        <v>318.33999999999997</v>
      </c>
      <c r="R925" s="19">
        <v>0</v>
      </c>
      <c r="S925">
        <v>1</v>
      </c>
    </row>
    <row r="927" spans="1:19">
      <c r="A927" s="150" t="s">
        <v>39</v>
      </c>
      <c r="B927" s="151"/>
      <c r="C927" s="18">
        <v>0</v>
      </c>
      <c r="D927" s="18">
        <v>0</v>
      </c>
      <c r="E927" s="18">
        <v>0</v>
      </c>
      <c r="F927" s="18">
        <v>0</v>
      </c>
      <c r="G927" s="18">
        <v>0</v>
      </c>
      <c r="H927" s="18">
        <v>0</v>
      </c>
      <c r="I927" s="18">
        <v>0</v>
      </c>
      <c r="J927" s="18">
        <v>0</v>
      </c>
      <c r="K927" s="18">
        <v>0</v>
      </c>
      <c r="L927" s="18">
        <v>0</v>
      </c>
      <c r="M927" s="18">
        <v>0</v>
      </c>
      <c r="N927" s="18">
        <v>0</v>
      </c>
      <c r="O927" s="18">
        <v>0</v>
      </c>
      <c r="P927" s="18">
        <v>0</v>
      </c>
      <c r="Q927" s="18">
        <v>0</v>
      </c>
      <c r="R927" s="18">
        <v>0</v>
      </c>
    </row>
    <row r="928" spans="1:19">
      <c r="A928" s="144" t="s">
        <v>2</v>
      </c>
      <c r="B928" s="145"/>
      <c r="C928" s="18">
        <v>0</v>
      </c>
      <c r="D928" s="18">
        <v>0</v>
      </c>
      <c r="E928" s="18">
        <v>0</v>
      </c>
      <c r="F928" s="18">
        <v>0</v>
      </c>
      <c r="G928" s="18">
        <v>0</v>
      </c>
      <c r="H928" s="18">
        <v>0</v>
      </c>
      <c r="I928" s="18">
        <v>0</v>
      </c>
      <c r="J928" s="18">
        <v>0</v>
      </c>
      <c r="K928" s="18">
        <v>0</v>
      </c>
      <c r="L928" s="18">
        <v>0</v>
      </c>
      <c r="M928" s="18">
        <v>0</v>
      </c>
      <c r="N928" s="18">
        <v>0</v>
      </c>
      <c r="O928" s="18">
        <v>0</v>
      </c>
      <c r="P928" s="18">
        <v>0</v>
      </c>
      <c r="Q928" s="18">
        <v>0</v>
      </c>
      <c r="R928" s="18">
        <v>0</v>
      </c>
    </row>
    <row r="929" spans="1:20">
      <c r="A929" s="146" t="s">
        <v>3</v>
      </c>
      <c r="B929" s="147"/>
      <c r="C929" s="18">
        <v>0</v>
      </c>
      <c r="D929" s="18">
        <v>0</v>
      </c>
      <c r="E929" s="18">
        <v>0</v>
      </c>
      <c r="F929" s="18">
        <v>0</v>
      </c>
      <c r="G929" s="18">
        <v>0</v>
      </c>
      <c r="H929" s="18">
        <v>0</v>
      </c>
      <c r="I929" s="18">
        <v>0</v>
      </c>
      <c r="J929" s="18">
        <v>0</v>
      </c>
      <c r="K929" s="18">
        <v>0</v>
      </c>
      <c r="L929" s="18">
        <v>0</v>
      </c>
      <c r="M929" s="18">
        <v>0</v>
      </c>
      <c r="N929" s="18">
        <v>0</v>
      </c>
      <c r="O929" s="18">
        <v>0</v>
      </c>
      <c r="P929" s="18">
        <v>0</v>
      </c>
      <c r="Q929" s="18">
        <v>0</v>
      </c>
      <c r="R929" s="18">
        <v>0</v>
      </c>
    </row>
    <row r="930" spans="1:20">
      <c r="A930" s="148" t="s">
        <v>4</v>
      </c>
      <c r="B930" s="149"/>
      <c r="C930" s="18">
        <v>0</v>
      </c>
      <c r="D930" s="18">
        <v>0</v>
      </c>
      <c r="E930" s="18">
        <v>0</v>
      </c>
      <c r="F930" s="18">
        <v>0</v>
      </c>
      <c r="G930" s="18">
        <v>0</v>
      </c>
      <c r="H930" s="18">
        <v>0</v>
      </c>
      <c r="I930" s="18">
        <v>0</v>
      </c>
      <c r="J930" s="18">
        <v>0</v>
      </c>
      <c r="K930" s="18">
        <v>0</v>
      </c>
      <c r="L930" s="18">
        <v>0</v>
      </c>
      <c r="M930" s="18">
        <v>0</v>
      </c>
      <c r="N930" s="18">
        <v>0</v>
      </c>
      <c r="O930" s="18">
        <v>0</v>
      </c>
      <c r="P930" s="18">
        <v>0</v>
      </c>
      <c r="Q930" s="18">
        <v>0</v>
      </c>
      <c r="R930" s="18">
        <v>0</v>
      </c>
    </row>
    <row r="931" spans="1:20">
      <c r="A931" s="152" t="s">
        <v>27</v>
      </c>
      <c r="B931" s="153"/>
      <c r="C931" s="21">
        <f t="shared" ref="C931:R931" si="28">24-C927-C928-C929-C930</f>
        <v>24</v>
      </c>
      <c r="D931" s="21">
        <f t="shared" si="28"/>
        <v>24</v>
      </c>
      <c r="E931" s="21">
        <f t="shared" si="28"/>
        <v>24</v>
      </c>
      <c r="F931" s="21">
        <f t="shared" si="28"/>
        <v>24</v>
      </c>
      <c r="G931" s="21">
        <f t="shared" si="28"/>
        <v>24</v>
      </c>
      <c r="H931" s="21">
        <f t="shared" si="28"/>
        <v>24</v>
      </c>
      <c r="I931" s="21">
        <f t="shared" si="28"/>
        <v>24</v>
      </c>
      <c r="J931" s="21">
        <f t="shared" si="28"/>
        <v>24</v>
      </c>
      <c r="K931" s="21">
        <f t="shared" si="28"/>
        <v>24</v>
      </c>
      <c r="L931" s="21">
        <f t="shared" si="28"/>
        <v>24</v>
      </c>
      <c r="M931" s="21">
        <f t="shared" si="28"/>
        <v>24</v>
      </c>
      <c r="N931" s="21">
        <f t="shared" si="28"/>
        <v>24</v>
      </c>
      <c r="O931" s="21">
        <f t="shared" si="28"/>
        <v>24</v>
      </c>
      <c r="P931" s="21">
        <f t="shared" si="28"/>
        <v>24</v>
      </c>
      <c r="Q931" s="21">
        <f t="shared" si="28"/>
        <v>24</v>
      </c>
      <c r="R931" s="21">
        <f t="shared" si="28"/>
        <v>24</v>
      </c>
    </row>
    <row r="932" spans="1:20">
      <c r="A932" s="154" t="s">
        <v>28</v>
      </c>
      <c r="B932" s="155"/>
      <c r="C932" s="22">
        <f>C931/(SUM(S902:S925))</f>
        <v>1</v>
      </c>
      <c r="D932" s="22">
        <f>D931/(SUM(S902:S925))</f>
        <v>1</v>
      </c>
      <c r="E932" s="22">
        <f>E931/(SUM(S902:S925))</f>
        <v>1</v>
      </c>
      <c r="F932" s="22">
        <f>F931/(SUM(S902:S925))</f>
        <v>1</v>
      </c>
      <c r="G932" s="22">
        <f>G931/(SUM(S902:S925))</f>
        <v>1</v>
      </c>
      <c r="H932" s="22">
        <f>H931/(SUM(S902:S925))</f>
        <v>1</v>
      </c>
      <c r="I932" s="22">
        <f>I931/(SUM(S902:S925))</f>
        <v>1</v>
      </c>
      <c r="J932" s="22">
        <f>J931/(SUM(S902:S925))</f>
        <v>1</v>
      </c>
      <c r="K932" s="22">
        <f>K931/(SUM(S902:S925))</f>
        <v>1</v>
      </c>
      <c r="L932" s="22">
        <f>L931/(SUM(S902:S925))</f>
        <v>1</v>
      </c>
      <c r="M932" s="22">
        <f>M931/(SUM(S902:S925))</f>
        <v>1</v>
      </c>
      <c r="N932" s="22">
        <f>N931/(SUM(S902:S925))</f>
        <v>1</v>
      </c>
      <c r="O932" s="22">
        <f>O931/(SUM(S902:S925))</f>
        <v>1</v>
      </c>
      <c r="P932" s="22">
        <f>P931/(SUM(S902:S925))</f>
        <v>1</v>
      </c>
      <c r="Q932" s="22">
        <f>Q931/(SUM(S902:S925))</f>
        <v>1</v>
      </c>
      <c r="R932" s="22">
        <f>R931/(SUM(S902:S925))</f>
        <v>1</v>
      </c>
      <c r="S932" s="12">
        <f ca="1">SUM(S6:S933)</f>
        <v>696</v>
      </c>
    </row>
    <row r="935" spans="1:20">
      <c r="A935" s="165" t="s">
        <v>35</v>
      </c>
      <c r="B935" s="165"/>
      <c r="C935" s="11">
        <f ca="1">S932</f>
        <v>696</v>
      </c>
      <c r="D935" s="11">
        <f ca="1">S932</f>
        <v>696</v>
      </c>
      <c r="E935" s="11">
        <f ca="1">S932</f>
        <v>696</v>
      </c>
      <c r="F935" s="11">
        <f ca="1">S932</f>
        <v>696</v>
      </c>
      <c r="G935" s="11">
        <f ca="1">S932</f>
        <v>696</v>
      </c>
      <c r="H935" s="11">
        <f ca="1">S932</f>
        <v>696</v>
      </c>
      <c r="I935" s="11">
        <f ca="1">S932</f>
        <v>696</v>
      </c>
      <c r="J935" s="11">
        <f ca="1">S932</f>
        <v>696</v>
      </c>
      <c r="K935" s="11">
        <f ca="1">S932</f>
        <v>696</v>
      </c>
      <c r="L935" s="11">
        <f ca="1">S932</f>
        <v>696</v>
      </c>
      <c r="M935" s="11">
        <f ca="1">S932</f>
        <v>696</v>
      </c>
      <c r="N935" s="11">
        <f ca="1">S932</f>
        <v>696</v>
      </c>
      <c r="O935" s="11">
        <f ca="1">S932</f>
        <v>696</v>
      </c>
      <c r="P935" s="11">
        <f ca="1">S932</f>
        <v>696</v>
      </c>
      <c r="Q935" s="11">
        <f ca="1">S932</f>
        <v>696</v>
      </c>
      <c r="R935" s="11">
        <f ca="1">S932</f>
        <v>696</v>
      </c>
      <c r="S935" s="11"/>
      <c r="T935" s="11">
        <v>11136</v>
      </c>
    </row>
    <row r="937" spans="1:20">
      <c r="A937" s="151" t="s">
        <v>0</v>
      </c>
      <c r="B937" s="151"/>
      <c r="C937" s="30">
        <f>SUM(C31,C63,C95,C127,C159,C191,C223,C255,C287,C319,C351,C383,C415,C447,C479,C511,C543,C575,C607,C639,C671,C703,C735,C767,C799,C831,C863,C895,C927,)</f>
        <v>1</v>
      </c>
      <c r="D937" s="30">
        <f t="shared" ref="D937:R937" si="29">SUM(D31,D63,D95,D127,D159,D191,D223,D255,D287,D319,D351,D383,D415,D447,D479,D511,D543,D575,D607,D639,D671,D703,D735,D767,D799,D831,D863,D895,D927,)</f>
        <v>1</v>
      </c>
      <c r="E937" s="30">
        <f t="shared" si="29"/>
        <v>1</v>
      </c>
      <c r="F937" s="30">
        <f t="shared" si="29"/>
        <v>5</v>
      </c>
      <c r="G937" s="30">
        <f t="shared" si="29"/>
        <v>5</v>
      </c>
      <c r="H937" s="30">
        <f t="shared" si="29"/>
        <v>5</v>
      </c>
      <c r="I937" s="30">
        <f t="shared" si="29"/>
        <v>3</v>
      </c>
      <c r="J937" s="30">
        <f t="shared" si="29"/>
        <v>5</v>
      </c>
      <c r="K937" s="30">
        <f t="shared" si="29"/>
        <v>5</v>
      </c>
      <c r="L937" s="30">
        <f t="shared" si="29"/>
        <v>1</v>
      </c>
      <c r="M937" s="30">
        <f t="shared" si="29"/>
        <v>1</v>
      </c>
      <c r="N937" s="30">
        <f t="shared" si="29"/>
        <v>1</v>
      </c>
      <c r="O937" s="30">
        <f t="shared" si="29"/>
        <v>6</v>
      </c>
      <c r="P937" s="30">
        <f t="shared" si="29"/>
        <v>1</v>
      </c>
      <c r="Q937" s="30">
        <f t="shared" si="29"/>
        <v>1</v>
      </c>
      <c r="R937" s="30">
        <f t="shared" si="29"/>
        <v>1</v>
      </c>
      <c r="S937" s="31"/>
      <c r="T937" s="30">
        <f>SUM(C937:R937)</f>
        <v>43</v>
      </c>
    </row>
    <row r="938" spans="1:20">
      <c r="A938" s="145" t="s">
        <v>2</v>
      </c>
      <c r="B938" s="145"/>
      <c r="C938" s="11">
        <f>SUM(C32,C64,C96,C128,C160,C192,C224,C256,C288,C320,C352,C384,C416,C448,C480,C512,C544,C576,C608,C640,C672,C704,C736,C768,C800,C832,C864,C896,C928)</f>
        <v>0</v>
      </c>
      <c r="D938" s="11">
        <f t="shared" ref="D938:R938" si="30">SUM(D32,D64,D96,D128,D160,D192,D224,D256,D288,D320,D352,D384,D416,D448,D480,D512,D544,D576,D608,D640,D672,D704,D736,D768,D800,D832,D864,D896,D928)</f>
        <v>0</v>
      </c>
      <c r="E938" s="11">
        <f t="shared" si="30"/>
        <v>0</v>
      </c>
      <c r="F938" s="11">
        <f t="shared" si="30"/>
        <v>0</v>
      </c>
      <c r="G938" s="11">
        <f t="shared" si="30"/>
        <v>0</v>
      </c>
      <c r="H938" s="11">
        <f t="shared" si="30"/>
        <v>0</v>
      </c>
      <c r="I938" s="11">
        <f t="shared" si="30"/>
        <v>0</v>
      </c>
      <c r="J938" s="11">
        <f t="shared" si="30"/>
        <v>2</v>
      </c>
      <c r="K938" s="11">
        <f t="shared" si="30"/>
        <v>2</v>
      </c>
      <c r="L938" s="11">
        <f t="shared" si="30"/>
        <v>0</v>
      </c>
      <c r="M938" s="11">
        <f t="shared" si="30"/>
        <v>0</v>
      </c>
      <c r="N938" s="11">
        <f t="shared" si="30"/>
        <v>0</v>
      </c>
      <c r="O938" s="11">
        <f t="shared" si="30"/>
        <v>0</v>
      </c>
      <c r="P938" s="11">
        <f t="shared" si="30"/>
        <v>0</v>
      </c>
      <c r="Q938" s="11">
        <f t="shared" si="30"/>
        <v>0</v>
      </c>
      <c r="R938" s="11">
        <f t="shared" si="30"/>
        <v>0</v>
      </c>
      <c r="S938" s="25"/>
      <c r="T938" s="11">
        <f>SUM(C938:R938)</f>
        <v>4</v>
      </c>
    </row>
    <row r="939" spans="1:20">
      <c r="A939" s="147" t="s">
        <v>3</v>
      </c>
      <c r="B939" s="147"/>
      <c r="C939" s="6">
        <f>SUM(C33,C65,C97,C129,C161,C193,C225,C257,C289,C321,C353,C385,C417,C449,C481,C513,C545,C577,C609,C641,C673,C705,C737,C769,C801,C833,C865,C897,C929)</f>
        <v>0</v>
      </c>
      <c r="D939" s="6">
        <f t="shared" ref="D939:R939" si="31">SUM(D33,D65,D97,D129,D161,D193,D225,D257,D289,D321,D353,D385,D417,D449,D481,D513,D545,D577,D609,D641,D673,D705,D737,D769,D801,D833,D865,D897,D929)</f>
        <v>0</v>
      </c>
      <c r="E939" s="6">
        <f t="shared" si="31"/>
        <v>1</v>
      </c>
      <c r="F939" s="6">
        <f t="shared" si="31"/>
        <v>1</v>
      </c>
      <c r="G939" s="6">
        <f t="shared" si="31"/>
        <v>1</v>
      </c>
      <c r="H939" s="6">
        <f t="shared" si="31"/>
        <v>1</v>
      </c>
      <c r="I939" s="6">
        <f t="shared" si="31"/>
        <v>0</v>
      </c>
      <c r="J939" s="6">
        <f t="shared" si="31"/>
        <v>0</v>
      </c>
      <c r="K939" s="6">
        <f t="shared" si="31"/>
        <v>0</v>
      </c>
      <c r="L939" s="6">
        <f t="shared" si="31"/>
        <v>0</v>
      </c>
      <c r="M939" s="6">
        <f t="shared" si="31"/>
        <v>0</v>
      </c>
      <c r="N939" s="6">
        <f t="shared" si="31"/>
        <v>0</v>
      </c>
      <c r="O939" s="6">
        <f t="shared" si="31"/>
        <v>0</v>
      </c>
      <c r="P939" s="6">
        <f t="shared" si="31"/>
        <v>0</v>
      </c>
      <c r="Q939" s="6">
        <f t="shared" si="31"/>
        <v>0</v>
      </c>
      <c r="R939" s="6">
        <f t="shared" si="31"/>
        <v>0</v>
      </c>
      <c r="S939" s="8"/>
      <c r="T939" s="6">
        <f>SUM(C939:R939)</f>
        <v>4</v>
      </c>
    </row>
    <row r="940" spans="1:20">
      <c r="A940" s="149" t="s">
        <v>4</v>
      </c>
      <c r="B940" s="149"/>
      <c r="C940" s="7">
        <f>SUM(C34,C66,C98,C130,C162,C194,C226,C258,C290,C322,C354,C386,C418,C450,C482,C514,C546,C578,C610,C642,C674,C706,C738,C770,C802,C834,C866,C898,C930)</f>
        <v>0</v>
      </c>
      <c r="D940" s="7">
        <f t="shared" ref="D940:R940" si="32">SUM(D34,D66,D98,D130,D162,D194,D226,D258,D290,D322,D354,D386,D418,D450,D482,D514,D546,D578,D610,D642,D674,D706,D738,D770,D802,D834,D866,D898,D930)</f>
        <v>4</v>
      </c>
      <c r="E940" s="7">
        <f t="shared" si="32"/>
        <v>2</v>
      </c>
      <c r="F940" s="7">
        <f t="shared" si="32"/>
        <v>3</v>
      </c>
      <c r="G940" s="7">
        <f t="shared" si="32"/>
        <v>3</v>
      </c>
      <c r="H940" s="7">
        <f t="shared" si="32"/>
        <v>3</v>
      </c>
      <c r="I940" s="7">
        <f t="shared" si="32"/>
        <v>13</v>
      </c>
      <c r="J940" s="7">
        <f t="shared" si="32"/>
        <v>2</v>
      </c>
      <c r="K940" s="7">
        <f t="shared" si="32"/>
        <v>2</v>
      </c>
      <c r="L940" s="7">
        <f t="shared" si="32"/>
        <v>0</v>
      </c>
      <c r="M940" s="7">
        <f t="shared" si="32"/>
        <v>0</v>
      </c>
      <c r="N940" s="7">
        <f t="shared" si="32"/>
        <v>0</v>
      </c>
      <c r="O940" s="7">
        <f t="shared" si="32"/>
        <v>0</v>
      </c>
      <c r="P940" s="7">
        <f t="shared" si="32"/>
        <v>0</v>
      </c>
      <c r="Q940" s="7">
        <f t="shared" si="32"/>
        <v>0</v>
      </c>
      <c r="R940" s="7">
        <f t="shared" si="32"/>
        <v>1</v>
      </c>
      <c r="S940" s="9"/>
      <c r="T940" s="7">
        <f>SUM(C940:R940)</f>
        <v>33</v>
      </c>
    </row>
    <row r="941" spans="1:20">
      <c r="A941" s="166" t="s">
        <v>27</v>
      </c>
      <c r="B941" s="166"/>
      <c r="C941" s="10">
        <f>SUM(C35,C67,C99,C131,C163,C195,C227,C259,C291,C323,C355,C387,C419,C451,C483,C515,C547,C579,C611,C643,C675,C707,C739,C771,C803,C835,C867,C899,C931,)</f>
        <v>695</v>
      </c>
      <c r="D941" s="10">
        <f t="shared" ref="D941:R941" si="33">SUM(D35,D67,D99,D131,D163,D195,D227,D259,D291,D323,D355,D387,D419,D451,D483,D515,D547,D579,D611,D643,D675,D707,D739,D771,D803,D835,D867,D899,D931,)</f>
        <v>691</v>
      </c>
      <c r="E941" s="10">
        <f t="shared" si="33"/>
        <v>692</v>
      </c>
      <c r="F941" s="10">
        <f t="shared" si="33"/>
        <v>687</v>
      </c>
      <c r="G941" s="10">
        <f t="shared" si="33"/>
        <v>687</v>
      </c>
      <c r="H941" s="10">
        <f t="shared" si="33"/>
        <v>687</v>
      </c>
      <c r="I941" s="10">
        <f t="shared" si="33"/>
        <v>680</v>
      </c>
      <c r="J941" s="10">
        <f t="shared" si="33"/>
        <v>687</v>
      </c>
      <c r="K941" s="10">
        <f t="shared" si="33"/>
        <v>687</v>
      </c>
      <c r="L941" s="10">
        <f t="shared" si="33"/>
        <v>695</v>
      </c>
      <c r="M941" s="10">
        <f t="shared" si="33"/>
        <v>695</v>
      </c>
      <c r="N941" s="10">
        <f t="shared" si="33"/>
        <v>695</v>
      </c>
      <c r="O941" s="10">
        <f t="shared" si="33"/>
        <v>690</v>
      </c>
      <c r="P941" s="10">
        <f t="shared" si="33"/>
        <v>695</v>
      </c>
      <c r="Q941" s="10">
        <f t="shared" si="33"/>
        <v>695</v>
      </c>
      <c r="R941" s="10">
        <f t="shared" si="33"/>
        <v>694</v>
      </c>
      <c r="S941" s="4"/>
      <c r="T941" s="10">
        <f>SUM(C941:R941)</f>
        <v>11052</v>
      </c>
    </row>
    <row r="943" spans="1:20">
      <c r="A943" s="14" t="s">
        <v>36</v>
      </c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5">
        <f>(T935-(T938+T940))/((T935-(T938+T940))+(T937+T939))</f>
        <v>0.99578324062443924</v>
      </c>
    </row>
    <row r="944" spans="1:20" ht="15.75" thickBot="1"/>
    <row r="945" spans="1:20" ht="15.75" thickBot="1">
      <c r="A945" s="161" t="s">
        <v>37</v>
      </c>
      <c r="B945" s="161"/>
      <c r="C945" s="161"/>
      <c r="D945" s="161"/>
      <c r="P945" s="162" t="s">
        <v>38</v>
      </c>
      <c r="Q945" s="163"/>
      <c r="R945" s="163"/>
      <c r="S945" s="164"/>
      <c r="T945" s="16">
        <f>SUM(T937:T941)</f>
        <v>11136</v>
      </c>
    </row>
    <row r="946" spans="1:20">
      <c r="A946" t="s">
        <v>81</v>
      </c>
    </row>
    <row r="947" spans="1:20">
      <c r="A947" t="s">
        <v>82</v>
      </c>
    </row>
    <row r="948" spans="1:20">
      <c r="A948" t="s">
        <v>83</v>
      </c>
      <c r="S948" s="13"/>
    </row>
    <row r="949" spans="1:20">
      <c r="A949" t="s">
        <v>84</v>
      </c>
    </row>
    <row r="950" spans="1:20">
      <c r="A950" t="s">
        <v>86</v>
      </c>
    </row>
    <row r="951" spans="1:20">
      <c r="A951" t="s">
        <v>85</v>
      </c>
    </row>
    <row r="952" spans="1:20">
      <c r="A952" t="s">
        <v>149</v>
      </c>
    </row>
    <row r="953" spans="1:20">
      <c r="A953" t="s">
        <v>87</v>
      </c>
    </row>
    <row r="954" spans="1:20">
      <c r="A954" t="s">
        <v>88</v>
      </c>
    </row>
    <row r="955" spans="1:20">
      <c r="A955" t="s">
        <v>89</v>
      </c>
    </row>
    <row r="956" spans="1:20">
      <c r="A956" t="s">
        <v>90</v>
      </c>
    </row>
  </sheetData>
  <mergeCells count="191">
    <mergeCell ref="A740:B740"/>
    <mergeCell ref="A932:B932"/>
    <mergeCell ref="A927:B927"/>
    <mergeCell ref="A928:B928"/>
    <mergeCell ref="A945:D945"/>
    <mergeCell ref="P945:S945"/>
    <mergeCell ref="A935:B935"/>
    <mergeCell ref="A937:B937"/>
    <mergeCell ref="A938:B938"/>
    <mergeCell ref="A939:B939"/>
    <mergeCell ref="A940:B940"/>
    <mergeCell ref="A941:B941"/>
    <mergeCell ref="A929:B929"/>
    <mergeCell ref="A930:B930"/>
    <mergeCell ref="A259:B259"/>
    <mergeCell ref="A895:B895"/>
    <mergeCell ref="A896:B896"/>
    <mergeCell ref="A897:B897"/>
    <mergeCell ref="A898:B898"/>
    <mergeCell ref="A899:B899"/>
    <mergeCell ref="A900:B900"/>
    <mergeCell ref="A931:B931"/>
    <mergeCell ref="A225:B225"/>
    <mergeCell ref="A226:B226"/>
    <mergeCell ref="A255:B255"/>
    <mergeCell ref="A256:B256"/>
    <mergeCell ref="A257:B257"/>
    <mergeCell ref="A511:B511"/>
    <mergeCell ref="A863:B863"/>
    <mergeCell ref="A864:B864"/>
    <mergeCell ref="A865:B865"/>
    <mergeCell ref="A836:B836"/>
    <mergeCell ref="A802:B802"/>
    <mergeCell ref="A831:B831"/>
    <mergeCell ref="A832:B832"/>
    <mergeCell ref="A735:B735"/>
    <mergeCell ref="A800:B800"/>
    <mergeCell ref="A801:B801"/>
    <mergeCell ref="O2:R2"/>
    <mergeCell ref="A5:B5"/>
    <mergeCell ref="A31:B31"/>
    <mergeCell ref="A32:B32"/>
    <mergeCell ref="A33:B33"/>
    <mergeCell ref="L2:N2"/>
    <mergeCell ref="A34:B34"/>
    <mergeCell ref="A2:B2"/>
    <mergeCell ref="C2:D2"/>
    <mergeCell ref="E2:F2"/>
    <mergeCell ref="G2:H2"/>
    <mergeCell ref="I2:J2"/>
    <mergeCell ref="A195:B195"/>
    <mergeCell ref="A193:B193"/>
    <mergeCell ref="A194:B194"/>
    <mergeCell ref="A223:B223"/>
    <mergeCell ref="A224:B224"/>
    <mergeCell ref="A516:B516"/>
    <mergeCell ref="A578:B578"/>
    <mergeCell ref="A607:B607"/>
    <mergeCell ref="A608:B608"/>
    <mergeCell ref="A320:B320"/>
    <mergeCell ref="A321:B321"/>
    <mergeCell ref="A322:B322"/>
    <mergeCell ref="A319:B319"/>
    <mergeCell ref="A481:B481"/>
    <mergeCell ref="A482:B482"/>
    <mergeCell ref="A260:B260"/>
    <mergeCell ref="A291:B291"/>
    <mergeCell ref="A292:B292"/>
    <mergeCell ref="A196:B196"/>
    <mergeCell ref="A227:B227"/>
    <mergeCell ref="A228:B228"/>
    <mergeCell ref="A388:B388"/>
    <mergeCell ref="A419:B419"/>
    <mergeCell ref="A420:B420"/>
    <mergeCell ref="A609:B609"/>
    <mergeCell ref="A580:B580"/>
    <mergeCell ref="A548:B548"/>
    <mergeCell ref="A579:B579"/>
    <mergeCell ref="A545:B545"/>
    <mergeCell ref="A483:B483"/>
    <mergeCell ref="A484:B484"/>
    <mergeCell ref="A515:B515"/>
    <mergeCell ref="A323:B323"/>
    <mergeCell ref="A324:B324"/>
    <mergeCell ref="A355:B355"/>
    <mergeCell ref="A356:B356"/>
    <mergeCell ref="A387:B387"/>
    <mergeCell ref="A451:B451"/>
    <mergeCell ref="A416:B416"/>
    <mergeCell ref="A417:B417"/>
    <mergeCell ref="A418:B418"/>
    <mergeCell ref="A447:B447"/>
    <mergeCell ref="A448:B448"/>
    <mergeCell ref="A449:B449"/>
    <mergeCell ref="A450:B450"/>
    <mergeCell ref="A127:B127"/>
    <mergeCell ref="A192:B192"/>
    <mergeCell ref="A164:B164"/>
    <mergeCell ref="A63:B63"/>
    <mergeCell ref="A64:B64"/>
    <mergeCell ref="A65:B65"/>
    <mergeCell ref="A66:B66"/>
    <mergeCell ref="A479:B479"/>
    <mergeCell ref="A480:B480"/>
    <mergeCell ref="A452:B452"/>
    <mergeCell ref="A351:B351"/>
    <mergeCell ref="A352:B352"/>
    <mergeCell ref="A353:B353"/>
    <mergeCell ref="A354:B354"/>
    <mergeCell ref="A383:B383"/>
    <mergeCell ref="A384:B384"/>
    <mergeCell ref="A385:B385"/>
    <mergeCell ref="A386:B386"/>
    <mergeCell ref="A415:B415"/>
    <mergeCell ref="A258:B258"/>
    <mergeCell ref="A287:B287"/>
    <mergeCell ref="A288:B288"/>
    <mergeCell ref="A289:B289"/>
    <mergeCell ref="A290:B290"/>
    <mergeCell ref="A804:B804"/>
    <mergeCell ref="A835:B835"/>
    <mergeCell ref="A674:B674"/>
    <mergeCell ref="A834:B834"/>
    <mergeCell ref="A35:B35"/>
    <mergeCell ref="A36:B36"/>
    <mergeCell ref="A67:B67"/>
    <mergeCell ref="A68:B68"/>
    <mergeCell ref="A99:B99"/>
    <mergeCell ref="A100:B100"/>
    <mergeCell ref="A131:B131"/>
    <mergeCell ref="A132:B132"/>
    <mergeCell ref="A163:B163"/>
    <mergeCell ref="A128:B128"/>
    <mergeCell ref="A129:B129"/>
    <mergeCell ref="A130:B130"/>
    <mergeCell ref="A159:B159"/>
    <mergeCell ref="A160:B160"/>
    <mergeCell ref="A161:B161"/>
    <mergeCell ref="A162:B162"/>
    <mergeCell ref="A95:B95"/>
    <mergeCell ref="A96:B96"/>
    <mergeCell ref="A97:B97"/>
    <mergeCell ref="A98:B98"/>
    <mergeCell ref="A738:B738"/>
    <mergeCell ref="A737:B737"/>
    <mergeCell ref="A771:B771"/>
    <mergeCell ref="A772:B772"/>
    <mergeCell ref="A191:B191"/>
    <mergeCell ref="A867:B867"/>
    <mergeCell ref="A868:B868"/>
    <mergeCell ref="A611:B611"/>
    <mergeCell ref="A612:B612"/>
    <mergeCell ref="A643:B643"/>
    <mergeCell ref="A644:B644"/>
    <mergeCell ref="A675:B675"/>
    <mergeCell ref="A676:B676"/>
    <mergeCell ref="A707:B707"/>
    <mergeCell ref="A708:B708"/>
    <mergeCell ref="A739:B739"/>
    <mergeCell ref="A639:B639"/>
    <mergeCell ref="A640:B640"/>
    <mergeCell ref="A641:B641"/>
    <mergeCell ref="A642:B642"/>
    <mergeCell ref="A671:B671"/>
    <mergeCell ref="A672:B672"/>
    <mergeCell ref="A866:B866"/>
    <mergeCell ref="A803:B803"/>
    <mergeCell ref="A1:XFD1"/>
    <mergeCell ref="A512:B512"/>
    <mergeCell ref="A513:B513"/>
    <mergeCell ref="A514:B514"/>
    <mergeCell ref="A543:B543"/>
    <mergeCell ref="A544:B544"/>
    <mergeCell ref="A833:B833"/>
    <mergeCell ref="A703:B703"/>
    <mergeCell ref="A704:B704"/>
    <mergeCell ref="A705:B705"/>
    <mergeCell ref="A706:B706"/>
    <mergeCell ref="A610:B610"/>
    <mergeCell ref="A547:B547"/>
    <mergeCell ref="A673:B673"/>
    <mergeCell ref="A736:B736"/>
    <mergeCell ref="A768:B768"/>
    <mergeCell ref="A769:B769"/>
    <mergeCell ref="A770:B770"/>
    <mergeCell ref="A799:B799"/>
    <mergeCell ref="A546:B546"/>
    <mergeCell ref="A575:B575"/>
    <mergeCell ref="A576:B576"/>
    <mergeCell ref="A577:B577"/>
    <mergeCell ref="A767:B767"/>
  </mergeCells>
  <conditionalFormatting sqref="Q6">
    <cfRule type="cellIs" dxfId="1445" priority="3883" operator="notBetween">
      <formula>0</formula>
      <formula>360</formula>
    </cfRule>
  </conditionalFormatting>
  <conditionalFormatting sqref="Q6">
    <cfRule type="cellIs" dxfId="1444" priority="3882" operator="between">
      <formula>$R7-3</formula>
      <formula>$R7+3</formula>
    </cfRule>
  </conditionalFormatting>
  <conditionalFormatting sqref="P6">
    <cfRule type="cellIs" dxfId="1443" priority="3835" operator="between">
      <formula>0.5</formula>
      <formula>0.01</formula>
    </cfRule>
  </conditionalFormatting>
  <conditionalFormatting sqref="P6">
    <cfRule type="cellIs" dxfId="1442" priority="3834" operator="lessThan">
      <formula>0.1</formula>
    </cfRule>
  </conditionalFormatting>
  <conditionalFormatting sqref="O6">
    <cfRule type="cellIs" dxfId="1441" priority="3832" operator="greaterThan">
      <formula>1000</formula>
    </cfRule>
    <cfRule type="cellIs" dxfId="1440" priority="3833" operator="lessThan">
      <formula>0</formula>
    </cfRule>
  </conditionalFormatting>
  <conditionalFormatting sqref="R6:R29">
    <cfRule type="cellIs" dxfId="1439" priority="3831" operator="greaterThan">
      <formula>0</formula>
    </cfRule>
  </conditionalFormatting>
  <conditionalFormatting sqref="N6">
    <cfRule type="cellIs" dxfId="1438" priority="3829" operator="between">
      <formula>1000</formula>
      <formula>901</formula>
    </cfRule>
    <cfRule type="cellIs" dxfId="1437" priority="3830" operator="greaterThan">
      <formula>1026</formula>
    </cfRule>
  </conditionalFormatting>
  <conditionalFormatting sqref="N6">
    <cfRule type="cellIs" dxfId="1436" priority="3828" operator="lessThan">
      <formula>900</formula>
    </cfRule>
  </conditionalFormatting>
  <conditionalFormatting sqref="M6">
    <cfRule type="cellIs" dxfId="1435" priority="3825" operator="greaterThan">
      <formula>101</formula>
    </cfRule>
    <cfRule type="cellIs" dxfId="1434" priority="3826" operator="between">
      <formula>100</formula>
      <formula>101</formula>
    </cfRule>
    <cfRule type="cellIs" dxfId="1433" priority="3827" operator="between">
      <formula>99</formula>
      <formula>100</formula>
    </cfRule>
  </conditionalFormatting>
  <conditionalFormatting sqref="M6">
    <cfRule type="cellIs" dxfId="1432" priority="3824" operator="lessThan">
      <formula>20</formula>
    </cfRule>
  </conditionalFormatting>
  <conditionalFormatting sqref="M6">
    <cfRule type="cellIs" dxfId="1431" priority="3823" operator="lessThan">
      <formula>0</formula>
    </cfRule>
  </conditionalFormatting>
  <conditionalFormatting sqref="L6">
    <cfRule type="cellIs" dxfId="1430" priority="3821" operator="lessThan">
      <formula>0</formula>
    </cfRule>
    <cfRule type="cellIs" dxfId="1429" priority="3822" operator="lessThan">
      <formula>15</formula>
    </cfRule>
  </conditionalFormatting>
  <conditionalFormatting sqref="L6">
    <cfRule type="cellIs" dxfId="1428" priority="3820" operator="greaterThan">
      <formula>40</formula>
    </cfRule>
  </conditionalFormatting>
  <conditionalFormatting sqref="I6">
    <cfRule type="cellIs" dxfId="1427" priority="3811" operator="lessThan">
      <formula>0</formula>
    </cfRule>
  </conditionalFormatting>
  <conditionalFormatting sqref="F6">
    <cfRule type="cellIs" dxfId="1426" priority="3810" operator="lessThan">
      <formula>0</formula>
    </cfRule>
  </conditionalFormatting>
  <conditionalFormatting sqref="G6">
    <cfRule type="cellIs" dxfId="1425" priority="3809" operator="lessThan">
      <formula>0</formula>
    </cfRule>
  </conditionalFormatting>
  <conditionalFormatting sqref="H6">
    <cfRule type="cellIs" dxfId="1424" priority="3808" operator="lessThan">
      <formula>0</formula>
    </cfRule>
  </conditionalFormatting>
  <conditionalFormatting sqref="J6">
    <cfRule type="cellIs" dxfId="1423" priority="3790" operator="lessThan">
      <formula>0</formula>
    </cfRule>
    <cfRule type="cellIs" dxfId="1422" priority="3791" operator="greaterThan">
      <formula>985</formula>
    </cfRule>
    <cfRule type="cellIs" dxfId="1421" priority="3792" operator="equal">
      <formula>"="</formula>
    </cfRule>
  </conditionalFormatting>
  <conditionalFormatting sqref="J6">
    <cfRule type="cellIs" dxfId="1420" priority="3783" operator="between">
      <formula>150</formula>
      <formula>900</formula>
    </cfRule>
  </conditionalFormatting>
  <conditionalFormatting sqref="K6">
    <cfRule type="cellIs" dxfId="1419" priority="3781" operator="greaterThan">
      <formula>$J6</formula>
    </cfRule>
    <cfRule type="cellIs" dxfId="1418" priority="3786" operator="lessThan">
      <formula>0</formula>
    </cfRule>
    <cfRule type="cellIs" dxfId="1417" priority="3787" operator="greaterThan">
      <formula>985</formula>
    </cfRule>
    <cfRule type="cellIs" dxfId="1416" priority="3788" operator="equal">
      <formula>"="</formula>
    </cfRule>
  </conditionalFormatting>
  <conditionalFormatting sqref="K6">
    <cfRule type="cellIs" dxfId="1415" priority="3785" operator="between">
      <formula>150</formula>
      <formula>900</formula>
    </cfRule>
  </conditionalFormatting>
  <conditionalFormatting sqref="K6">
    <cfRule type="cellIs" dxfId="1414" priority="3784" operator="equal">
      <formula>$J6</formula>
    </cfRule>
  </conditionalFormatting>
  <conditionalFormatting sqref="J6">
    <cfRule type="cellIs" dxfId="1413" priority="3780" operator="lessThan">
      <formula>$K6</formula>
    </cfRule>
    <cfRule type="cellIs" dxfId="1412" priority="3782" operator="equal">
      <formula>$K6</formula>
    </cfRule>
  </conditionalFormatting>
  <conditionalFormatting sqref="K6">
    <cfRule type="cellIs" dxfId="1411" priority="3789" operator="equal">
      <formula>$K7</formula>
    </cfRule>
  </conditionalFormatting>
  <conditionalFormatting sqref="J6">
    <cfRule type="cellIs" dxfId="1410" priority="3793" operator="equal">
      <formula>$J7</formula>
    </cfRule>
  </conditionalFormatting>
  <conditionalFormatting sqref="F35">
    <cfRule type="colorScale" priority="3779">
      <colorScale>
        <cfvo type="num" val="24"/>
        <cfvo type="max" val="0"/>
        <color rgb="FFFF7128"/>
        <color rgb="FF66FF33"/>
      </colorScale>
    </cfRule>
  </conditionalFormatting>
  <conditionalFormatting sqref="E35">
    <cfRule type="colorScale" priority="3778">
      <colorScale>
        <cfvo type="num" val="24"/>
        <cfvo type="max" val="0"/>
        <color rgb="FFFF7128"/>
        <color rgb="FF66FF33"/>
      </colorScale>
    </cfRule>
  </conditionalFormatting>
  <conditionalFormatting sqref="D35">
    <cfRule type="colorScale" priority="3777">
      <colorScale>
        <cfvo type="num" val="24"/>
        <cfvo type="max" val="0"/>
        <color rgb="FFFF7128"/>
        <color rgb="FF66FF33"/>
      </colorScale>
    </cfRule>
  </conditionalFormatting>
  <conditionalFormatting sqref="C35">
    <cfRule type="colorScale" priority="3776">
      <colorScale>
        <cfvo type="num" val="24"/>
        <cfvo type="max" val="0"/>
        <color rgb="FFFF7128"/>
        <color rgb="FF66FF33"/>
      </colorScale>
    </cfRule>
  </conditionalFormatting>
  <conditionalFormatting sqref="G35">
    <cfRule type="colorScale" priority="3775">
      <colorScale>
        <cfvo type="num" val="24"/>
        <cfvo type="max" val="0"/>
        <color rgb="FFFF7128"/>
        <color rgb="FF66FF33"/>
      </colorScale>
    </cfRule>
  </conditionalFormatting>
  <conditionalFormatting sqref="H35">
    <cfRule type="colorScale" priority="3774">
      <colorScale>
        <cfvo type="num" val="24"/>
        <cfvo type="max" val="0"/>
        <color rgb="FFFF7128"/>
        <color rgb="FF66FF33"/>
      </colorScale>
    </cfRule>
  </conditionalFormatting>
  <conditionalFormatting sqref="I35">
    <cfRule type="colorScale" priority="3773">
      <colorScale>
        <cfvo type="num" val="24"/>
        <cfvo type="max" val="0"/>
        <color rgb="FFFF7128"/>
        <color rgb="FF66FF33"/>
      </colorScale>
    </cfRule>
  </conditionalFormatting>
  <conditionalFormatting sqref="J35">
    <cfRule type="colorScale" priority="3769">
      <colorScale>
        <cfvo type="num" val="24"/>
        <cfvo type="max" val="0"/>
        <color rgb="FFFF7128"/>
        <color rgb="FF66FF33"/>
      </colorScale>
    </cfRule>
  </conditionalFormatting>
  <conditionalFormatting sqref="K35">
    <cfRule type="colorScale" priority="3768">
      <colorScale>
        <cfvo type="num" val="24"/>
        <cfvo type="max" val="0"/>
        <color rgb="FFFF7128"/>
        <color rgb="FF66FF33"/>
      </colorScale>
    </cfRule>
  </conditionalFormatting>
  <conditionalFormatting sqref="L35">
    <cfRule type="colorScale" priority="3767">
      <colorScale>
        <cfvo type="num" val="24"/>
        <cfvo type="max" val="0"/>
        <color rgb="FFFF7128"/>
        <color rgb="FF66FF33"/>
      </colorScale>
    </cfRule>
  </conditionalFormatting>
  <conditionalFormatting sqref="M35">
    <cfRule type="colorScale" priority="3766">
      <colorScale>
        <cfvo type="num" val="24"/>
        <cfvo type="max" val="0"/>
        <color rgb="FFFF7128"/>
        <color rgb="FF66FF33"/>
      </colorScale>
    </cfRule>
  </conditionalFormatting>
  <conditionalFormatting sqref="N35">
    <cfRule type="colorScale" priority="3765">
      <colorScale>
        <cfvo type="num" val="24"/>
        <cfvo type="max" val="0"/>
        <color rgb="FFFF7128"/>
        <color rgb="FF66FF33"/>
      </colorScale>
    </cfRule>
  </conditionalFormatting>
  <conditionalFormatting sqref="O35">
    <cfRule type="colorScale" priority="3764">
      <colorScale>
        <cfvo type="num" val="24"/>
        <cfvo type="max" val="0"/>
        <color rgb="FFFF7128"/>
        <color rgb="FF66FF33"/>
      </colorScale>
    </cfRule>
  </conditionalFormatting>
  <conditionalFormatting sqref="P35">
    <cfRule type="colorScale" priority="3763">
      <colorScale>
        <cfvo type="num" val="24"/>
        <cfvo type="max" val="0"/>
        <color rgb="FFFF7128"/>
        <color rgb="FF66FF33"/>
      </colorScale>
    </cfRule>
  </conditionalFormatting>
  <conditionalFormatting sqref="Q35">
    <cfRule type="colorScale" priority="3762">
      <colorScale>
        <cfvo type="num" val="24"/>
        <cfvo type="max" val="0"/>
        <color rgb="FFFF7128"/>
        <color rgb="FF66FF33"/>
      </colorScale>
    </cfRule>
  </conditionalFormatting>
  <conditionalFormatting sqref="R35">
    <cfRule type="colorScale" priority="3761">
      <colorScale>
        <cfvo type="num" val="24"/>
        <cfvo type="max" val="0"/>
        <color rgb="FFFF7128"/>
        <color rgb="FF66FF33"/>
      </colorScale>
    </cfRule>
  </conditionalFormatting>
  <conditionalFormatting sqref="C36:R36 C68:R68 C100:R100 C132:R132 C164:R164 C196:R196 C228:R228 C260:R260 C292:R292 C324:R324 C356:R356 C388:R388 C420:R420 C452:R452 C484:R484 C516:R516 C548:R548 C580:R580 C612:R612 C644:R644 C676:R676 C708:R708 C740:R740 C772:R772 C804:R804 C836:R836 C868:R868 C900:R900 C932:R932">
    <cfRule type="cellIs" dxfId="1409" priority="3760" stopIfTrue="1" operator="between">
      <formula>95%</formula>
      <formula>101%</formula>
    </cfRule>
  </conditionalFormatting>
  <conditionalFormatting sqref="A31:R31 A33:R36 C32:R32 A63:R63 A65:R68 C64:R64 A95:R95 A97:R100 C96:R96 A127:R127 A129:R132 C128:R128 A159:R159 A161:R164 C160:R160 A191:R191 A193:R196 C192:R192 A223:R223 A225:R228 C224:R224 A255:R255 A257:R260 C256:R256 A287:R287 A289:R292 C288:R288 A319:R319 A321:R324 C320:R320 A351:R351 A353:R356 C352:R352 A383:R383 A385:R388 C384:R384 A415:R415 A417:R420 C416:R416 A447:R447 A449:R452 C448:R448 A479:R479 A481:R484 C480:R480 A511:R511 A513:R516 C512:R512 A543:R543 A545:R548 C544:R544 A575:R575 A577:R580 C576:R576 A607:R607 A609:R612 C608:R608 A639:R644 A671:R676 A703:R708 A735:R740 A767:R772 A799:R804 A831:R836 A863:R868 A895:R900 A927:R932">
    <cfRule type="cellIs" dxfId="1408" priority="3758" stopIfTrue="1" operator="lessThan">
      <formula>0</formula>
    </cfRule>
    <cfRule type="cellIs" dxfId="1407" priority="3759" stopIfTrue="1" operator="lessThan">
      <formula>0</formula>
    </cfRule>
  </conditionalFormatting>
  <conditionalFormatting sqref="C31:C36 D31:R31 D63:R63 D95:R95 D127:R127 D159:R159 D191:R191 D223:R223 D255:R255 D287:R287 D319:R319 D351:R351 D383:R383 D415:R415 D447:R447 D479:R479 D511:R511 D543:R543 D575:R575 D607:R607 D639:R639 D671:R671 D703:R703 D735:R735 D767:R767 D799:R799 D831:R831 D863:R863 D895:R895 D927:R927">
    <cfRule type="cellIs" dxfId="1406" priority="3757" stopIfTrue="1" operator="greaterThan">
      <formula>35</formula>
    </cfRule>
  </conditionalFormatting>
  <conditionalFormatting sqref="M31:M36">
    <cfRule type="cellIs" dxfId="1405" priority="3756" stopIfTrue="1" operator="greaterThan">
      <formula>100</formula>
    </cfRule>
  </conditionalFormatting>
  <conditionalFormatting sqref="R39:R61">
    <cfRule type="cellIs" dxfId="1404" priority="3583" operator="greaterThan">
      <formula>0</formula>
    </cfRule>
  </conditionalFormatting>
  <conditionalFormatting sqref="E39:E61">
    <cfRule type="cellIs" dxfId="1403" priority="3565" operator="greaterThan">
      <formula>1</formula>
    </cfRule>
    <cfRule type="cellIs" dxfId="1402" priority="3566" operator="lessThan">
      <formula>0</formula>
    </cfRule>
  </conditionalFormatting>
  <conditionalFormatting sqref="D39:D61">
    <cfRule type="cellIs" dxfId="1401" priority="3564" operator="lessThan">
      <formula>0</formula>
    </cfRule>
  </conditionalFormatting>
  <conditionalFormatting sqref="I39:I61">
    <cfRule type="cellIs" dxfId="1400" priority="3563" operator="lessThan">
      <formula>0</formula>
    </cfRule>
  </conditionalFormatting>
  <conditionalFormatting sqref="F39:F61">
    <cfRule type="cellIs" dxfId="1399" priority="3562" operator="lessThan">
      <formula>0</formula>
    </cfRule>
  </conditionalFormatting>
  <conditionalFormatting sqref="G39:G61">
    <cfRule type="cellIs" dxfId="1398" priority="3561" operator="lessThan">
      <formula>0</formula>
    </cfRule>
  </conditionalFormatting>
  <conditionalFormatting sqref="H39:H61">
    <cfRule type="cellIs" dxfId="1397" priority="3560" operator="lessThan">
      <formula>0</formula>
    </cfRule>
  </conditionalFormatting>
  <conditionalFormatting sqref="J39:J61">
    <cfRule type="cellIs" dxfId="1396" priority="3556" operator="lessThan">
      <formula>0</formula>
    </cfRule>
    <cfRule type="cellIs" dxfId="1395" priority="3557" operator="greaterThan">
      <formula>985</formula>
    </cfRule>
    <cfRule type="cellIs" dxfId="1394" priority="3558" operator="equal">
      <formula>"="</formula>
    </cfRule>
  </conditionalFormatting>
  <conditionalFormatting sqref="J39:J61">
    <cfRule type="cellIs" dxfId="1393" priority="3549" operator="between">
      <formula>150</formula>
      <formula>900</formula>
    </cfRule>
  </conditionalFormatting>
  <conditionalFormatting sqref="K39:K41 K57:K61">
    <cfRule type="cellIs" dxfId="1392" priority="3547" operator="greaterThan">
      <formula>$J39</formula>
    </cfRule>
    <cfRule type="cellIs" dxfId="1391" priority="3552" operator="lessThan">
      <formula>0</formula>
    </cfRule>
    <cfRule type="cellIs" dxfId="1390" priority="3553" operator="greaterThan">
      <formula>985</formula>
    </cfRule>
    <cfRule type="cellIs" dxfId="1389" priority="3554" operator="equal">
      <formula>"="</formula>
    </cfRule>
  </conditionalFormatting>
  <conditionalFormatting sqref="K39:K41 K57:K61">
    <cfRule type="cellIs" dxfId="1388" priority="3551" operator="between">
      <formula>150</formula>
      <formula>900</formula>
    </cfRule>
  </conditionalFormatting>
  <conditionalFormatting sqref="K39:K41 K57:K61">
    <cfRule type="cellIs" dxfId="1387" priority="3550" operator="equal">
      <formula>$J39</formula>
    </cfRule>
  </conditionalFormatting>
  <conditionalFormatting sqref="J39:J61">
    <cfRule type="cellIs" dxfId="1386" priority="3546" operator="lessThan">
      <formula>$K39</formula>
    </cfRule>
    <cfRule type="cellIs" dxfId="1385" priority="3548" operator="equal">
      <formula>$K39</formula>
    </cfRule>
  </conditionalFormatting>
  <conditionalFormatting sqref="K39:K41 K57:K61">
    <cfRule type="cellIs" dxfId="1384" priority="3555" operator="equal">
      <formula>$K40</formula>
    </cfRule>
  </conditionalFormatting>
  <conditionalFormatting sqref="J39:J61">
    <cfRule type="cellIs" dxfId="1383" priority="3559" operator="equal">
      <formula>$J40</formula>
    </cfRule>
  </conditionalFormatting>
  <conditionalFormatting sqref="F67">
    <cfRule type="colorScale" priority="3545">
      <colorScale>
        <cfvo type="num" val="24"/>
        <cfvo type="max" val="0"/>
        <color rgb="FFFF7128"/>
        <color rgb="FF66FF33"/>
      </colorScale>
    </cfRule>
  </conditionalFormatting>
  <conditionalFormatting sqref="E67">
    <cfRule type="colorScale" priority="3544">
      <colorScale>
        <cfvo type="num" val="24"/>
        <cfvo type="max" val="0"/>
        <color rgb="FFFF7128"/>
        <color rgb="FF66FF33"/>
      </colorScale>
    </cfRule>
  </conditionalFormatting>
  <conditionalFormatting sqref="D67">
    <cfRule type="colorScale" priority="3543">
      <colorScale>
        <cfvo type="num" val="24"/>
        <cfvo type="max" val="0"/>
        <color rgb="FFFF7128"/>
        <color rgb="FF66FF33"/>
      </colorScale>
    </cfRule>
  </conditionalFormatting>
  <conditionalFormatting sqref="C67">
    <cfRule type="colorScale" priority="3542">
      <colorScale>
        <cfvo type="num" val="24"/>
        <cfvo type="max" val="0"/>
        <color rgb="FFFF7128"/>
        <color rgb="FF66FF33"/>
      </colorScale>
    </cfRule>
  </conditionalFormatting>
  <conditionalFormatting sqref="G67">
    <cfRule type="colorScale" priority="3541">
      <colorScale>
        <cfvo type="num" val="24"/>
        <cfvo type="max" val="0"/>
        <color rgb="FFFF7128"/>
        <color rgb="FF66FF33"/>
      </colorScale>
    </cfRule>
  </conditionalFormatting>
  <conditionalFormatting sqref="H67">
    <cfRule type="colorScale" priority="3540">
      <colorScale>
        <cfvo type="num" val="24"/>
        <cfvo type="max" val="0"/>
        <color rgb="FFFF7128"/>
        <color rgb="FF66FF33"/>
      </colorScale>
    </cfRule>
  </conditionalFormatting>
  <conditionalFormatting sqref="I67">
    <cfRule type="colorScale" priority="3539">
      <colorScale>
        <cfvo type="num" val="24"/>
        <cfvo type="max" val="0"/>
        <color rgb="FFFF7128"/>
        <color rgb="FF66FF33"/>
      </colorScale>
    </cfRule>
  </conditionalFormatting>
  <conditionalFormatting sqref="J67">
    <cfRule type="colorScale" priority="3535">
      <colorScale>
        <cfvo type="num" val="24"/>
        <cfvo type="max" val="0"/>
        <color rgb="FFFF7128"/>
        <color rgb="FF66FF33"/>
      </colorScale>
    </cfRule>
  </conditionalFormatting>
  <conditionalFormatting sqref="K67">
    <cfRule type="colorScale" priority="3534">
      <colorScale>
        <cfvo type="num" val="24"/>
        <cfvo type="max" val="0"/>
        <color rgb="FFFF7128"/>
        <color rgb="FF66FF33"/>
      </colorScale>
    </cfRule>
  </conditionalFormatting>
  <conditionalFormatting sqref="L67">
    <cfRule type="colorScale" priority="3533">
      <colorScale>
        <cfvo type="num" val="24"/>
        <cfvo type="max" val="0"/>
        <color rgb="FFFF7128"/>
        <color rgb="FF66FF33"/>
      </colorScale>
    </cfRule>
  </conditionalFormatting>
  <conditionalFormatting sqref="M67">
    <cfRule type="colorScale" priority="3532">
      <colorScale>
        <cfvo type="num" val="24"/>
        <cfvo type="max" val="0"/>
        <color rgb="FFFF7128"/>
        <color rgb="FF66FF33"/>
      </colorScale>
    </cfRule>
  </conditionalFormatting>
  <conditionalFormatting sqref="N67">
    <cfRule type="colorScale" priority="3531">
      <colorScale>
        <cfvo type="num" val="24"/>
        <cfvo type="max" val="0"/>
        <color rgb="FFFF7128"/>
        <color rgb="FF66FF33"/>
      </colorScale>
    </cfRule>
  </conditionalFormatting>
  <conditionalFormatting sqref="O67">
    <cfRule type="colorScale" priority="3530">
      <colorScale>
        <cfvo type="num" val="24"/>
        <cfvo type="max" val="0"/>
        <color rgb="FFFF7128"/>
        <color rgb="FF66FF33"/>
      </colorScale>
    </cfRule>
  </conditionalFormatting>
  <conditionalFormatting sqref="P67">
    <cfRule type="colorScale" priority="3529">
      <colorScale>
        <cfvo type="num" val="24"/>
        <cfvo type="max" val="0"/>
        <color rgb="FFFF7128"/>
        <color rgb="FF66FF33"/>
      </colorScale>
    </cfRule>
  </conditionalFormatting>
  <conditionalFormatting sqref="Q67">
    <cfRule type="colorScale" priority="3528">
      <colorScale>
        <cfvo type="num" val="24"/>
        <cfvo type="max" val="0"/>
        <color rgb="FFFF7128"/>
        <color rgb="FF66FF33"/>
      </colorScale>
    </cfRule>
  </conditionalFormatting>
  <conditionalFormatting sqref="R67">
    <cfRule type="colorScale" priority="3527">
      <colorScale>
        <cfvo type="num" val="24"/>
        <cfvo type="max" val="0"/>
        <color rgb="FFFF7128"/>
        <color rgb="FF66FF33"/>
      </colorScale>
    </cfRule>
  </conditionalFormatting>
  <conditionalFormatting sqref="C63:C68">
    <cfRule type="cellIs" dxfId="1382" priority="3523" stopIfTrue="1" operator="greaterThan">
      <formula>35</formula>
    </cfRule>
  </conditionalFormatting>
  <conditionalFormatting sqref="M63:M68">
    <cfRule type="cellIs" dxfId="1381" priority="3522" stopIfTrue="1" operator="greaterThan">
      <formula>100</formula>
    </cfRule>
  </conditionalFormatting>
  <conditionalFormatting sqref="Q82:Q88">
    <cfRule type="cellIs" dxfId="1380" priority="3518" operator="notBetween">
      <formula>0</formula>
      <formula>360</formula>
    </cfRule>
  </conditionalFormatting>
  <conditionalFormatting sqref="Q82">
    <cfRule type="cellIs" dxfId="1379" priority="3493" operator="between">
      <formula>Q81-3</formula>
      <formula>Q81+3</formula>
    </cfRule>
    <cfRule type="cellIs" dxfId="1378" priority="3494" operator="between">
      <formula>Q83-3</formula>
      <formula>Q83+3</formula>
    </cfRule>
  </conditionalFormatting>
  <conditionalFormatting sqref="Q83">
    <cfRule type="cellIs" dxfId="1377" priority="3491" operator="between">
      <formula>Q82-3</formula>
      <formula>Q82+3</formula>
    </cfRule>
    <cfRule type="cellIs" dxfId="1376" priority="3492" operator="between">
      <formula>Q84-3</formula>
      <formula>Q84+3</formula>
    </cfRule>
  </conditionalFormatting>
  <conditionalFormatting sqref="Q84">
    <cfRule type="cellIs" dxfId="1375" priority="3489" operator="between">
      <formula>Q83-3</formula>
      <formula>Q83+3</formula>
    </cfRule>
    <cfRule type="cellIs" dxfId="1374" priority="3490" operator="between">
      <formula>Q85-3</formula>
      <formula>Q85+3</formula>
    </cfRule>
  </conditionalFormatting>
  <conditionalFormatting sqref="Q85">
    <cfRule type="cellIs" dxfId="1373" priority="3487" operator="between">
      <formula>Q84-3</formula>
      <formula>Q84+3</formula>
    </cfRule>
    <cfRule type="cellIs" dxfId="1372" priority="3488" operator="between">
      <formula>Q86-3</formula>
      <formula>Q86+3</formula>
    </cfRule>
  </conditionalFormatting>
  <conditionalFormatting sqref="Q86">
    <cfRule type="cellIs" dxfId="1371" priority="3485" operator="between">
      <formula>Q85-3</formula>
      <formula>Q85+3</formula>
    </cfRule>
    <cfRule type="cellIs" dxfId="1370" priority="3486" operator="between">
      <formula>Q87-3</formula>
      <formula>Q87+3</formula>
    </cfRule>
  </conditionalFormatting>
  <conditionalFormatting sqref="Q87">
    <cfRule type="cellIs" dxfId="1369" priority="3483" operator="between">
      <formula>Q86-3</formula>
      <formula>Q86+3</formula>
    </cfRule>
    <cfRule type="cellIs" dxfId="1368" priority="3484" operator="between">
      <formula>Q88-3</formula>
      <formula>Q88+3</formula>
    </cfRule>
  </conditionalFormatting>
  <conditionalFormatting sqref="Q88">
    <cfRule type="cellIs" dxfId="1367" priority="3481" operator="between">
      <formula>Q87-3</formula>
      <formula>Q87+3</formula>
    </cfRule>
    <cfRule type="cellIs" dxfId="1366" priority="3482" operator="between">
      <formula>Q89-3</formula>
      <formula>Q89+3</formula>
    </cfRule>
  </conditionalFormatting>
  <conditionalFormatting sqref="P82:P88">
    <cfRule type="cellIs" dxfId="1365" priority="3470" operator="between">
      <formula>0.5</formula>
      <formula>0.01</formula>
    </cfRule>
  </conditionalFormatting>
  <conditionalFormatting sqref="P82:P88">
    <cfRule type="cellIs" dxfId="1364" priority="3469" operator="lessThan">
      <formula>0.1</formula>
    </cfRule>
  </conditionalFormatting>
  <conditionalFormatting sqref="O82:O88">
    <cfRule type="cellIs" dxfId="1363" priority="3467" operator="greaterThan">
      <formula>1000</formula>
    </cfRule>
    <cfRule type="cellIs" dxfId="1362" priority="3468" operator="lessThan">
      <formula>0</formula>
    </cfRule>
  </conditionalFormatting>
  <conditionalFormatting sqref="R82:R88">
    <cfRule type="cellIs" dxfId="1361" priority="3466" operator="greaterThan">
      <formula>0</formula>
    </cfRule>
  </conditionalFormatting>
  <conditionalFormatting sqref="N82:N88">
    <cfRule type="cellIs" dxfId="1360" priority="3464" operator="between">
      <formula>1000</formula>
      <formula>901</formula>
    </cfRule>
    <cfRule type="cellIs" dxfId="1359" priority="3465" operator="greaterThan">
      <formula>1026</formula>
    </cfRule>
  </conditionalFormatting>
  <conditionalFormatting sqref="N82:N88">
    <cfRule type="cellIs" dxfId="1358" priority="3463" operator="lessThan">
      <formula>900</formula>
    </cfRule>
  </conditionalFormatting>
  <conditionalFormatting sqref="M82:M88">
    <cfRule type="cellIs" dxfId="1357" priority="3460" operator="greaterThan">
      <formula>101</formula>
    </cfRule>
    <cfRule type="cellIs" dxfId="1356" priority="3461" operator="between">
      <formula>100</formula>
      <formula>101</formula>
    </cfRule>
    <cfRule type="cellIs" dxfId="1355" priority="3462" operator="between">
      <formula>99</formula>
      <formula>100</formula>
    </cfRule>
  </conditionalFormatting>
  <conditionalFormatting sqref="M82:M88">
    <cfRule type="cellIs" dxfId="1354" priority="3459" operator="lessThan">
      <formula>20</formula>
    </cfRule>
  </conditionalFormatting>
  <conditionalFormatting sqref="M82:M88">
    <cfRule type="cellIs" dxfId="1353" priority="3458" operator="lessThan">
      <formula>0</formula>
    </cfRule>
  </conditionalFormatting>
  <conditionalFormatting sqref="L82:L88">
    <cfRule type="cellIs" dxfId="1352" priority="3456" operator="lessThan">
      <formula>0</formula>
    </cfRule>
    <cfRule type="cellIs" dxfId="1351" priority="3457" operator="lessThan">
      <formula>15</formula>
    </cfRule>
  </conditionalFormatting>
  <conditionalFormatting sqref="L82:L88">
    <cfRule type="cellIs" dxfId="1350" priority="3455" operator="greaterThan">
      <formula>40</formula>
    </cfRule>
  </conditionalFormatting>
  <conditionalFormatting sqref="E82:E93">
    <cfRule type="cellIs" dxfId="1349" priority="3448" operator="greaterThan">
      <formula>1</formula>
    </cfRule>
    <cfRule type="cellIs" dxfId="1348" priority="3449" operator="lessThan">
      <formula>0</formula>
    </cfRule>
  </conditionalFormatting>
  <conditionalFormatting sqref="D82:D93">
    <cfRule type="cellIs" dxfId="1347" priority="3447" operator="lessThan">
      <formula>0</formula>
    </cfRule>
  </conditionalFormatting>
  <conditionalFormatting sqref="I82:I93">
    <cfRule type="cellIs" dxfId="1346" priority="3446" operator="lessThan">
      <formula>0</formula>
    </cfRule>
  </conditionalFormatting>
  <conditionalFormatting sqref="F82:F93">
    <cfRule type="cellIs" dxfId="1345" priority="3445" operator="lessThan">
      <formula>0</formula>
    </cfRule>
  </conditionalFormatting>
  <conditionalFormatting sqref="G82:G93">
    <cfRule type="cellIs" dxfId="1344" priority="3444" operator="lessThan">
      <formula>0</formula>
    </cfRule>
  </conditionalFormatting>
  <conditionalFormatting sqref="H82:H93">
    <cfRule type="cellIs" dxfId="1343" priority="3443" operator="lessThan">
      <formula>0</formula>
    </cfRule>
  </conditionalFormatting>
  <conditionalFormatting sqref="J82:J87">
    <cfRule type="cellIs" dxfId="1342" priority="3439" operator="lessThan">
      <formula>0</formula>
    </cfRule>
    <cfRule type="cellIs" dxfId="1341" priority="3440" operator="greaterThan">
      <formula>985</formula>
    </cfRule>
    <cfRule type="cellIs" dxfId="1340" priority="3441" operator="equal">
      <formula>"="</formula>
    </cfRule>
  </conditionalFormatting>
  <conditionalFormatting sqref="J82:J87">
    <cfRule type="cellIs" dxfId="1339" priority="3432" operator="between">
      <formula>150</formula>
      <formula>900</formula>
    </cfRule>
  </conditionalFormatting>
  <conditionalFormatting sqref="K83:K87">
    <cfRule type="cellIs" dxfId="1338" priority="3430" operator="greaterThan">
      <formula>$J83</formula>
    </cfRule>
    <cfRule type="cellIs" dxfId="1337" priority="3435" operator="lessThan">
      <formula>0</formula>
    </cfRule>
    <cfRule type="cellIs" dxfId="1336" priority="3436" operator="greaterThan">
      <formula>985</formula>
    </cfRule>
    <cfRule type="cellIs" dxfId="1335" priority="3437" operator="equal">
      <formula>"="</formula>
    </cfRule>
  </conditionalFormatting>
  <conditionalFormatting sqref="K83:K87">
    <cfRule type="cellIs" dxfId="1334" priority="3434" operator="between">
      <formula>150</formula>
      <formula>900</formula>
    </cfRule>
  </conditionalFormatting>
  <conditionalFormatting sqref="K83:K87">
    <cfRule type="cellIs" dxfId="1333" priority="3433" operator="equal">
      <formula>$J83</formula>
    </cfRule>
  </conditionalFormatting>
  <conditionalFormatting sqref="J82:J87">
    <cfRule type="cellIs" dxfId="1332" priority="3429" operator="lessThan">
      <formula>$K82</formula>
    </cfRule>
    <cfRule type="cellIs" dxfId="1331" priority="3431" operator="equal">
      <formula>$K82</formula>
    </cfRule>
  </conditionalFormatting>
  <conditionalFormatting sqref="K83:K87">
    <cfRule type="cellIs" dxfId="1330" priority="3438" operator="equal">
      <formula>$K84</formula>
    </cfRule>
  </conditionalFormatting>
  <conditionalFormatting sqref="J82:J87">
    <cfRule type="cellIs" dxfId="1329" priority="3442" operator="equal">
      <formula>$J83</formula>
    </cfRule>
  </conditionalFormatting>
  <conditionalFormatting sqref="F99">
    <cfRule type="colorScale" priority="3428">
      <colorScale>
        <cfvo type="num" val="24"/>
        <cfvo type="max" val="0"/>
        <color rgb="FFFF7128"/>
        <color rgb="FF66FF33"/>
      </colorScale>
    </cfRule>
  </conditionalFormatting>
  <conditionalFormatting sqref="E99">
    <cfRule type="colorScale" priority="3427">
      <colorScale>
        <cfvo type="num" val="24"/>
        <cfvo type="max" val="0"/>
        <color rgb="FFFF7128"/>
        <color rgb="FF66FF33"/>
      </colorScale>
    </cfRule>
  </conditionalFormatting>
  <conditionalFormatting sqref="D99">
    <cfRule type="colorScale" priority="3426">
      <colorScale>
        <cfvo type="num" val="24"/>
        <cfvo type="max" val="0"/>
        <color rgb="FFFF7128"/>
        <color rgb="FF66FF33"/>
      </colorScale>
    </cfRule>
  </conditionalFormatting>
  <conditionalFormatting sqref="C99">
    <cfRule type="colorScale" priority="3425">
      <colorScale>
        <cfvo type="num" val="24"/>
        <cfvo type="max" val="0"/>
        <color rgb="FFFF7128"/>
        <color rgb="FF66FF33"/>
      </colorScale>
    </cfRule>
  </conditionalFormatting>
  <conditionalFormatting sqref="G99">
    <cfRule type="colorScale" priority="3424">
      <colorScale>
        <cfvo type="num" val="24"/>
        <cfvo type="max" val="0"/>
        <color rgb="FFFF7128"/>
        <color rgb="FF66FF33"/>
      </colorScale>
    </cfRule>
  </conditionalFormatting>
  <conditionalFormatting sqref="H99">
    <cfRule type="colorScale" priority="3423">
      <colorScale>
        <cfvo type="num" val="24"/>
        <cfvo type="max" val="0"/>
        <color rgb="FFFF7128"/>
        <color rgb="FF66FF33"/>
      </colorScale>
    </cfRule>
  </conditionalFormatting>
  <conditionalFormatting sqref="I99">
    <cfRule type="colorScale" priority="3422">
      <colorScale>
        <cfvo type="num" val="24"/>
        <cfvo type="max" val="0"/>
        <color rgb="FFFF7128"/>
        <color rgb="FF66FF33"/>
      </colorScale>
    </cfRule>
  </conditionalFormatting>
  <conditionalFormatting sqref="J99">
    <cfRule type="colorScale" priority="3418">
      <colorScale>
        <cfvo type="num" val="24"/>
        <cfvo type="max" val="0"/>
        <color rgb="FFFF7128"/>
        <color rgb="FF66FF33"/>
      </colorScale>
    </cfRule>
  </conditionalFormatting>
  <conditionalFormatting sqref="K99">
    <cfRule type="colorScale" priority="3417">
      <colorScale>
        <cfvo type="num" val="24"/>
        <cfvo type="max" val="0"/>
        <color rgb="FFFF7128"/>
        <color rgb="FF66FF33"/>
      </colorScale>
    </cfRule>
  </conditionalFormatting>
  <conditionalFormatting sqref="L99">
    <cfRule type="colorScale" priority="3416">
      <colorScale>
        <cfvo type="num" val="24"/>
        <cfvo type="max" val="0"/>
        <color rgb="FFFF7128"/>
        <color rgb="FF66FF33"/>
      </colorScale>
    </cfRule>
  </conditionalFormatting>
  <conditionalFormatting sqref="M99">
    <cfRule type="colorScale" priority="3415">
      <colorScale>
        <cfvo type="num" val="24"/>
        <cfvo type="max" val="0"/>
        <color rgb="FFFF7128"/>
        <color rgb="FF66FF33"/>
      </colorScale>
    </cfRule>
  </conditionalFormatting>
  <conditionalFormatting sqref="N99">
    <cfRule type="colorScale" priority="3414">
      <colorScale>
        <cfvo type="num" val="24"/>
        <cfvo type="max" val="0"/>
        <color rgb="FFFF7128"/>
        <color rgb="FF66FF33"/>
      </colorScale>
    </cfRule>
  </conditionalFormatting>
  <conditionalFormatting sqref="O99">
    <cfRule type="colorScale" priority="3413">
      <colorScale>
        <cfvo type="num" val="24"/>
        <cfvo type="max" val="0"/>
        <color rgb="FFFF7128"/>
        <color rgb="FF66FF33"/>
      </colorScale>
    </cfRule>
  </conditionalFormatting>
  <conditionalFormatting sqref="P99">
    <cfRule type="colorScale" priority="3412">
      <colorScale>
        <cfvo type="num" val="24"/>
        <cfvo type="max" val="0"/>
        <color rgb="FFFF7128"/>
        <color rgb="FF66FF33"/>
      </colorScale>
    </cfRule>
  </conditionalFormatting>
  <conditionalFormatting sqref="Q99">
    <cfRule type="colorScale" priority="3411">
      <colorScale>
        <cfvo type="num" val="24"/>
        <cfvo type="max" val="0"/>
        <color rgb="FFFF7128"/>
        <color rgb="FF66FF33"/>
      </colorScale>
    </cfRule>
  </conditionalFormatting>
  <conditionalFormatting sqref="R99">
    <cfRule type="colorScale" priority="3410">
      <colorScale>
        <cfvo type="num" val="24"/>
        <cfvo type="max" val="0"/>
        <color rgb="FFFF7128"/>
        <color rgb="FF66FF33"/>
      </colorScale>
    </cfRule>
  </conditionalFormatting>
  <conditionalFormatting sqref="C95:C100">
    <cfRule type="cellIs" dxfId="1328" priority="3406" stopIfTrue="1" operator="greaterThan">
      <formula>35</formula>
    </cfRule>
  </conditionalFormatting>
  <conditionalFormatting sqref="M95:M100">
    <cfRule type="cellIs" dxfId="1327" priority="3405" stopIfTrue="1" operator="greaterThan">
      <formula>100</formula>
    </cfRule>
  </conditionalFormatting>
  <conditionalFormatting sqref="C85:C88">
    <cfRule type="cellIs" dxfId="1326" priority="3404" operator="greaterThan">
      <formula>36</formula>
    </cfRule>
  </conditionalFormatting>
  <conditionalFormatting sqref="C85:C88">
    <cfRule type="cellIs" dxfId="1325" priority="3403" operator="between">
      <formula>25</formula>
      <formula>0</formula>
    </cfRule>
  </conditionalFormatting>
  <conditionalFormatting sqref="C85:C88">
    <cfRule type="cellIs" dxfId="1324" priority="3402" operator="lessThan">
      <formula>0</formula>
    </cfRule>
  </conditionalFormatting>
  <conditionalFormatting sqref="Q120:Q125">
    <cfRule type="cellIs" dxfId="1323" priority="3401" operator="notBetween">
      <formula>0</formula>
      <formula>360</formula>
    </cfRule>
  </conditionalFormatting>
  <conditionalFormatting sqref="Q120">
    <cfRule type="cellIs" dxfId="1322" priority="3364" operator="between">
      <formula>Q119-3</formula>
      <formula>Q119+3</formula>
    </cfRule>
    <cfRule type="cellIs" dxfId="1321" priority="3365" operator="between">
      <formula>Q121-3</formula>
      <formula>Q121+3</formula>
    </cfRule>
  </conditionalFormatting>
  <conditionalFormatting sqref="Q121">
    <cfRule type="cellIs" dxfId="1320" priority="3362" operator="between">
      <formula>Q120-3</formula>
      <formula>Q120+3</formula>
    </cfRule>
    <cfRule type="cellIs" dxfId="1319" priority="3363" operator="between">
      <formula>Q122-3</formula>
      <formula>Q122+3</formula>
    </cfRule>
  </conditionalFormatting>
  <conditionalFormatting sqref="Q122">
    <cfRule type="cellIs" dxfId="1318" priority="3360" operator="between">
      <formula>Q121-3</formula>
      <formula>Q121+3</formula>
    </cfRule>
    <cfRule type="cellIs" dxfId="1317" priority="3361" operator="between">
      <formula>Q123-3</formula>
      <formula>Q123+3</formula>
    </cfRule>
  </conditionalFormatting>
  <conditionalFormatting sqref="Q123">
    <cfRule type="cellIs" dxfId="1316" priority="3358" operator="between">
      <formula>Q122-3</formula>
      <formula>Q122+3</formula>
    </cfRule>
    <cfRule type="cellIs" dxfId="1315" priority="3359" operator="between">
      <formula>Q124-3</formula>
      <formula>Q124+3</formula>
    </cfRule>
  </conditionalFormatting>
  <conditionalFormatting sqref="Q124">
    <cfRule type="cellIs" dxfId="1314" priority="3356" operator="between">
      <formula>Q123-3</formula>
      <formula>Q123+3</formula>
    </cfRule>
    <cfRule type="cellIs" dxfId="1313" priority="3357" operator="between">
      <formula>Q125-3</formula>
      <formula>Q125+3</formula>
    </cfRule>
  </conditionalFormatting>
  <conditionalFormatting sqref="Q125">
    <cfRule type="cellIs" dxfId="1312" priority="3354" operator="between">
      <formula>Q124-3</formula>
      <formula>Q124+3</formula>
    </cfRule>
    <cfRule type="cellIs" dxfId="1311" priority="3355" operator="between">
      <formula>Q126-3</formula>
      <formula>Q126+3</formula>
    </cfRule>
  </conditionalFormatting>
  <conditionalFormatting sqref="P111:P125">
    <cfRule type="cellIs" dxfId="1310" priority="3353" operator="between">
      <formula>0.5</formula>
      <formula>0.01</formula>
    </cfRule>
  </conditionalFormatting>
  <conditionalFormatting sqref="P111:P125">
    <cfRule type="cellIs" dxfId="1309" priority="3352" operator="lessThan">
      <formula>0.1</formula>
    </cfRule>
  </conditionalFormatting>
  <conditionalFormatting sqref="O111:O125">
    <cfRule type="cellIs" dxfId="1308" priority="3350" operator="greaterThan">
      <formula>1000</formula>
    </cfRule>
    <cfRule type="cellIs" dxfId="1307" priority="3351" operator="lessThan">
      <formula>0</formula>
    </cfRule>
  </conditionalFormatting>
  <conditionalFormatting sqref="R123:R125">
    <cfRule type="cellIs" dxfId="1306" priority="3349" operator="greaterThan">
      <formula>0</formula>
    </cfRule>
  </conditionalFormatting>
  <conditionalFormatting sqref="N111:N125">
    <cfRule type="cellIs" dxfId="1305" priority="3347" operator="between">
      <formula>1000</formula>
      <formula>901</formula>
    </cfRule>
    <cfRule type="cellIs" dxfId="1304" priority="3348" operator="greaterThan">
      <formula>1026</formula>
    </cfRule>
  </conditionalFormatting>
  <conditionalFormatting sqref="N111:N125">
    <cfRule type="cellIs" dxfId="1303" priority="3346" operator="lessThan">
      <formula>900</formula>
    </cfRule>
  </conditionalFormatting>
  <conditionalFormatting sqref="M111:M125">
    <cfRule type="cellIs" dxfId="1302" priority="3343" operator="greaterThan">
      <formula>101</formula>
    </cfRule>
    <cfRule type="cellIs" dxfId="1301" priority="3344" operator="between">
      <formula>100</formula>
      <formula>101</formula>
    </cfRule>
    <cfRule type="cellIs" dxfId="1300" priority="3345" operator="between">
      <formula>99</formula>
      <formula>100</formula>
    </cfRule>
  </conditionalFormatting>
  <conditionalFormatting sqref="M111:M125">
    <cfRule type="cellIs" dxfId="1299" priority="3342" operator="lessThan">
      <formula>20</formula>
    </cfRule>
  </conditionalFormatting>
  <conditionalFormatting sqref="M111:M125">
    <cfRule type="cellIs" dxfId="1298" priority="3341" operator="lessThan">
      <formula>0</formula>
    </cfRule>
  </conditionalFormatting>
  <conditionalFormatting sqref="L111:L125">
    <cfRule type="cellIs" dxfId="1297" priority="3339" operator="lessThan">
      <formula>0</formula>
    </cfRule>
    <cfRule type="cellIs" dxfId="1296" priority="3340" operator="lessThan">
      <formula>15</formula>
    </cfRule>
  </conditionalFormatting>
  <conditionalFormatting sqref="L111:L125">
    <cfRule type="cellIs" dxfId="1295" priority="3338" operator="greaterThan">
      <formula>40</formula>
    </cfRule>
  </conditionalFormatting>
  <conditionalFormatting sqref="E111:E125">
    <cfRule type="cellIs" dxfId="1294" priority="3331" operator="greaterThan">
      <formula>1</formula>
    </cfRule>
    <cfRule type="cellIs" dxfId="1293" priority="3332" operator="lessThan">
      <formula>0</formula>
    </cfRule>
  </conditionalFormatting>
  <conditionalFormatting sqref="D111:D125">
    <cfRule type="cellIs" dxfId="1292" priority="3330" operator="lessThan">
      <formula>0</formula>
    </cfRule>
  </conditionalFormatting>
  <conditionalFormatting sqref="I111:I125">
    <cfRule type="cellIs" dxfId="1291" priority="3329" operator="lessThan">
      <formula>0</formula>
    </cfRule>
  </conditionalFormatting>
  <conditionalFormatting sqref="F111:F125">
    <cfRule type="cellIs" dxfId="1290" priority="3328" operator="lessThan">
      <formula>0</formula>
    </cfRule>
  </conditionalFormatting>
  <conditionalFormatting sqref="G111:G125">
    <cfRule type="cellIs" dxfId="1289" priority="3327" operator="lessThan">
      <formula>0</formula>
    </cfRule>
  </conditionalFormatting>
  <conditionalFormatting sqref="H111:H125">
    <cfRule type="cellIs" dxfId="1288" priority="3326" operator="lessThan">
      <formula>0</formula>
    </cfRule>
  </conditionalFormatting>
  <conditionalFormatting sqref="J112:J125">
    <cfRule type="cellIs" dxfId="1287" priority="3322" operator="lessThan">
      <formula>0</formula>
    </cfRule>
    <cfRule type="cellIs" dxfId="1286" priority="3323" operator="greaterThan">
      <formula>985</formula>
    </cfRule>
    <cfRule type="cellIs" dxfId="1285" priority="3324" operator="equal">
      <formula>"="</formula>
    </cfRule>
  </conditionalFormatting>
  <conditionalFormatting sqref="J112:J125">
    <cfRule type="cellIs" dxfId="1284" priority="3315" operator="between">
      <formula>150</formula>
      <formula>900</formula>
    </cfRule>
  </conditionalFormatting>
  <conditionalFormatting sqref="K114:K115 K117:K125">
    <cfRule type="cellIs" dxfId="1283" priority="3313" operator="greaterThan">
      <formula>$J114</formula>
    </cfRule>
    <cfRule type="cellIs" dxfId="1282" priority="3318" operator="lessThan">
      <formula>0</formula>
    </cfRule>
    <cfRule type="cellIs" dxfId="1281" priority="3319" operator="greaterThan">
      <formula>985</formula>
    </cfRule>
    <cfRule type="cellIs" dxfId="1280" priority="3320" operator="equal">
      <formula>"="</formula>
    </cfRule>
  </conditionalFormatting>
  <conditionalFormatting sqref="K114:K115 K117:K125">
    <cfRule type="cellIs" dxfId="1279" priority="3317" operator="between">
      <formula>150</formula>
      <formula>900</formula>
    </cfRule>
  </conditionalFormatting>
  <conditionalFormatting sqref="K114:K115 K117:K125">
    <cfRule type="cellIs" dxfId="1278" priority="3316" operator="equal">
      <formula>$J114</formula>
    </cfRule>
  </conditionalFormatting>
  <conditionalFormatting sqref="J112:J125">
    <cfRule type="cellIs" dxfId="1277" priority="3312" operator="lessThan">
      <formula>$K112</formula>
    </cfRule>
    <cfRule type="cellIs" dxfId="1276" priority="3314" operator="equal">
      <formula>$K112</formula>
    </cfRule>
  </conditionalFormatting>
  <conditionalFormatting sqref="K114:K115 K117:K125">
    <cfRule type="cellIs" dxfId="1275" priority="3321" operator="equal">
      <formula>$K115</formula>
    </cfRule>
  </conditionalFormatting>
  <conditionalFormatting sqref="J112:J125">
    <cfRule type="cellIs" dxfId="1274" priority="3325" operator="equal">
      <formula>$J113</formula>
    </cfRule>
  </conditionalFormatting>
  <conditionalFormatting sqref="F131">
    <cfRule type="colorScale" priority="3311">
      <colorScale>
        <cfvo type="num" val="24"/>
        <cfvo type="max" val="0"/>
        <color rgb="FFFF7128"/>
        <color rgb="FF66FF33"/>
      </colorScale>
    </cfRule>
  </conditionalFormatting>
  <conditionalFormatting sqref="E131">
    <cfRule type="colorScale" priority="3310">
      <colorScale>
        <cfvo type="num" val="24"/>
        <cfvo type="max" val="0"/>
        <color rgb="FFFF7128"/>
        <color rgb="FF66FF33"/>
      </colorScale>
    </cfRule>
  </conditionalFormatting>
  <conditionalFormatting sqref="D131">
    <cfRule type="colorScale" priority="3309">
      <colorScale>
        <cfvo type="num" val="24"/>
        <cfvo type="max" val="0"/>
        <color rgb="FFFF7128"/>
        <color rgb="FF66FF33"/>
      </colorScale>
    </cfRule>
  </conditionalFormatting>
  <conditionalFormatting sqref="C131">
    <cfRule type="colorScale" priority="3308">
      <colorScale>
        <cfvo type="num" val="24"/>
        <cfvo type="max" val="0"/>
        <color rgb="FFFF7128"/>
        <color rgb="FF66FF33"/>
      </colorScale>
    </cfRule>
  </conditionalFormatting>
  <conditionalFormatting sqref="G131">
    <cfRule type="colorScale" priority="3307">
      <colorScale>
        <cfvo type="num" val="24"/>
        <cfvo type="max" val="0"/>
        <color rgb="FFFF7128"/>
        <color rgb="FF66FF33"/>
      </colorScale>
    </cfRule>
  </conditionalFormatting>
  <conditionalFormatting sqref="H131">
    <cfRule type="colorScale" priority="3306">
      <colorScale>
        <cfvo type="num" val="24"/>
        <cfvo type="max" val="0"/>
        <color rgb="FFFF7128"/>
        <color rgb="FF66FF33"/>
      </colorScale>
    </cfRule>
  </conditionalFormatting>
  <conditionalFormatting sqref="I131">
    <cfRule type="colorScale" priority="3305">
      <colorScale>
        <cfvo type="num" val="24"/>
        <cfvo type="max" val="0"/>
        <color rgb="FFFF7128"/>
        <color rgb="FF66FF33"/>
      </colorScale>
    </cfRule>
  </conditionalFormatting>
  <conditionalFormatting sqref="J131">
    <cfRule type="colorScale" priority="3301">
      <colorScale>
        <cfvo type="num" val="24"/>
        <cfvo type="max" val="0"/>
        <color rgb="FFFF7128"/>
        <color rgb="FF66FF33"/>
      </colorScale>
    </cfRule>
  </conditionalFormatting>
  <conditionalFormatting sqref="K131">
    <cfRule type="colorScale" priority="3300">
      <colorScale>
        <cfvo type="num" val="24"/>
        <cfvo type="max" val="0"/>
        <color rgb="FFFF7128"/>
        <color rgb="FF66FF33"/>
      </colorScale>
    </cfRule>
  </conditionalFormatting>
  <conditionalFormatting sqref="L131">
    <cfRule type="colorScale" priority="3299">
      <colorScale>
        <cfvo type="num" val="24"/>
        <cfvo type="max" val="0"/>
        <color rgb="FFFF7128"/>
        <color rgb="FF66FF33"/>
      </colorScale>
    </cfRule>
  </conditionalFormatting>
  <conditionalFormatting sqref="M131">
    <cfRule type="colorScale" priority="3298">
      <colorScale>
        <cfvo type="num" val="24"/>
        <cfvo type="max" val="0"/>
        <color rgb="FFFF7128"/>
        <color rgb="FF66FF33"/>
      </colorScale>
    </cfRule>
  </conditionalFormatting>
  <conditionalFormatting sqref="N131">
    <cfRule type="colorScale" priority="3297">
      <colorScale>
        <cfvo type="num" val="24"/>
        <cfvo type="max" val="0"/>
        <color rgb="FFFF7128"/>
        <color rgb="FF66FF33"/>
      </colorScale>
    </cfRule>
  </conditionalFormatting>
  <conditionalFormatting sqref="O131">
    <cfRule type="colorScale" priority="3296">
      <colorScale>
        <cfvo type="num" val="24"/>
        <cfvo type="max" val="0"/>
        <color rgb="FFFF7128"/>
        <color rgb="FF66FF33"/>
      </colorScale>
    </cfRule>
  </conditionalFormatting>
  <conditionalFormatting sqref="P131">
    <cfRule type="colorScale" priority="3295">
      <colorScale>
        <cfvo type="num" val="24"/>
        <cfvo type="max" val="0"/>
        <color rgb="FFFF7128"/>
        <color rgb="FF66FF33"/>
      </colorScale>
    </cfRule>
  </conditionalFormatting>
  <conditionalFormatting sqref="Q131">
    <cfRule type="colorScale" priority="3294">
      <colorScale>
        <cfvo type="num" val="24"/>
        <cfvo type="max" val="0"/>
        <color rgb="FFFF7128"/>
        <color rgb="FF66FF33"/>
      </colorScale>
    </cfRule>
  </conditionalFormatting>
  <conditionalFormatting sqref="R131">
    <cfRule type="colorScale" priority="3293">
      <colorScale>
        <cfvo type="num" val="24"/>
        <cfvo type="max" val="0"/>
        <color rgb="FFFF7128"/>
        <color rgb="FF66FF33"/>
      </colorScale>
    </cfRule>
  </conditionalFormatting>
  <conditionalFormatting sqref="C127:C132">
    <cfRule type="cellIs" dxfId="1273" priority="3289" stopIfTrue="1" operator="greaterThan">
      <formula>35</formula>
    </cfRule>
  </conditionalFormatting>
  <conditionalFormatting sqref="M127:M132">
    <cfRule type="cellIs" dxfId="1272" priority="3288" stopIfTrue="1" operator="greaterThan">
      <formula>100</formula>
    </cfRule>
  </conditionalFormatting>
  <conditionalFormatting sqref="C111:C120">
    <cfRule type="cellIs" dxfId="1271" priority="3287" operator="greaterThan">
      <formula>36</formula>
    </cfRule>
  </conditionalFormatting>
  <conditionalFormatting sqref="C111:C120">
    <cfRule type="cellIs" dxfId="1270" priority="3286" operator="between">
      <formula>25</formula>
      <formula>0</formula>
    </cfRule>
  </conditionalFormatting>
  <conditionalFormatting sqref="C111:C120">
    <cfRule type="cellIs" dxfId="1269" priority="3285" operator="lessThan">
      <formula>0</formula>
    </cfRule>
  </conditionalFormatting>
  <conditionalFormatting sqref="Q134:Q157">
    <cfRule type="cellIs" dxfId="1268" priority="3284" operator="notBetween">
      <formula>0</formula>
      <formula>360</formula>
    </cfRule>
  </conditionalFormatting>
  <conditionalFormatting sqref="Q134">
    <cfRule type="cellIs" dxfId="1267" priority="3283" operator="between">
      <formula>$R135-3</formula>
      <formula>$R135+3</formula>
    </cfRule>
  </conditionalFormatting>
  <conditionalFormatting sqref="Q135">
    <cfRule type="cellIs" dxfId="1266" priority="3281" operator="between">
      <formula>Q134-3</formula>
      <formula>Q134+3</formula>
    </cfRule>
    <cfRule type="cellIs" dxfId="1265" priority="3282" operator="between">
      <formula>Q136-3</formula>
      <formula>Q136+3</formula>
    </cfRule>
  </conditionalFormatting>
  <conditionalFormatting sqref="Q136">
    <cfRule type="cellIs" dxfId="1264" priority="3279" operator="between">
      <formula>Q135-3</formula>
      <formula>Q135+3</formula>
    </cfRule>
    <cfRule type="cellIs" dxfId="1263" priority="3280" operator="between">
      <formula>Q137-3</formula>
      <formula>Q137+3</formula>
    </cfRule>
  </conditionalFormatting>
  <conditionalFormatting sqref="Q137">
    <cfRule type="cellIs" dxfId="1262" priority="3277" operator="between">
      <formula>Q136-3</formula>
      <formula>Q136+3</formula>
    </cfRule>
    <cfRule type="cellIs" dxfId="1261" priority="3278" operator="between">
      <formula>Q138-3</formula>
      <formula>Q138+3</formula>
    </cfRule>
  </conditionalFormatting>
  <conditionalFormatting sqref="Q138">
    <cfRule type="cellIs" dxfId="1260" priority="3275" operator="between">
      <formula>Q137-3</formula>
      <formula>Q137+3</formula>
    </cfRule>
    <cfRule type="cellIs" dxfId="1259" priority="3276" operator="between">
      <formula>Q139-3</formula>
      <formula>Q139+3</formula>
    </cfRule>
  </conditionalFormatting>
  <conditionalFormatting sqref="Q139">
    <cfRule type="cellIs" dxfId="1258" priority="3273" operator="between">
      <formula>Q138-3</formula>
      <formula>Q138+3</formula>
    </cfRule>
    <cfRule type="cellIs" dxfId="1257" priority="3274" operator="between">
      <formula>Q140-3</formula>
      <formula>Q140+3</formula>
    </cfRule>
  </conditionalFormatting>
  <conditionalFormatting sqref="Q140">
    <cfRule type="cellIs" dxfId="1256" priority="3271" operator="between">
      <formula>Q139-3</formula>
      <formula>Q139+3</formula>
    </cfRule>
    <cfRule type="cellIs" dxfId="1255" priority="3272" operator="between">
      <formula>Q141-3</formula>
      <formula>Q141+3</formula>
    </cfRule>
  </conditionalFormatting>
  <conditionalFormatting sqref="Q141">
    <cfRule type="cellIs" dxfId="1254" priority="3269" operator="between">
      <formula>Q140-3</formula>
      <formula>Q140+3</formula>
    </cfRule>
    <cfRule type="cellIs" dxfId="1253" priority="3270" operator="between">
      <formula>Q142-3</formula>
      <formula>Q142+3</formula>
    </cfRule>
  </conditionalFormatting>
  <conditionalFormatting sqref="Q142">
    <cfRule type="cellIs" dxfId="1252" priority="3267" operator="between">
      <formula>Q141-3</formula>
      <formula>Q141+3</formula>
    </cfRule>
    <cfRule type="cellIs" dxfId="1251" priority="3268" operator="between">
      <formula>Q143-3</formula>
      <formula>Q143+3</formula>
    </cfRule>
  </conditionalFormatting>
  <conditionalFormatting sqref="Q143">
    <cfRule type="cellIs" dxfId="1250" priority="3265" operator="between">
      <formula>Q142-3</formula>
      <formula>Q142+3</formula>
    </cfRule>
    <cfRule type="cellIs" dxfId="1249" priority="3266" operator="between">
      <formula>Q144-3</formula>
      <formula>Q144+3</formula>
    </cfRule>
  </conditionalFormatting>
  <conditionalFormatting sqref="Q144">
    <cfRule type="cellIs" dxfId="1248" priority="3263" operator="between">
      <formula>Q143-3</formula>
      <formula>Q143+3</formula>
    </cfRule>
    <cfRule type="cellIs" dxfId="1247" priority="3264" operator="between">
      <formula>Q145-3</formula>
      <formula>Q145+3</formula>
    </cfRule>
  </conditionalFormatting>
  <conditionalFormatting sqref="Q145">
    <cfRule type="cellIs" dxfId="1246" priority="3261" operator="between">
      <formula>Q144-3</formula>
      <formula>Q144+3</formula>
    </cfRule>
    <cfRule type="cellIs" dxfId="1245" priority="3262" operator="between">
      <formula>Q146-3</formula>
      <formula>Q146+3</formula>
    </cfRule>
  </conditionalFormatting>
  <conditionalFormatting sqref="Q146">
    <cfRule type="cellIs" dxfId="1244" priority="3259" operator="between">
      <formula>Q145-3</formula>
      <formula>Q145+3</formula>
    </cfRule>
    <cfRule type="cellIs" dxfId="1243" priority="3260" operator="between">
      <formula>Q147-3</formula>
      <formula>Q147+3</formula>
    </cfRule>
  </conditionalFormatting>
  <conditionalFormatting sqref="Q147">
    <cfRule type="cellIs" dxfId="1242" priority="3257" operator="between">
      <formula>Q146-3</formula>
      <formula>Q146+3</formula>
    </cfRule>
    <cfRule type="cellIs" dxfId="1241" priority="3258" operator="between">
      <formula>Q148-3</formula>
      <formula>Q148+3</formula>
    </cfRule>
  </conditionalFormatting>
  <conditionalFormatting sqref="Q148">
    <cfRule type="cellIs" dxfId="1240" priority="3255" operator="between">
      <formula>Q147-3</formula>
      <formula>Q147+3</formula>
    </cfRule>
    <cfRule type="cellIs" dxfId="1239" priority="3256" operator="between">
      <formula>Q149-3</formula>
      <formula>Q149+3</formula>
    </cfRule>
  </conditionalFormatting>
  <conditionalFormatting sqref="Q149">
    <cfRule type="cellIs" dxfId="1238" priority="3253" operator="between">
      <formula>Q148-3</formula>
      <formula>Q148+3</formula>
    </cfRule>
    <cfRule type="cellIs" dxfId="1237" priority="3254" operator="between">
      <formula>Q150-3</formula>
      <formula>Q150+3</formula>
    </cfRule>
  </conditionalFormatting>
  <conditionalFormatting sqref="Q150">
    <cfRule type="cellIs" dxfId="1236" priority="3251" operator="between">
      <formula>Q149-3</formula>
      <formula>Q149+3</formula>
    </cfRule>
    <cfRule type="cellIs" dxfId="1235" priority="3252" operator="between">
      <formula>Q151-3</formula>
      <formula>Q151+3</formula>
    </cfRule>
  </conditionalFormatting>
  <conditionalFormatting sqref="Q151">
    <cfRule type="cellIs" dxfId="1234" priority="3249" operator="between">
      <formula>Q150-3</formula>
      <formula>Q150+3</formula>
    </cfRule>
    <cfRule type="cellIs" dxfId="1233" priority="3250" operator="between">
      <formula>Q152-3</formula>
      <formula>Q152+3</formula>
    </cfRule>
  </conditionalFormatting>
  <conditionalFormatting sqref="Q152">
    <cfRule type="cellIs" dxfId="1232" priority="3247" operator="between">
      <formula>Q151-3</formula>
      <formula>Q151+3</formula>
    </cfRule>
    <cfRule type="cellIs" dxfId="1231" priority="3248" operator="between">
      <formula>Q153-3</formula>
      <formula>Q153+3</formula>
    </cfRule>
  </conditionalFormatting>
  <conditionalFormatting sqref="Q153">
    <cfRule type="cellIs" dxfId="1230" priority="3245" operator="between">
      <formula>Q152-3</formula>
      <formula>Q152+3</formula>
    </cfRule>
    <cfRule type="cellIs" dxfId="1229" priority="3246" operator="between">
      <formula>Q154-3</formula>
      <formula>Q154+3</formula>
    </cfRule>
  </conditionalFormatting>
  <conditionalFormatting sqref="Q154">
    <cfRule type="cellIs" dxfId="1228" priority="3243" operator="between">
      <formula>Q153-3</formula>
      <formula>Q153+3</formula>
    </cfRule>
    <cfRule type="cellIs" dxfId="1227" priority="3244" operator="between">
      <formula>Q155-3</formula>
      <formula>Q155+3</formula>
    </cfRule>
  </conditionalFormatting>
  <conditionalFormatting sqref="Q155">
    <cfRule type="cellIs" dxfId="1226" priority="3241" operator="between">
      <formula>Q154-3</formula>
      <formula>Q154+3</formula>
    </cfRule>
    <cfRule type="cellIs" dxfId="1225" priority="3242" operator="between">
      <formula>Q156-3</formula>
      <formula>Q156+3</formula>
    </cfRule>
  </conditionalFormatting>
  <conditionalFormatting sqref="Q156">
    <cfRule type="cellIs" dxfId="1224" priority="3239" operator="between">
      <formula>Q155-3</formula>
      <formula>Q155+3</formula>
    </cfRule>
    <cfRule type="cellIs" dxfId="1223" priority="3240" operator="between">
      <formula>Q157-3</formula>
      <formula>Q157+3</formula>
    </cfRule>
  </conditionalFormatting>
  <conditionalFormatting sqref="Q157">
    <cfRule type="cellIs" dxfId="1222" priority="3237" operator="between">
      <formula>Q156-3</formula>
      <formula>Q156+3</formula>
    </cfRule>
    <cfRule type="cellIs" dxfId="1221" priority="3238" operator="between">
      <formula>Q158-3</formula>
      <formula>Q158+3</formula>
    </cfRule>
  </conditionalFormatting>
  <conditionalFormatting sqref="P134:P152 P156:P157">
    <cfRule type="cellIs" dxfId="1220" priority="3236" operator="between">
      <formula>0.5</formula>
      <formula>0.01</formula>
    </cfRule>
  </conditionalFormatting>
  <conditionalFormatting sqref="P134:P152 P156:P157">
    <cfRule type="cellIs" dxfId="1219" priority="3235" operator="lessThan">
      <formula>0.1</formula>
    </cfRule>
  </conditionalFormatting>
  <conditionalFormatting sqref="O134:O157">
    <cfRule type="cellIs" dxfId="1218" priority="3233" operator="greaterThan">
      <formula>1000</formula>
    </cfRule>
    <cfRule type="cellIs" dxfId="1217" priority="3234" operator="lessThan">
      <formula>0</formula>
    </cfRule>
  </conditionalFormatting>
  <conditionalFormatting sqref="R138:R143 R147:R148 R150:R157">
    <cfRule type="cellIs" dxfId="1216" priority="3232" operator="greaterThan">
      <formula>0</formula>
    </cfRule>
  </conditionalFormatting>
  <conditionalFormatting sqref="N134:N157">
    <cfRule type="cellIs" dxfId="1215" priority="3230" operator="between">
      <formula>1000</formula>
      <formula>901</formula>
    </cfRule>
    <cfRule type="cellIs" dxfId="1214" priority="3231" operator="greaterThan">
      <formula>1026</formula>
    </cfRule>
  </conditionalFormatting>
  <conditionalFormatting sqref="N134:N157">
    <cfRule type="cellIs" dxfId="1213" priority="3229" operator="lessThan">
      <formula>900</formula>
    </cfRule>
  </conditionalFormatting>
  <conditionalFormatting sqref="M134:M157">
    <cfRule type="cellIs" dxfId="1212" priority="3226" operator="greaterThan">
      <formula>101</formula>
    </cfRule>
    <cfRule type="cellIs" dxfId="1211" priority="3227" operator="between">
      <formula>100</formula>
      <formula>101</formula>
    </cfRule>
    <cfRule type="cellIs" dxfId="1210" priority="3228" operator="between">
      <formula>99</formula>
      <formula>100</formula>
    </cfRule>
  </conditionalFormatting>
  <conditionalFormatting sqref="M134:M157">
    <cfRule type="cellIs" dxfId="1209" priority="3225" operator="lessThan">
      <formula>20</formula>
    </cfRule>
  </conditionalFormatting>
  <conditionalFormatting sqref="M134:M157">
    <cfRule type="cellIs" dxfId="1208" priority="3224" operator="lessThan">
      <formula>0</formula>
    </cfRule>
  </conditionalFormatting>
  <conditionalFormatting sqref="L134:L157">
    <cfRule type="cellIs" dxfId="1207" priority="3222" operator="lessThan">
      <formula>0</formula>
    </cfRule>
    <cfRule type="cellIs" dxfId="1206" priority="3223" operator="lessThan">
      <formula>15</formula>
    </cfRule>
  </conditionalFormatting>
  <conditionalFormatting sqref="L134:L157">
    <cfRule type="cellIs" dxfId="1205" priority="3221" operator="greaterThan">
      <formula>40</formula>
    </cfRule>
  </conditionalFormatting>
  <conditionalFormatting sqref="E134:E142 E146:E153">
    <cfRule type="cellIs" dxfId="1204" priority="3214" operator="greaterThan">
      <formula>1</formula>
    </cfRule>
    <cfRule type="cellIs" dxfId="1203" priority="3215" operator="lessThan">
      <formula>0</formula>
    </cfRule>
  </conditionalFormatting>
  <conditionalFormatting sqref="D134:D142 D146:D157">
    <cfRule type="cellIs" dxfId="1202" priority="3213" operator="lessThan">
      <formula>0</formula>
    </cfRule>
  </conditionalFormatting>
  <conditionalFormatting sqref="I134:I157">
    <cfRule type="cellIs" dxfId="1201" priority="3212" operator="lessThan">
      <formula>0</formula>
    </cfRule>
  </conditionalFormatting>
  <conditionalFormatting sqref="F134:F157">
    <cfRule type="cellIs" dxfId="1200" priority="3211" operator="lessThan">
      <formula>0</formula>
    </cfRule>
  </conditionalFormatting>
  <conditionalFormatting sqref="G134:G157">
    <cfRule type="cellIs" dxfId="1199" priority="3210" operator="lessThan">
      <formula>0</formula>
    </cfRule>
  </conditionalFormatting>
  <conditionalFormatting sqref="H134:H157">
    <cfRule type="cellIs" dxfId="1198" priority="3209" operator="lessThan">
      <formula>0</formula>
    </cfRule>
  </conditionalFormatting>
  <conditionalFormatting sqref="J134:J135 J141:J142 J144 J146:J157">
    <cfRule type="cellIs" dxfId="1197" priority="3205" operator="lessThan">
      <formula>0</formula>
    </cfRule>
    <cfRule type="cellIs" dxfId="1196" priority="3206" operator="greaterThan">
      <formula>985</formula>
    </cfRule>
    <cfRule type="cellIs" dxfId="1195" priority="3207" operator="equal">
      <formula>"="</formula>
    </cfRule>
  </conditionalFormatting>
  <conditionalFormatting sqref="J134:J135 J141:J142 J144 J146:J157">
    <cfRule type="cellIs" dxfId="1194" priority="3198" operator="between">
      <formula>150</formula>
      <formula>900</formula>
    </cfRule>
  </conditionalFormatting>
  <conditionalFormatting sqref="K134:K135 K141:K144 K146:K155 K157">
    <cfRule type="cellIs" dxfId="1193" priority="3196" operator="greaterThan">
      <formula>$J134</formula>
    </cfRule>
    <cfRule type="cellIs" dxfId="1192" priority="3201" operator="lessThan">
      <formula>0</formula>
    </cfRule>
    <cfRule type="cellIs" dxfId="1191" priority="3202" operator="greaterThan">
      <formula>985</formula>
    </cfRule>
    <cfRule type="cellIs" dxfId="1190" priority="3203" operator="equal">
      <formula>"="</formula>
    </cfRule>
  </conditionalFormatting>
  <conditionalFormatting sqref="K134:K135 K141:K144 K146:K155 K157">
    <cfRule type="cellIs" dxfId="1189" priority="3200" operator="between">
      <formula>150</formula>
      <formula>900</formula>
    </cfRule>
  </conditionalFormatting>
  <conditionalFormatting sqref="K134:K135 K141:K144 K146:K155 K157">
    <cfRule type="cellIs" dxfId="1188" priority="3199" operator="equal">
      <formula>$J134</formula>
    </cfRule>
  </conditionalFormatting>
  <conditionalFormatting sqref="J134:J135 J141:J142 J144 J146:J157">
    <cfRule type="cellIs" dxfId="1187" priority="3195" operator="lessThan">
      <formula>$K134</formula>
    </cfRule>
    <cfRule type="cellIs" dxfId="1186" priority="3197" operator="equal">
      <formula>$K134</formula>
    </cfRule>
  </conditionalFormatting>
  <conditionalFormatting sqref="K134:K135 K141:K144 K146:K155 K157">
    <cfRule type="cellIs" dxfId="1185" priority="3204" operator="equal">
      <formula>$K135</formula>
    </cfRule>
  </conditionalFormatting>
  <conditionalFormatting sqref="J134:J135 J141:J142 J144 J146:J157">
    <cfRule type="cellIs" dxfId="1184" priority="3208" operator="equal">
      <formula>$J135</formula>
    </cfRule>
  </conditionalFormatting>
  <conditionalFormatting sqref="F163">
    <cfRule type="colorScale" priority="3194">
      <colorScale>
        <cfvo type="num" val="24"/>
        <cfvo type="max" val="0"/>
        <color rgb="FFFF7128"/>
        <color rgb="FF66FF33"/>
      </colorScale>
    </cfRule>
  </conditionalFormatting>
  <conditionalFormatting sqref="E163">
    <cfRule type="colorScale" priority="3193">
      <colorScale>
        <cfvo type="num" val="24"/>
        <cfvo type="max" val="0"/>
        <color rgb="FFFF7128"/>
        <color rgb="FF66FF33"/>
      </colorScale>
    </cfRule>
  </conditionalFormatting>
  <conditionalFormatting sqref="D163">
    <cfRule type="colorScale" priority="3192">
      <colorScale>
        <cfvo type="num" val="24"/>
        <cfvo type="max" val="0"/>
        <color rgb="FFFF7128"/>
        <color rgb="FF66FF33"/>
      </colorScale>
    </cfRule>
  </conditionalFormatting>
  <conditionalFormatting sqref="C163">
    <cfRule type="colorScale" priority="3191">
      <colorScale>
        <cfvo type="num" val="24"/>
        <cfvo type="max" val="0"/>
        <color rgb="FFFF7128"/>
        <color rgb="FF66FF33"/>
      </colorScale>
    </cfRule>
  </conditionalFormatting>
  <conditionalFormatting sqref="G163">
    <cfRule type="colorScale" priority="3190">
      <colorScale>
        <cfvo type="num" val="24"/>
        <cfvo type="max" val="0"/>
        <color rgb="FFFF7128"/>
        <color rgb="FF66FF33"/>
      </colorScale>
    </cfRule>
  </conditionalFormatting>
  <conditionalFormatting sqref="H163">
    <cfRule type="colorScale" priority="3189">
      <colorScale>
        <cfvo type="num" val="24"/>
        <cfvo type="max" val="0"/>
        <color rgb="FFFF7128"/>
        <color rgb="FF66FF33"/>
      </colorScale>
    </cfRule>
  </conditionalFormatting>
  <conditionalFormatting sqref="I163">
    <cfRule type="colorScale" priority="3188">
      <colorScale>
        <cfvo type="num" val="24"/>
        <cfvo type="max" val="0"/>
        <color rgb="FFFF7128"/>
        <color rgb="FF66FF33"/>
      </colorScale>
    </cfRule>
  </conditionalFormatting>
  <conditionalFormatting sqref="J163">
    <cfRule type="colorScale" priority="3184">
      <colorScale>
        <cfvo type="num" val="24"/>
        <cfvo type="max" val="0"/>
        <color rgb="FFFF7128"/>
        <color rgb="FF66FF33"/>
      </colorScale>
    </cfRule>
  </conditionalFormatting>
  <conditionalFormatting sqref="K163">
    <cfRule type="colorScale" priority="3183">
      <colorScale>
        <cfvo type="num" val="24"/>
        <cfvo type="max" val="0"/>
        <color rgb="FFFF7128"/>
        <color rgb="FF66FF33"/>
      </colorScale>
    </cfRule>
  </conditionalFormatting>
  <conditionalFormatting sqref="L163">
    <cfRule type="colorScale" priority="3182">
      <colorScale>
        <cfvo type="num" val="24"/>
        <cfvo type="max" val="0"/>
        <color rgb="FFFF7128"/>
        <color rgb="FF66FF33"/>
      </colorScale>
    </cfRule>
  </conditionalFormatting>
  <conditionalFormatting sqref="M163">
    <cfRule type="colorScale" priority="3181">
      <colorScale>
        <cfvo type="num" val="24"/>
        <cfvo type="max" val="0"/>
        <color rgb="FFFF7128"/>
        <color rgb="FF66FF33"/>
      </colorScale>
    </cfRule>
  </conditionalFormatting>
  <conditionalFormatting sqref="N163">
    <cfRule type="colorScale" priority="3180">
      <colorScale>
        <cfvo type="num" val="24"/>
        <cfvo type="max" val="0"/>
        <color rgb="FFFF7128"/>
        <color rgb="FF66FF33"/>
      </colorScale>
    </cfRule>
  </conditionalFormatting>
  <conditionalFormatting sqref="O163">
    <cfRule type="colorScale" priority="3179">
      <colorScale>
        <cfvo type="num" val="24"/>
        <cfvo type="max" val="0"/>
        <color rgb="FFFF7128"/>
        <color rgb="FF66FF33"/>
      </colorScale>
    </cfRule>
  </conditionalFormatting>
  <conditionalFormatting sqref="P163">
    <cfRule type="colorScale" priority="3178">
      <colorScale>
        <cfvo type="num" val="24"/>
        <cfvo type="max" val="0"/>
        <color rgb="FFFF7128"/>
        <color rgb="FF66FF33"/>
      </colorScale>
    </cfRule>
  </conditionalFormatting>
  <conditionalFormatting sqref="Q163">
    <cfRule type="colorScale" priority="3177">
      <colorScale>
        <cfvo type="num" val="24"/>
        <cfvo type="max" val="0"/>
        <color rgb="FFFF7128"/>
        <color rgb="FF66FF33"/>
      </colorScale>
    </cfRule>
  </conditionalFormatting>
  <conditionalFormatting sqref="R163">
    <cfRule type="colorScale" priority="3176">
      <colorScale>
        <cfvo type="num" val="24"/>
        <cfvo type="max" val="0"/>
        <color rgb="FFFF7128"/>
        <color rgb="FF66FF33"/>
      </colorScale>
    </cfRule>
  </conditionalFormatting>
  <conditionalFormatting sqref="C159:C164">
    <cfRule type="cellIs" dxfId="1183" priority="3172" stopIfTrue="1" operator="greaterThan">
      <formula>35</formula>
    </cfRule>
  </conditionalFormatting>
  <conditionalFormatting sqref="M159:M164">
    <cfRule type="cellIs" dxfId="1182" priority="3171" stopIfTrue="1" operator="greaterThan">
      <formula>100</formula>
    </cfRule>
  </conditionalFormatting>
  <conditionalFormatting sqref="C146:C157">
    <cfRule type="cellIs" dxfId="1181" priority="3170" operator="greaterThan">
      <formula>36</formula>
    </cfRule>
  </conditionalFormatting>
  <conditionalFormatting sqref="C146:C157">
    <cfRule type="cellIs" dxfId="1180" priority="3169" operator="between">
      <formula>25</formula>
      <formula>0</formula>
    </cfRule>
  </conditionalFormatting>
  <conditionalFormatting sqref="C146:C157">
    <cfRule type="cellIs" dxfId="1179" priority="3168" operator="lessThan">
      <formula>0</formula>
    </cfRule>
  </conditionalFormatting>
  <conditionalFormatting sqref="Q166 Q174 Q177:Q189">
    <cfRule type="cellIs" dxfId="1178" priority="3167" operator="notBetween">
      <formula>0</formula>
      <formula>360</formula>
    </cfRule>
  </conditionalFormatting>
  <conditionalFormatting sqref="Q166">
    <cfRule type="cellIs" dxfId="1177" priority="3166" operator="between">
      <formula>$R167-3</formula>
      <formula>$R167+3</formula>
    </cfRule>
  </conditionalFormatting>
  <conditionalFormatting sqref="Q174">
    <cfRule type="cellIs" dxfId="1176" priority="3150" operator="between">
      <formula>Q173-3</formula>
      <formula>Q173+3</formula>
    </cfRule>
    <cfRule type="cellIs" dxfId="1175" priority="3151" operator="between">
      <formula>Q175-3</formula>
      <formula>Q175+3</formula>
    </cfRule>
  </conditionalFormatting>
  <conditionalFormatting sqref="Q177">
    <cfRule type="cellIs" dxfId="1174" priority="3144" operator="between">
      <formula>Q176-3</formula>
      <formula>Q176+3</formula>
    </cfRule>
    <cfRule type="cellIs" dxfId="1173" priority="3145" operator="between">
      <formula>Q178-3</formula>
      <formula>Q178+3</formula>
    </cfRule>
  </conditionalFormatting>
  <conditionalFormatting sqref="Q178">
    <cfRule type="cellIs" dxfId="1172" priority="3142" operator="between">
      <formula>Q177-3</formula>
      <formula>Q177+3</formula>
    </cfRule>
    <cfRule type="cellIs" dxfId="1171" priority="3143" operator="between">
      <formula>Q179-3</formula>
      <formula>Q179+3</formula>
    </cfRule>
  </conditionalFormatting>
  <conditionalFormatting sqref="Q179">
    <cfRule type="cellIs" dxfId="1170" priority="3140" operator="between">
      <formula>Q178-3</formula>
      <formula>Q178+3</formula>
    </cfRule>
    <cfRule type="cellIs" dxfId="1169" priority="3141" operator="between">
      <formula>Q180-3</formula>
      <formula>Q180+3</formula>
    </cfRule>
  </conditionalFormatting>
  <conditionalFormatting sqref="Q180">
    <cfRule type="cellIs" dxfId="1168" priority="3138" operator="between">
      <formula>Q179-3</formula>
      <formula>Q179+3</formula>
    </cfRule>
    <cfRule type="cellIs" dxfId="1167" priority="3139" operator="between">
      <formula>Q181-3</formula>
      <formula>Q181+3</formula>
    </cfRule>
  </conditionalFormatting>
  <conditionalFormatting sqref="Q181">
    <cfRule type="cellIs" dxfId="1166" priority="3136" operator="between">
      <formula>Q180-3</formula>
      <formula>Q180+3</formula>
    </cfRule>
    <cfRule type="cellIs" dxfId="1165" priority="3137" operator="between">
      <formula>Q182-3</formula>
      <formula>Q182+3</formula>
    </cfRule>
  </conditionalFormatting>
  <conditionalFormatting sqref="Q182">
    <cfRule type="cellIs" dxfId="1164" priority="3134" operator="between">
      <formula>Q181-3</formula>
      <formula>Q181+3</formula>
    </cfRule>
    <cfRule type="cellIs" dxfId="1163" priority="3135" operator="between">
      <formula>Q183-3</formula>
      <formula>Q183+3</formula>
    </cfRule>
  </conditionalFormatting>
  <conditionalFormatting sqref="Q183">
    <cfRule type="cellIs" dxfId="1162" priority="3132" operator="between">
      <formula>Q182-3</formula>
      <formula>Q182+3</formula>
    </cfRule>
    <cfRule type="cellIs" dxfId="1161" priority="3133" operator="between">
      <formula>Q184-3</formula>
      <formula>Q184+3</formula>
    </cfRule>
  </conditionalFormatting>
  <conditionalFormatting sqref="Q184">
    <cfRule type="cellIs" dxfId="1160" priority="3130" operator="between">
      <formula>Q183-3</formula>
      <formula>Q183+3</formula>
    </cfRule>
    <cfRule type="cellIs" dxfId="1159" priority="3131" operator="between">
      <formula>Q185-3</formula>
      <formula>Q185+3</formula>
    </cfRule>
  </conditionalFormatting>
  <conditionalFormatting sqref="Q185">
    <cfRule type="cellIs" dxfId="1158" priority="3128" operator="between">
      <formula>Q184-3</formula>
      <formula>Q184+3</formula>
    </cfRule>
    <cfRule type="cellIs" dxfId="1157" priority="3129" operator="between">
      <formula>Q186-3</formula>
      <formula>Q186+3</formula>
    </cfRule>
  </conditionalFormatting>
  <conditionalFormatting sqref="Q186">
    <cfRule type="cellIs" dxfId="1156" priority="3126" operator="between">
      <formula>Q185-3</formula>
      <formula>Q185+3</formula>
    </cfRule>
    <cfRule type="cellIs" dxfId="1155" priority="3127" operator="between">
      <formula>Q187-3</formula>
      <formula>Q187+3</formula>
    </cfRule>
  </conditionalFormatting>
  <conditionalFormatting sqref="Q187">
    <cfRule type="cellIs" dxfId="1154" priority="3124" operator="between">
      <formula>Q186-3</formula>
      <formula>Q186+3</formula>
    </cfRule>
    <cfRule type="cellIs" dxfId="1153" priority="3125" operator="between">
      <formula>Q188-3</formula>
      <formula>Q188+3</formula>
    </cfRule>
  </conditionalFormatting>
  <conditionalFormatting sqref="Q188">
    <cfRule type="cellIs" dxfId="1152" priority="3122" operator="between">
      <formula>Q187-3</formula>
      <formula>Q187+3</formula>
    </cfRule>
    <cfRule type="cellIs" dxfId="1151" priority="3123" operator="between">
      <formula>Q189-3</formula>
      <formula>Q189+3</formula>
    </cfRule>
  </conditionalFormatting>
  <conditionalFormatting sqref="Q189">
    <cfRule type="cellIs" dxfId="1150" priority="3120" operator="between">
      <formula>Q188-3</formula>
      <formula>Q188+3</formula>
    </cfRule>
    <cfRule type="cellIs" dxfId="1149" priority="3121" operator="between">
      <formula>Q190-3</formula>
      <formula>Q190+3</formula>
    </cfRule>
  </conditionalFormatting>
  <conditionalFormatting sqref="P166 P174 P177:P186 P188:P189">
    <cfRule type="cellIs" dxfId="1148" priority="3119" operator="between">
      <formula>0.5</formula>
      <formula>0.01</formula>
    </cfRule>
  </conditionalFormatting>
  <conditionalFormatting sqref="P166 P174 P177:P186 P188:P189">
    <cfRule type="cellIs" dxfId="1147" priority="3118" operator="lessThan">
      <formula>0.1</formula>
    </cfRule>
  </conditionalFormatting>
  <conditionalFormatting sqref="O166:O174 O177:O184 O187:O189">
    <cfRule type="cellIs" dxfId="1146" priority="3116" operator="greaterThan">
      <formula>1000</formula>
    </cfRule>
    <cfRule type="cellIs" dxfId="1145" priority="3117" operator="lessThan">
      <formula>0</formula>
    </cfRule>
  </conditionalFormatting>
  <conditionalFormatting sqref="R166 R174 R176:R177 R180:R189">
    <cfRule type="cellIs" dxfId="1144" priority="3115" operator="greaterThan">
      <formula>0</formula>
    </cfRule>
  </conditionalFormatting>
  <conditionalFormatting sqref="N166:N174 N177:N189">
    <cfRule type="cellIs" dxfId="1143" priority="3113" operator="between">
      <formula>1000</formula>
      <formula>901</formula>
    </cfRule>
    <cfRule type="cellIs" dxfId="1142" priority="3114" operator="greaterThan">
      <formula>1026</formula>
    </cfRule>
  </conditionalFormatting>
  <conditionalFormatting sqref="N166:N174 N177:N189">
    <cfRule type="cellIs" dxfId="1141" priority="3112" operator="lessThan">
      <formula>900</formula>
    </cfRule>
  </conditionalFormatting>
  <conditionalFormatting sqref="M166:M174 M177:M189">
    <cfRule type="cellIs" dxfId="1140" priority="3109" operator="greaterThan">
      <formula>101</formula>
    </cfRule>
    <cfRule type="cellIs" dxfId="1139" priority="3110" operator="between">
      <formula>100</formula>
      <formula>101</formula>
    </cfRule>
    <cfRule type="cellIs" dxfId="1138" priority="3111" operator="between">
      <formula>99</formula>
      <formula>100</formula>
    </cfRule>
  </conditionalFormatting>
  <conditionalFormatting sqref="M166:M174 M177:M189">
    <cfRule type="cellIs" dxfId="1137" priority="3108" operator="lessThan">
      <formula>20</formula>
    </cfRule>
  </conditionalFormatting>
  <conditionalFormatting sqref="M166:M174 M177:M189">
    <cfRule type="cellIs" dxfId="1136" priority="3107" operator="lessThan">
      <formula>0</formula>
    </cfRule>
  </conditionalFormatting>
  <conditionalFormatting sqref="L166:L174 L177:L189">
    <cfRule type="cellIs" dxfId="1135" priority="3105" operator="lessThan">
      <formula>0</formula>
    </cfRule>
    <cfRule type="cellIs" dxfId="1134" priority="3106" operator="lessThan">
      <formula>15</formula>
    </cfRule>
  </conditionalFormatting>
  <conditionalFormatting sqref="L166:L174 L177:L189">
    <cfRule type="cellIs" dxfId="1133" priority="3104" operator="greaterThan">
      <formula>40</formula>
    </cfRule>
  </conditionalFormatting>
  <conditionalFormatting sqref="E167:E186">
    <cfRule type="cellIs" dxfId="1132" priority="3097" operator="greaterThan">
      <formula>1</formula>
    </cfRule>
    <cfRule type="cellIs" dxfId="1131" priority="3098" operator="lessThan">
      <formula>0</formula>
    </cfRule>
  </conditionalFormatting>
  <conditionalFormatting sqref="D166:D189">
    <cfRule type="cellIs" dxfId="1130" priority="3096" operator="lessThan">
      <formula>0</formula>
    </cfRule>
  </conditionalFormatting>
  <conditionalFormatting sqref="I166:I189">
    <cfRule type="cellIs" dxfId="1129" priority="3095" operator="lessThan">
      <formula>0</formula>
    </cfRule>
  </conditionalFormatting>
  <conditionalFormatting sqref="F166:F189">
    <cfRule type="cellIs" dxfId="1128" priority="3094" operator="lessThan">
      <formula>0</formula>
    </cfRule>
  </conditionalFormatting>
  <conditionalFormatting sqref="G166:G189">
    <cfRule type="cellIs" dxfId="1127" priority="3093" operator="lessThan">
      <formula>0</formula>
    </cfRule>
  </conditionalFormatting>
  <conditionalFormatting sqref="H166:H189">
    <cfRule type="cellIs" dxfId="1126" priority="3092" operator="lessThan">
      <formula>0</formula>
    </cfRule>
  </conditionalFormatting>
  <conditionalFormatting sqref="J166:J173 J177 J185:J189">
    <cfRule type="cellIs" dxfId="1125" priority="3088" operator="lessThan">
      <formula>0</formula>
    </cfRule>
    <cfRule type="cellIs" dxfId="1124" priority="3089" operator="greaterThan">
      <formula>985</formula>
    </cfRule>
    <cfRule type="cellIs" dxfId="1123" priority="3090" operator="equal">
      <formula>"="</formula>
    </cfRule>
  </conditionalFormatting>
  <conditionalFormatting sqref="J166:J173 J177 J185:J189">
    <cfRule type="cellIs" dxfId="1122" priority="3081" operator="between">
      <formula>150</formula>
      <formula>900</formula>
    </cfRule>
  </conditionalFormatting>
  <conditionalFormatting sqref="K166:K174 K177 K185:K189">
    <cfRule type="cellIs" dxfId="1121" priority="3079" operator="greaterThan">
      <formula>$J166</formula>
    </cfRule>
    <cfRule type="cellIs" dxfId="1120" priority="3084" operator="lessThan">
      <formula>0</formula>
    </cfRule>
    <cfRule type="cellIs" dxfId="1119" priority="3085" operator="greaterThan">
      <formula>985</formula>
    </cfRule>
    <cfRule type="cellIs" dxfId="1118" priority="3086" operator="equal">
      <formula>"="</formula>
    </cfRule>
  </conditionalFormatting>
  <conditionalFormatting sqref="K166:K174 K177 K185:K189">
    <cfRule type="cellIs" dxfId="1117" priority="3083" operator="between">
      <formula>150</formula>
      <formula>900</formula>
    </cfRule>
  </conditionalFormatting>
  <conditionalFormatting sqref="K166:K174 K177 K185:K189">
    <cfRule type="cellIs" dxfId="1116" priority="3082" operator="equal">
      <formula>$J166</formula>
    </cfRule>
  </conditionalFormatting>
  <conditionalFormatting sqref="J166:J173 J177 J185:J189">
    <cfRule type="cellIs" dxfId="1115" priority="3078" operator="lessThan">
      <formula>$K166</formula>
    </cfRule>
    <cfRule type="cellIs" dxfId="1114" priority="3080" operator="equal">
      <formula>$K166</formula>
    </cfRule>
  </conditionalFormatting>
  <conditionalFormatting sqref="K166:K174 K177 K185:K189">
    <cfRule type="cellIs" dxfId="1113" priority="3087" operator="equal">
      <formula>$K167</formula>
    </cfRule>
  </conditionalFormatting>
  <conditionalFormatting sqref="J166:J173 J177 J185:J189">
    <cfRule type="cellIs" dxfId="1112" priority="3091" operator="equal">
      <formula>$J167</formula>
    </cfRule>
  </conditionalFormatting>
  <conditionalFormatting sqref="F195">
    <cfRule type="colorScale" priority="3077">
      <colorScale>
        <cfvo type="num" val="24"/>
        <cfvo type="max" val="0"/>
        <color rgb="FFFF7128"/>
        <color rgb="FF66FF33"/>
      </colorScale>
    </cfRule>
  </conditionalFormatting>
  <conditionalFormatting sqref="E195">
    <cfRule type="colorScale" priority="3076">
      <colorScale>
        <cfvo type="num" val="24"/>
        <cfvo type="max" val="0"/>
        <color rgb="FFFF7128"/>
        <color rgb="FF66FF33"/>
      </colorScale>
    </cfRule>
  </conditionalFormatting>
  <conditionalFormatting sqref="D195">
    <cfRule type="colorScale" priority="3075">
      <colorScale>
        <cfvo type="num" val="24"/>
        <cfvo type="max" val="0"/>
        <color rgb="FFFF7128"/>
        <color rgb="FF66FF33"/>
      </colorScale>
    </cfRule>
  </conditionalFormatting>
  <conditionalFormatting sqref="C195">
    <cfRule type="colorScale" priority="3074">
      <colorScale>
        <cfvo type="num" val="24"/>
        <cfvo type="max" val="0"/>
        <color rgb="FFFF7128"/>
        <color rgb="FF66FF33"/>
      </colorScale>
    </cfRule>
  </conditionalFormatting>
  <conditionalFormatting sqref="G195">
    <cfRule type="colorScale" priority="3073">
      <colorScale>
        <cfvo type="num" val="24"/>
        <cfvo type="max" val="0"/>
        <color rgb="FFFF7128"/>
        <color rgb="FF66FF33"/>
      </colorScale>
    </cfRule>
  </conditionalFormatting>
  <conditionalFormatting sqref="H195">
    <cfRule type="colorScale" priority="3072">
      <colorScale>
        <cfvo type="num" val="24"/>
        <cfvo type="max" val="0"/>
        <color rgb="FFFF7128"/>
        <color rgb="FF66FF33"/>
      </colorScale>
    </cfRule>
  </conditionalFormatting>
  <conditionalFormatting sqref="I195">
    <cfRule type="colorScale" priority="3071">
      <colorScale>
        <cfvo type="num" val="24"/>
        <cfvo type="max" val="0"/>
        <color rgb="FFFF7128"/>
        <color rgb="FF66FF33"/>
      </colorScale>
    </cfRule>
  </conditionalFormatting>
  <conditionalFormatting sqref="J195">
    <cfRule type="colorScale" priority="3067">
      <colorScale>
        <cfvo type="num" val="24"/>
        <cfvo type="max" val="0"/>
        <color rgb="FFFF7128"/>
        <color rgb="FF66FF33"/>
      </colorScale>
    </cfRule>
  </conditionalFormatting>
  <conditionalFormatting sqref="K195">
    <cfRule type="colorScale" priority="3066">
      <colorScale>
        <cfvo type="num" val="24"/>
        <cfvo type="max" val="0"/>
        <color rgb="FFFF7128"/>
        <color rgb="FF66FF33"/>
      </colorScale>
    </cfRule>
  </conditionalFormatting>
  <conditionalFormatting sqref="L195">
    <cfRule type="colorScale" priority="3065">
      <colorScale>
        <cfvo type="num" val="24"/>
        <cfvo type="max" val="0"/>
        <color rgb="FFFF7128"/>
        <color rgb="FF66FF33"/>
      </colorScale>
    </cfRule>
  </conditionalFormatting>
  <conditionalFormatting sqref="M195">
    <cfRule type="colorScale" priority="3064">
      <colorScale>
        <cfvo type="num" val="24"/>
        <cfvo type="max" val="0"/>
        <color rgb="FFFF7128"/>
        <color rgb="FF66FF33"/>
      </colorScale>
    </cfRule>
  </conditionalFormatting>
  <conditionalFormatting sqref="N195">
    <cfRule type="colorScale" priority="3063">
      <colorScale>
        <cfvo type="num" val="24"/>
        <cfvo type="max" val="0"/>
        <color rgb="FFFF7128"/>
        <color rgb="FF66FF33"/>
      </colorScale>
    </cfRule>
  </conditionalFormatting>
  <conditionalFormatting sqref="O195">
    <cfRule type="colorScale" priority="3062">
      <colorScale>
        <cfvo type="num" val="24"/>
        <cfvo type="max" val="0"/>
        <color rgb="FFFF7128"/>
        <color rgb="FF66FF33"/>
      </colorScale>
    </cfRule>
  </conditionalFormatting>
  <conditionalFormatting sqref="P195">
    <cfRule type="colorScale" priority="3061">
      <colorScale>
        <cfvo type="num" val="24"/>
        <cfvo type="max" val="0"/>
        <color rgb="FFFF7128"/>
        <color rgb="FF66FF33"/>
      </colorScale>
    </cfRule>
  </conditionalFormatting>
  <conditionalFormatting sqref="Q195">
    <cfRule type="colorScale" priority="3060">
      <colorScale>
        <cfvo type="num" val="24"/>
        <cfvo type="max" val="0"/>
        <color rgb="FFFF7128"/>
        <color rgb="FF66FF33"/>
      </colorScale>
    </cfRule>
  </conditionalFormatting>
  <conditionalFormatting sqref="R195">
    <cfRule type="colorScale" priority="3059">
      <colorScale>
        <cfvo type="num" val="24"/>
        <cfvo type="max" val="0"/>
        <color rgb="FFFF7128"/>
        <color rgb="FF66FF33"/>
      </colorScale>
    </cfRule>
  </conditionalFormatting>
  <conditionalFormatting sqref="C191:C196">
    <cfRule type="cellIs" dxfId="1111" priority="3055" stopIfTrue="1" operator="greaterThan">
      <formula>35</formula>
    </cfRule>
  </conditionalFormatting>
  <conditionalFormatting sqref="M191:M196">
    <cfRule type="cellIs" dxfId="1110" priority="3054" stopIfTrue="1" operator="greaterThan">
      <formula>100</formula>
    </cfRule>
  </conditionalFormatting>
  <conditionalFormatting sqref="C166:C189">
    <cfRule type="cellIs" dxfId="1109" priority="3053" operator="greaterThan">
      <formula>36</formula>
    </cfRule>
  </conditionalFormatting>
  <conditionalFormatting sqref="C166:C189">
    <cfRule type="cellIs" dxfId="1108" priority="3052" operator="between">
      <formula>25</formula>
      <formula>0</formula>
    </cfRule>
  </conditionalFormatting>
  <conditionalFormatting sqref="C166:C189">
    <cfRule type="cellIs" dxfId="1107" priority="3051" operator="lessThan">
      <formula>0</formula>
    </cfRule>
  </conditionalFormatting>
  <conditionalFormatting sqref="F227">
    <cfRule type="colorScale" priority="2960">
      <colorScale>
        <cfvo type="num" val="24"/>
        <cfvo type="max" val="0"/>
        <color rgb="FFFF7128"/>
        <color rgb="FF66FF33"/>
      </colorScale>
    </cfRule>
  </conditionalFormatting>
  <conditionalFormatting sqref="E227">
    <cfRule type="colorScale" priority="2959">
      <colorScale>
        <cfvo type="num" val="24"/>
        <cfvo type="max" val="0"/>
        <color rgb="FFFF7128"/>
        <color rgb="FF66FF33"/>
      </colorScale>
    </cfRule>
  </conditionalFormatting>
  <conditionalFormatting sqref="D227">
    <cfRule type="colorScale" priority="2958">
      <colorScale>
        <cfvo type="num" val="24"/>
        <cfvo type="max" val="0"/>
        <color rgb="FFFF7128"/>
        <color rgb="FF66FF33"/>
      </colorScale>
    </cfRule>
  </conditionalFormatting>
  <conditionalFormatting sqref="C227">
    <cfRule type="colorScale" priority="2957">
      <colorScale>
        <cfvo type="num" val="24"/>
        <cfvo type="max" val="0"/>
        <color rgb="FFFF7128"/>
        <color rgb="FF66FF33"/>
      </colorScale>
    </cfRule>
  </conditionalFormatting>
  <conditionalFormatting sqref="G227">
    <cfRule type="colorScale" priority="2956">
      <colorScale>
        <cfvo type="num" val="24"/>
        <cfvo type="max" val="0"/>
        <color rgb="FFFF7128"/>
        <color rgb="FF66FF33"/>
      </colorScale>
    </cfRule>
  </conditionalFormatting>
  <conditionalFormatting sqref="H227">
    <cfRule type="colorScale" priority="2955">
      <colorScale>
        <cfvo type="num" val="24"/>
        <cfvo type="max" val="0"/>
        <color rgb="FFFF7128"/>
        <color rgb="FF66FF33"/>
      </colorScale>
    </cfRule>
  </conditionalFormatting>
  <conditionalFormatting sqref="I227">
    <cfRule type="colorScale" priority="2954">
      <colorScale>
        <cfvo type="num" val="24"/>
        <cfvo type="max" val="0"/>
        <color rgb="FFFF7128"/>
        <color rgb="FF66FF33"/>
      </colorScale>
    </cfRule>
  </conditionalFormatting>
  <conditionalFormatting sqref="J227">
    <cfRule type="colorScale" priority="2950">
      <colorScale>
        <cfvo type="num" val="24"/>
        <cfvo type="max" val="0"/>
        <color rgb="FFFF7128"/>
        <color rgb="FF66FF33"/>
      </colorScale>
    </cfRule>
  </conditionalFormatting>
  <conditionalFormatting sqref="K227">
    <cfRule type="colorScale" priority="2949">
      <colorScale>
        <cfvo type="num" val="24"/>
        <cfvo type="max" val="0"/>
        <color rgb="FFFF7128"/>
        <color rgb="FF66FF33"/>
      </colorScale>
    </cfRule>
  </conditionalFormatting>
  <conditionalFormatting sqref="L227">
    <cfRule type="colorScale" priority="2948">
      <colorScale>
        <cfvo type="num" val="24"/>
        <cfvo type="max" val="0"/>
        <color rgb="FFFF7128"/>
        <color rgb="FF66FF33"/>
      </colorScale>
    </cfRule>
  </conditionalFormatting>
  <conditionalFormatting sqref="M227">
    <cfRule type="colorScale" priority="2947">
      <colorScale>
        <cfvo type="num" val="24"/>
        <cfvo type="max" val="0"/>
        <color rgb="FFFF7128"/>
        <color rgb="FF66FF33"/>
      </colorScale>
    </cfRule>
  </conditionalFormatting>
  <conditionalFormatting sqref="N227">
    <cfRule type="colorScale" priority="2946">
      <colorScale>
        <cfvo type="num" val="24"/>
        <cfvo type="max" val="0"/>
        <color rgb="FFFF7128"/>
        <color rgb="FF66FF33"/>
      </colorScale>
    </cfRule>
  </conditionalFormatting>
  <conditionalFormatting sqref="O227">
    <cfRule type="colorScale" priority="2945">
      <colorScale>
        <cfvo type="num" val="24"/>
        <cfvo type="max" val="0"/>
        <color rgb="FFFF7128"/>
        <color rgb="FF66FF33"/>
      </colorScale>
    </cfRule>
  </conditionalFormatting>
  <conditionalFormatting sqref="P227">
    <cfRule type="colorScale" priority="2944">
      <colorScale>
        <cfvo type="num" val="24"/>
        <cfvo type="max" val="0"/>
        <color rgb="FFFF7128"/>
        <color rgb="FF66FF33"/>
      </colorScale>
    </cfRule>
  </conditionalFormatting>
  <conditionalFormatting sqref="Q227">
    <cfRule type="colorScale" priority="2943">
      <colorScale>
        <cfvo type="num" val="24"/>
        <cfvo type="max" val="0"/>
        <color rgb="FFFF7128"/>
        <color rgb="FF66FF33"/>
      </colorScale>
    </cfRule>
  </conditionalFormatting>
  <conditionalFormatting sqref="R227">
    <cfRule type="colorScale" priority="2942">
      <colorScale>
        <cfvo type="num" val="24"/>
        <cfvo type="max" val="0"/>
        <color rgb="FFFF7128"/>
        <color rgb="FF66FF33"/>
      </colorScale>
    </cfRule>
  </conditionalFormatting>
  <conditionalFormatting sqref="C223:C228">
    <cfRule type="cellIs" dxfId="1106" priority="2938" stopIfTrue="1" operator="greaterThan">
      <formula>35</formula>
    </cfRule>
  </conditionalFormatting>
  <conditionalFormatting sqref="M223:M228">
    <cfRule type="cellIs" dxfId="1105" priority="2937" stopIfTrue="1" operator="greaterThan">
      <formula>100</formula>
    </cfRule>
  </conditionalFormatting>
  <conditionalFormatting sqref="F259">
    <cfRule type="colorScale" priority="2843">
      <colorScale>
        <cfvo type="num" val="24"/>
        <cfvo type="max" val="0"/>
        <color rgb="FFFF7128"/>
        <color rgb="FF66FF33"/>
      </colorScale>
    </cfRule>
  </conditionalFormatting>
  <conditionalFormatting sqref="E259">
    <cfRule type="colorScale" priority="2842">
      <colorScale>
        <cfvo type="num" val="24"/>
        <cfvo type="max" val="0"/>
        <color rgb="FFFF7128"/>
        <color rgb="FF66FF33"/>
      </colorScale>
    </cfRule>
  </conditionalFormatting>
  <conditionalFormatting sqref="D259">
    <cfRule type="colorScale" priority="2841">
      <colorScale>
        <cfvo type="num" val="24"/>
        <cfvo type="max" val="0"/>
        <color rgb="FFFF7128"/>
        <color rgb="FF66FF33"/>
      </colorScale>
    </cfRule>
  </conditionalFormatting>
  <conditionalFormatting sqref="C259">
    <cfRule type="colorScale" priority="2840">
      <colorScale>
        <cfvo type="num" val="24"/>
        <cfvo type="max" val="0"/>
        <color rgb="FFFF7128"/>
        <color rgb="FF66FF33"/>
      </colorScale>
    </cfRule>
  </conditionalFormatting>
  <conditionalFormatting sqref="G259">
    <cfRule type="colorScale" priority="2839">
      <colorScale>
        <cfvo type="num" val="24"/>
        <cfvo type="max" val="0"/>
        <color rgb="FFFF7128"/>
        <color rgb="FF66FF33"/>
      </colorScale>
    </cfRule>
  </conditionalFormatting>
  <conditionalFormatting sqref="H259">
    <cfRule type="colorScale" priority="2838">
      <colorScale>
        <cfvo type="num" val="24"/>
        <cfvo type="max" val="0"/>
        <color rgb="FFFF7128"/>
        <color rgb="FF66FF33"/>
      </colorScale>
    </cfRule>
  </conditionalFormatting>
  <conditionalFormatting sqref="I259">
    <cfRule type="colorScale" priority="2837">
      <colorScale>
        <cfvo type="num" val="24"/>
        <cfvo type="max" val="0"/>
        <color rgb="FFFF7128"/>
        <color rgb="FF66FF33"/>
      </colorScale>
    </cfRule>
  </conditionalFormatting>
  <conditionalFormatting sqref="J259">
    <cfRule type="colorScale" priority="2833">
      <colorScale>
        <cfvo type="num" val="24"/>
        <cfvo type="max" val="0"/>
        <color rgb="FFFF7128"/>
        <color rgb="FF66FF33"/>
      </colorScale>
    </cfRule>
  </conditionalFormatting>
  <conditionalFormatting sqref="K259">
    <cfRule type="colorScale" priority="2832">
      <colorScale>
        <cfvo type="num" val="24"/>
        <cfvo type="max" val="0"/>
        <color rgb="FFFF7128"/>
        <color rgb="FF66FF33"/>
      </colorScale>
    </cfRule>
  </conditionalFormatting>
  <conditionalFormatting sqref="L259">
    <cfRule type="colorScale" priority="2831">
      <colorScale>
        <cfvo type="num" val="24"/>
        <cfvo type="max" val="0"/>
        <color rgb="FFFF7128"/>
        <color rgb="FF66FF33"/>
      </colorScale>
    </cfRule>
  </conditionalFormatting>
  <conditionalFormatting sqref="M259">
    <cfRule type="colorScale" priority="2830">
      <colorScale>
        <cfvo type="num" val="24"/>
        <cfvo type="max" val="0"/>
        <color rgb="FFFF7128"/>
        <color rgb="FF66FF33"/>
      </colorScale>
    </cfRule>
  </conditionalFormatting>
  <conditionalFormatting sqref="N259">
    <cfRule type="colorScale" priority="2829">
      <colorScale>
        <cfvo type="num" val="24"/>
        <cfvo type="max" val="0"/>
        <color rgb="FFFF7128"/>
        <color rgb="FF66FF33"/>
      </colorScale>
    </cfRule>
  </conditionalFormatting>
  <conditionalFormatting sqref="O259">
    <cfRule type="colorScale" priority="2828">
      <colorScale>
        <cfvo type="num" val="24"/>
        <cfvo type="max" val="0"/>
        <color rgb="FFFF7128"/>
        <color rgb="FF66FF33"/>
      </colorScale>
    </cfRule>
  </conditionalFormatting>
  <conditionalFormatting sqref="P259">
    <cfRule type="colorScale" priority="2827">
      <colorScale>
        <cfvo type="num" val="24"/>
        <cfvo type="max" val="0"/>
        <color rgb="FFFF7128"/>
        <color rgb="FF66FF33"/>
      </colorScale>
    </cfRule>
  </conditionalFormatting>
  <conditionalFormatting sqref="Q259">
    <cfRule type="colorScale" priority="2826">
      <colorScale>
        <cfvo type="num" val="24"/>
        <cfvo type="max" val="0"/>
        <color rgb="FFFF7128"/>
        <color rgb="FF66FF33"/>
      </colorScale>
    </cfRule>
  </conditionalFormatting>
  <conditionalFormatting sqref="R259">
    <cfRule type="colorScale" priority="2825">
      <colorScale>
        <cfvo type="num" val="24"/>
        <cfvo type="max" val="0"/>
        <color rgb="FFFF7128"/>
        <color rgb="FF66FF33"/>
      </colorScale>
    </cfRule>
  </conditionalFormatting>
  <conditionalFormatting sqref="C255:C260">
    <cfRule type="cellIs" dxfId="1104" priority="2821" stopIfTrue="1" operator="greaterThan">
      <formula>35</formula>
    </cfRule>
  </conditionalFormatting>
  <conditionalFormatting sqref="M255:M260">
    <cfRule type="cellIs" dxfId="1103" priority="2820" stopIfTrue="1" operator="greaterThan">
      <formula>100</formula>
    </cfRule>
  </conditionalFormatting>
  <conditionalFormatting sqref="Q262">
    <cfRule type="cellIs" dxfId="1102" priority="2816" operator="notBetween">
      <formula>0</formula>
      <formula>360</formula>
    </cfRule>
  </conditionalFormatting>
  <conditionalFormatting sqref="Q262">
    <cfRule type="cellIs" dxfId="1101" priority="2815" operator="between">
      <formula>$R263-3</formula>
      <formula>$R263+3</formula>
    </cfRule>
  </conditionalFormatting>
  <conditionalFormatting sqref="P262">
    <cfRule type="cellIs" dxfId="1100" priority="2768" operator="between">
      <formula>0.5</formula>
      <formula>0.01</formula>
    </cfRule>
  </conditionalFormatting>
  <conditionalFormatting sqref="P262">
    <cfRule type="cellIs" dxfId="1099" priority="2767" operator="lessThan">
      <formula>0.1</formula>
    </cfRule>
  </conditionalFormatting>
  <conditionalFormatting sqref="O262">
    <cfRule type="cellIs" dxfId="1098" priority="2765" operator="greaterThan">
      <formula>1000</formula>
    </cfRule>
    <cfRule type="cellIs" dxfId="1097" priority="2766" operator="lessThan">
      <formula>0</formula>
    </cfRule>
  </conditionalFormatting>
  <conditionalFormatting sqref="R262">
    <cfRule type="cellIs" dxfId="1096" priority="2764" operator="greaterThan">
      <formula>0</formula>
    </cfRule>
  </conditionalFormatting>
  <conditionalFormatting sqref="N262">
    <cfRule type="cellIs" dxfId="1095" priority="2762" operator="between">
      <formula>1000</formula>
      <formula>901</formula>
    </cfRule>
    <cfRule type="cellIs" dxfId="1094" priority="2763" operator="greaterThan">
      <formula>1026</formula>
    </cfRule>
  </conditionalFormatting>
  <conditionalFormatting sqref="N262">
    <cfRule type="cellIs" dxfId="1093" priority="2761" operator="lessThan">
      <formula>900</formula>
    </cfRule>
  </conditionalFormatting>
  <conditionalFormatting sqref="M262">
    <cfRule type="cellIs" dxfId="1092" priority="2758" operator="greaterThan">
      <formula>101</formula>
    </cfRule>
    <cfRule type="cellIs" dxfId="1091" priority="2759" operator="between">
      <formula>100</formula>
      <formula>101</formula>
    </cfRule>
    <cfRule type="cellIs" dxfId="1090" priority="2760" operator="between">
      <formula>99</formula>
      <formula>100</formula>
    </cfRule>
  </conditionalFormatting>
  <conditionalFormatting sqref="M262">
    <cfRule type="cellIs" dxfId="1089" priority="2757" operator="lessThan">
      <formula>20</formula>
    </cfRule>
  </conditionalFormatting>
  <conditionalFormatting sqref="M262">
    <cfRule type="cellIs" dxfId="1088" priority="2756" operator="lessThan">
      <formula>0</formula>
    </cfRule>
  </conditionalFormatting>
  <conditionalFormatting sqref="L262">
    <cfRule type="cellIs" dxfId="1087" priority="2754" operator="lessThan">
      <formula>0</formula>
    </cfRule>
    <cfRule type="cellIs" dxfId="1086" priority="2755" operator="lessThan">
      <formula>15</formula>
    </cfRule>
  </conditionalFormatting>
  <conditionalFormatting sqref="L262">
    <cfRule type="cellIs" dxfId="1085" priority="2753" operator="greaterThan">
      <formula>40</formula>
    </cfRule>
  </conditionalFormatting>
  <conditionalFormatting sqref="E262:E285">
    <cfRule type="cellIs" dxfId="1084" priority="2746" operator="greaterThan">
      <formula>1</formula>
    </cfRule>
    <cfRule type="cellIs" dxfId="1083" priority="2747" operator="lessThan">
      <formula>0</formula>
    </cfRule>
  </conditionalFormatting>
  <conditionalFormatting sqref="D262:D285">
    <cfRule type="cellIs" dxfId="1082" priority="2745" operator="lessThan">
      <formula>0</formula>
    </cfRule>
  </conditionalFormatting>
  <conditionalFormatting sqref="I262:I285">
    <cfRule type="cellIs" dxfId="1081" priority="2744" operator="lessThan">
      <formula>0</formula>
    </cfRule>
  </conditionalFormatting>
  <conditionalFormatting sqref="F262:F285">
    <cfRule type="cellIs" dxfId="1080" priority="2743" operator="lessThan">
      <formula>0</formula>
    </cfRule>
  </conditionalFormatting>
  <conditionalFormatting sqref="G262:G285">
    <cfRule type="cellIs" dxfId="1079" priority="2742" operator="lessThan">
      <formula>0</formula>
    </cfRule>
  </conditionalFormatting>
  <conditionalFormatting sqref="H262:H285">
    <cfRule type="cellIs" dxfId="1078" priority="2741" operator="lessThan">
      <formula>0</formula>
    </cfRule>
  </conditionalFormatting>
  <conditionalFormatting sqref="J262">
    <cfRule type="cellIs" dxfId="1077" priority="2737" operator="lessThan">
      <formula>0</formula>
    </cfRule>
    <cfRule type="cellIs" dxfId="1076" priority="2738" operator="greaterThan">
      <formula>985</formula>
    </cfRule>
    <cfRule type="cellIs" dxfId="1075" priority="2739" operator="equal">
      <formula>"="</formula>
    </cfRule>
  </conditionalFormatting>
  <conditionalFormatting sqref="J262">
    <cfRule type="cellIs" dxfId="1074" priority="2730" operator="between">
      <formula>150</formula>
      <formula>900</formula>
    </cfRule>
  </conditionalFormatting>
  <conditionalFormatting sqref="K262">
    <cfRule type="cellIs" dxfId="1073" priority="2728" operator="greaterThan">
      <formula>$J262</formula>
    </cfRule>
    <cfRule type="cellIs" dxfId="1072" priority="2733" operator="lessThan">
      <formula>0</formula>
    </cfRule>
    <cfRule type="cellIs" dxfId="1071" priority="2734" operator="greaterThan">
      <formula>985</formula>
    </cfRule>
    <cfRule type="cellIs" dxfId="1070" priority="2735" operator="equal">
      <formula>"="</formula>
    </cfRule>
  </conditionalFormatting>
  <conditionalFormatting sqref="K262">
    <cfRule type="cellIs" dxfId="1069" priority="2732" operator="between">
      <formula>150</formula>
      <formula>900</formula>
    </cfRule>
  </conditionalFormatting>
  <conditionalFormatting sqref="K262">
    <cfRule type="cellIs" dxfId="1068" priority="2731" operator="equal">
      <formula>$J262</formula>
    </cfRule>
  </conditionalFormatting>
  <conditionalFormatting sqref="J262">
    <cfRule type="cellIs" dxfId="1067" priority="2727" operator="lessThan">
      <formula>$K262</formula>
    </cfRule>
    <cfRule type="cellIs" dxfId="1066" priority="2729" operator="equal">
      <formula>$K262</formula>
    </cfRule>
  </conditionalFormatting>
  <conditionalFormatting sqref="K262">
    <cfRule type="cellIs" dxfId="1065" priority="2736" operator="equal">
      <formula>$K263</formula>
    </cfRule>
  </conditionalFormatting>
  <conditionalFormatting sqref="J262">
    <cfRule type="cellIs" dxfId="1064" priority="2740" operator="equal">
      <formula>$J263</formula>
    </cfRule>
  </conditionalFormatting>
  <conditionalFormatting sqref="F291">
    <cfRule type="colorScale" priority="2726">
      <colorScale>
        <cfvo type="num" val="24"/>
        <cfvo type="max" val="0"/>
        <color rgb="FFFF7128"/>
        <color rgb="FF66FF33"/>
      </colorScale>
    </cfRule>
  </conditionalFormatting>
  <conditionalFormatting sqref="E291">
    <cfRule type="colorScale" priority="2725">
      <colorScale>
        <cfvo type="num" val="24"/>
        <cfvo type="max" val="0"/>
        <color rgb="FFFF7128"/>
        <color rgb="FF66FF33"/>
      </colorScale>
    </cfRule>
  </conditionalFormatting>
  <conditionalFormatting sqref="D291">
    <cfRule type="colorScale" priority="2724">
      <colorScale>
        <cfvo type="num" val="24"/>
        <cfvo type="max" val="0"/>
        <color rgb="FFFF7128"/>
        <color rgb="FF66FF33"/>
      </colorScale>
    </cfRule>
  </conditionalFormatting>
  <conditionalFormatting sqref="C291">
    <cfRule type="colorScale" priority="2723">
      <colorScale>
        <cfvo type="num" val="24"/>
        <cfvo type="max" val="0"/>
        <color rgb="FFFF7128"/>
        <color rgb="FF66FF33"/>
      </colorScale>
    </cfRule>
  </conditionalFormatting>
  <conditionalFormatting sqref="G291">
    <cfRule type="colorScale" priority="2722">
      <colorScale>
        <cfvo type="num" val="24"/>
        <cfvo type="max" val="0"/>
        <color rgb="FFFF7128"/>
        <color rgb="FF66FF33"/>
      </colorScale>
    </cfRule>
  </conditionalFormatting>
  <conditionalFormatting sqref="H291">
    <cfRule type="colorScale" priority="2721">
      <colorScale>
        <cfvo type="num" val="24"/>
        <cfvo type="max" val="0"/>
        <color rgb="FFFF7128"/>
        <color rgb="FF66FF33"/>
      </colorScale>
    </cfRule>
  </conditionalFormatting>
  <conditionalFormatting sqref="I291">
    <cfRule type="colorScale" priority="2720">
      <colorScale>
        <cfvo type="num" val="24"/>
        <cfvo type="max" val="0"/>
        <color rgb="FFFF7128"/>
        <color rgb="FF66FF33"/>
      </colorScale>
    </cfRule>
  </conditionalFormatting>
  <conditionalFormatting sqref="J291">
    <cfRule type="colorScale" priority="2716">
      <colorScale>
        <cfvo type="num" val="24"/>
        <cfvo type="max" val="0"/>
        <color rgb="FFFF7128"/>
        <color rgb="FF66FF33"/>
      </colorScale>
    </cfRule>
  </conditionalFormatting>
  <conditionalFormatting sqref="K291">
    <cfRule type="colorScale" priority="2715">
      <colorScale>
        <cfvo type="num" val="24"/>
        <cfvo type="max" val="0"/>
        <color rgb="FFFF7128"/>
        <color rgb="FF66FF33"/>
      </colorScale>
    </cfRule>
  </conditionalFormatting>
  <conditionalFormatting sqref="L291">
    <cfRule type="colorScale" priority="2714">
      <colorScale>
        <cfvo type="num" val="24"/>
        <cfvo type="max" val="0"/>
        <color rgb="FFFF7128"/>
        <color rgb="FF66FF33"/>
      </colorScale>
    </cfRule>
  </conditionalFormatting>
  <conditionalFormatting sqref="M291">
    <cfRule type="colorScale" priority="2713">
      <colorScale>
        <cfvo type="num" val="24"/>
        <cfvo type="max" val="0"/>
        <color rgb="FFFF7128"/>
        <color rgb="FF66FF33"/>
      </colorScale>
    </cfRule>
  </conditionalFormatting>
  <conditionalFormatting sqref="N291">
    <cfRule type="colorScale" priority="2712">
      <colorScale>
        <cfvo type="num" val="24"/>
        <cfvo type="max" val="0"/>
        <color rgb="FFFF7128"/>
        <color rgb="FF66FF33"/>
      </colorScale>
    </cfRule>
  </conditionalFormatting>
  <conditionalFormatting sqref="O291">
    <cfRule type="colorScale" priority="2711">
      <colorScale>
        <cfvo type="num" val="24"/>
        <cfvo type="max" val="0"/>
        <color rgb="FFFF7128"/>
        <color rgb="FF66FF33"/>
      </colorScale>
    </cfRule>
  </conditionalFormatting>
  <conditionalFormatting sqref="P291">
    <cfRule type="colorScale" priority="2710">
      <colorScale>
        <cfvo type="num" val="24"/>
        <cfvo type="max" val="0"/>
        <color rgb="FFFF7128"/>
        <color rgb="FF66FF33"/>
      </colorScale>
    </cfRule>
  </conditionalFormatting>
  <conditionalFormatting sqref="Q291">
    <cfRule type="colorScale" priority="2709">
      <colorScale>
        <cfvo type="num" val="24"/>
        <cfvo type="max" val="0"/>
        <color rgb="FFFF7128"/>
        <color rgb="FF66FF33"/>
      </colorScale>
    </cfRule>
  </conditionalFormatting>
  <conditionalFormatting sqref="R291">
    <cfRule type="colorScale" priority="2708">
      <colorScale>
        <cfvo type="num" val="24"/>
        <cfvo type="max" val="0"/>
        <color rgb="FFFF7128"/>
        <color rgb="FF66FF33"/>
      </colorScale>
    </cfRule>
  </conditionalFormatting>
  <conditionalFormatting sqref="C287:C292">
    <cfRule type="cellIs" dxfId="1063" priority="2704" stopIfTrue="1" operator="greaterThan">
      <formula>35</formula>
    </cfRule>
  </conditionalFormatting>
  <conditionalFormatting sqref="M287:M292">
    <cfRule type="cellIs" dxfId="1062" priority="2703" stopIfTrue="1" operator="greaterThan">
      <formula>100</formula>
    </cfRule>
  </conditionalFormatting>
  <conditionalFormatting sqref="C262:C285">
    <cfRule type="cellIs" dxfId="1061" priority="2702" operator="greaterThan">
      <formula>36</formula>
    </cfRule>
  </conditionalFormatting>
  <conditionalFormatting sqref="C262:C285">
    <cfRule type="cellIs" dxfId="1060" priority="2701" operator="between">
      <formula>25</formula>
      <formula>0</formula>
    </cfRule>
  </conditionalFormatting>
  <conditionalFormatting sqref="C262:C285">
    <cfRule type="cellIs" dxfId="1059" priority="2700" operator="lessThan">
      <formula>0</formula>
    </cfRule>
  </conditionalFormatting>
  <conditionalFormatting sqref="Q303:Q304 Q312:Q317">
    <cfRule type="cellIs" dxfId="1058" priority="2699" operator="notBetween">
      <formula>0</formula>
      <formula>360</formula>
    </cfRule>
  </conditionalFormatting>
  <conditionalFormatting sqref="Q303">
    <cfRule type="cellIs" dxfId="1057" priority="2680" operator="between">
      <formula>Q302-3</formula>
      <formula>Q302+3</formula>
    </cfRule>
    <cfRule type="cellIs" dxfId="1056" priority="2681" operator="between">
      <formula>Q304-3</formula>
      <formula>Q304+3</formula>
    </cfRule>
  </conditionalFormatting>
  <conditionalFormatting sqref="Q304">
    <cfRule type="cellIs" dxfId="1055" priority="2678" operator="between">
      <formula>Q303-3</formula>
      <formula>Q303+3</formula>
    </cfRule>
    <cfRule type="cellIs" dxfId="1054" priority="2679" operator="between">
      <formula>Q305-3</formula>
      <formula>Q305+3</formula>
    </cfRule>
  </conditionalFormatting>
  <conditionalFormatting sqref="Q312">
    <cfRule type="cellIs" dxfId="1053" priority="2662" operator="between">
      <formula>Q311-3</formula>
      <formula>Q311+3</formula>
    </cfRule>
    <cfRule type="cellIs" dxfId="1052" priority="2663" operator="between">
      <formula>Q313-3</formula>
      <formula>Q313+3</formula>
    </cfRule>
  </conditionalFormatting>
  <conditionalFormatting sqref="Q313">
    <cfRule type="cellIs" dxfId="1051" priority="2660" operator="between">
      <formula>Q312-3</formula>
      <formula>Q312+3</formula>
    </cfRule>
    <cfRule type="cellIs" dxfId="1050" priority="2661" operator="between">
      <formula>Q314-3</formula>
      <formula>Q314+3</formula>
    </cfRule>
  </conditionalFormatting>
  <conditionalFormatting sqref="Q314">
    <cfRule type="cellIs" dxfId="1049" priority="2658" operator="between">
      <formula>Q313-3</formula>
      <formula>Q313+3</formula>
    </cfRule>
    <cfRule type="cellIs" dxfId="1048" priority="2659" operator="between">
      <formula>Q315-3</formula>
      <formula>Q315+3</formula>
    </cfRule>
  </conditionalFormatting>
  <conditionalFormatting sqref="Q315">
    <cfRule type="cellIs" dxfId="1047" priority="2656" operator="between">
      <formula>Q314-3</formula>
      <formula>Q314+3</formula>
    </cfRule>
    <cfRule type="cellIs" dxfId="1046" priority="2657" operator="between">
      <formula>Q316-3</formula>
      <formula>Q316+3</formula>
    </cfRule>
  </conditionalFormatting>
  <conditionalFormatting sqref="Q316">
    <cfRule type="cellIs" dxfId="1045" priority="2654" operator="between">
      <formula>Q315-3</formula>
      <formula>Q315+3</formula>
    </cfRule>
    <cfRule type="cellIs" dxfId="1044" priority="2655" operator="between">
      <formula>Q317-3</formula>
      <formula>Q317+3</formula>
    </cfRule>
  </conditionalFormatting>
  <conditionalFormatting sqref="Q317">
    <cfRule type="cellIs" dxfId="1043" priority="2652" operator="between">
      <formula>Q316-3</formula>
      <formula>Q316+3</formula>
    </cfRule>
    <cfRule type="cellIs" dxfId="1042" priority="2653" operator="between">
      <formula>Q318-3</formula>
      <formula>Q318+3</formula>
    </cfRule>
  </conditionalFormatting>
  <conditionalFormatting sqref="P303:P304 P308:P317">
    <cfRule type="cellIs" dxfId="1041" priority="2651" operator="between">
      <formula>0.5</formula>
      <formula>0.01</formula>
    </cfRule>
  </conditionalFormatting>
  <conditionalFormatting sqref="P303:P304 P308:P317">
    <cfRule type="cellIs" dxfId="1040" priority="2650" operator="lessThan">
      <formula>0.1</formula>
    </cfRule>
  </conditionalFormatting>
  <conditionalFormatting sqref="O303:O304 O308:O317">
    <cfRule type="cellIs" dxfId="1039" priority="2648" operator="greaterThan">
      <formula>1000</formula>
    </cfRule>
    <cfRule type="cellIs" dxfId="1038" priority="2649" operator="lessThan">
      <formula>0</formula>
    </cfRule>
  </conditionalFormatting>
  <conditionalFormatting sqref="R303:R304 R306:R317">
    <cfRule type="cellIs" dxfId="1037" priority="2647" operator="greaterThan">
      <formula>0</formula>
    </cfRule>
  </conditionalFormatting>
  <conditionalFormatting sqref="N303:N305 N308:N317">
    <cfRule type="cellIs" dxfId="1036" priority="2645" operator="between">
      <formula>1000</formula>
      <formula>901</formula>
    </cfRule>
    <cfRule type="cellIs" dxfId="1035" priority="2646" operator="greaterThan">
      <formula>1026</formula>
    </cfRule>
  </conditionalFormatting>
  <conditionalFormatting sqref="N303:N305 N308:N317">
    <cfRule type="cellIs" dxfId="1034" priority="2644" operator="lessThan">
      <formula>900</formula>
    </cfRule>
  </conditionalFormatting>
  <conditionalFormatting sqref="M303:M305 M308:M317">
    <cfRule type="cellIs" dxfId="1033" priority="2641" operator="greaterThan">
      <formula>101</formula>
    </cfRule>
    <cfRule type="cellIs" dxfId="1032" priority="2642" operator="between">
      <formula>100</formula>
      <formula>101</formula>
    </cfRule>
    <cfRule type="cellIs" dxfId="1031" priority="2643" operator="between">
      <formula>99</formula>
      <formula>100</formula>
    </cfRule>
  </conditionalFormatting>
  <conditionalFormatting sqref="M303:M305 M308:M317">
    <cfRule type="cellIs" dxfId="1030" priority="2640" operator="lessThan">
      <formula>20</formula>
    </cfRule>
  </conditionalFormatting>
  <conditionalFormatting sqref="M303:M305 M308:M317">
    <cfRule type="cellIs" dxfId="1029" priority="2639" operator="lessThan">
      <formula>0</formula>
    </cfRule>
  </conditionalFormatting>
  <conditionalFormatting sqref="L303:L305 L308:L317">
    <cfRule type="cellIs" dxfId="1028" priority="2637" operator="lessThan">
      <formula>0</formula>
    </cfRule>
    <cfRule type="cellIs" dxfId="1027" priority="2638" operator="lessThan">
      <formula>15</formula>
    </cfRule>
  </conditionalFormatting>
  <conditionalFormatting sqref="L303:L305 L308:L317">
    <cfRule type="cellIs" dxfId="1026" priority="2636" operator="greaterThan">
      <formula>40</formula>
    </cfRule>
  </conditionalFormatting>
  <conditionalFormatting sqref="E303:E317">
    <cfRule type="cellIs" dxfId="1025" priority="2629" operator="greaterThan">
      <formula>1</formula>
    </cfRule>
    <cfRule type="cellIs" dxfId="1024" priority="2630" operator="lessThan">
      <formula>0</formula>
    </cfRule>
  </conditionalFormatting>
  <conditionalFormatting sqref="D303:D317">
    <cfRule type="cellIs" dxfId="1023" priority="2628" operator="lessThan">
      <formula>0</formula>
    </cfRule>
  </conditionalFormatting>
  <conditionalFormatting sqref="I303:I317">
    <cfRule type="cellIs" dxfId="1022" priority="2627" operator="lessThan">
      <formula>0</formula>
    </cfRule>
  </conditionalFormatting>
  <conditionalFormatting sqref="F303:F317">
    <cfRule type="cellIs" dxfId="1021" priority="2626" operator="lessThan">
      <formula>0</formula>
    </cfRule>
  </conditionalFormatting>
  <conditionalFormatting sqref="G303:G317">
    <cfRule type="cellIs" dxfId="1020" priority="2625" operator="lessThan">
      <formula>0</formula>
    </cfRule>
  </conditionalFormatting>
  <conditionalFormatting sqref="H303:H317">
    <cfRule type="cellIs" dxfId="1019" priority="2624" operator="lessThan">
      <formula>0</formula>
    </cfRule>
  </conditionalFormatting>
  <conditionalFormatting sqref="J306 J310:J311">
    <cfRule type="cellIs" dxfId="1018" priority="2620" operator="lessThan">
      <formula>0</formula>
    </cfRule>
    <cfRule type="cellIs" dxfId="1017" priority="2621" operator="greaterThan">
      <formula>985</formula>
    </cfRule>
    <cfRule type="cellIs" dxfId="1016" priority="2622" operator="equal">
      <formula>"="</formula>
    </cfRule>
  </conditionalFormatting>
  <conditionalFormatting sqref="J306 J310:J311">
    <cfRule type="cellIs" dxfId="1015" priority="2613" operator="between">
      <formula>150</formula>
      <formula>900</formula>
    </cfRule>
  </conditionalFormatting>
  <conditionalFormatting sqref="K310:K311">
    <cfRule type="cellIs" dxfId="1014" priority="2611" operator="greaterThan">
      <formula>$J310</formula>
    </cfRule>
    <cfRule type="cellIs" dxfId="1013" priority="2616" operator="lessThan">
      <formula>0</formula>
    </cfRule>
    <cfRule type="cellIs" dxfId="1012" priority="2617" operator="greaterThan">
      <formula>985</formula>
    </cfRule>
    <cfRule type="cellIs" dxfId="1011" priority="2618" operator="equal">
      <formula>"="</formula>
    </cfRule>
  </conditionalFormatting>
  <conditionalFormatting sqref="K310:K311">
    <cfRule type="cellIs" dxfId="1010" priority="2615" operator="between">
      <formula>150</formula>
      <formula>900</formula>
    </cfRule>
  </conditionalFormatting>
  <conditionalFormatting sqref="K310:K311">
    <cfRule type="cellIs" dxfId="1009" priority="2614" operator="equal">
      <formula>$J310</formula>
    </cfRule>
  </conditionalFormatting>
  <conditionalFormatting sqref="J306 J310:J311">
    <cfRule type="cellIs" dxfId="1008" priority="2610" operator="lessThan">
      <formula>$K306</formula>
    </cfRule>
    <cfRule type="cellIs" dxfId="1007" priority="2612" operator="equal">
      <formula>$K306</formula>
    </cfRule>
  </conditionalFormatting>
  <conditionalFormatting sqref="K310:K311">
    <cfRule type="cellIs" dxfId="1006" priority="2619" operator="equal">
      <formula>$K311</formula>
    </cfRule>
  </conditionalFormatting>
  <conditionalFormatting sqref="J306 J310:J311">
    <cfRule type="cellIs" dxfId="1005" priority="2623" operator="equal">
      <formula>$J307</formula>
    </cfRule>
  </conditionalFormatting>
  <conditionalFormatting sqref="F323">
    <cfRule type="colorScale" priority="2609">
      <colorScale>
        <cfvo type="num" val="24"/>
        <cfvo type="max" val="0"/>
        <color rgb="FFFF7128"/>
        <color rgb="FF66FF33"/>
      </colorScale>
    </cfRule>
  </conditionalFormatting>
  <conditionalFormatting sqref="E323">
    <cfRule type="colorScale" priority="2608">
      <colorScale>
        <cfvo type="num" val="24"/>
        <cfvo type="max" val="0"/>
        <color rgb="FFFF7128"/>
        <color rgb="FF66FF33"/>
      </colorScale>
    </cfRule>
  </conditionalFormatting>
  <conditionalFormatting sqref="D323">
    <cfRule type="colorScale" priority="2607">
      <colorScale>
        <cfvo type="num" val="24"/>
        <cfvo type="max" val="0"/>
        <color rgb="FFFF7128"/>
        <color rgb="FF66FF33"/>
      </colorScale>
    </cfRule>
  </conditionalFormatting>
  <conditionalFormatting sqref="C323">
    <cfRule type="colorScale" priority="2606">
      <colorScale>
        <cfvo type="num" val="24"/>
        <cfvo type="max" val="0"/>
        <color rgb="FFFF7128"/>
        <color rgb="FF66FF33"/>
      </colorScale>
    </cfRule>
  </conditionalFormatting>
  <conditionalFormatting sqref="G323">
    <cfRule type="colorScale" priority="2605">
      <colorScale>
        <cfvo type="num" val="24"/>
        <cfvo type="max" val="0"/>
        <color rgb="FFFF7128"/>
        <color rgb="FF66FF33"/>
      </colorScale>
    </cfRule>
  </conditionalFormatting>
  <conditionalFormatting sqref="H323">
    <cfRule type="colorScale" priority="2604">
      <colorScale>
        <cfvo type="num" val="24"/>
        <cfvo type="max" val="0"/>
        <color rgb="FFFF7128"/>
        <color rgb="FF66FF33"/>
      </colorScale>
    </cfRule>
  </conditionalFormatting>
  <conditionalFormatting sqref="I323">
    <cfRule type="colorScale" priority="2603">
      <colorScale>
        <cfvo type="num" val="24"/>
        <cfvo type="max" val="0"/>
        <color rgb="FFFF7128"/>
        <color rgb="FF66FF33"/>
      </colorScale>
    </cfRule>
  </conditionalFormatting>
  <conditionalFormatting sqref="J323">
    <cfRule type="colorScale" priority="2599">
      <colorScale>
        <cfvo type="num" val="24"/>
        <cfvo type="max" val="0"/>
        <color rgb="FFFF7128"/>
        <color rgb="FF66FF33"/>
      </colorScale>
    </cfRule>
  </conditionalFormatting>
  <conditionalFormatting sqref="K323">
    <cfRule type="colorScale" priority="2598">
      <colorScale>
        <cfvo type="num" val="24"/>
        <cfvo type="max" val="0"/>
        <color rgb="FFFF7128"/>
        <color rgb="FF66FF33"/>
      </colorScale>
    </cfRule>
  </conditionalFormatting>
  <conditionalFormatting sqref="L323">
    <cfRule type="colorScale" priority="2597">
      <colorScale>
        <cfvo type="num" val="24"/>
        <cfvo type="max" val="0"/>
        <color rgb="FFFF7128"/>
        <color rgb="FF66FF33"/>
      </colorScale>
    </cfRule>
  </conditionalFormatting>
  <conditionalFormatting sqref="M323">
    <cfRule type="colorScale" priority="2596">
      <colorScale>
        <cfvo type="num" val="24"/>
        <cfvo type="max" val="0"/>
        <color rgb="FFFF7128"/>
        <color rgb="FF66FF33"/>
      </colorScale>
    </cfRule>
  </conditionalFormatting>
  <conditionalFormatting sqref="N323">
    <cfRule type="colorScale" priority="2595">
      <colorScale>
        <cfvo type="num" val="24"/>
        <cfvo type="max" val="0"/>
        <color rgb="FFFF7128"/>
        <color rgb="FF66FF33"/>
      </colorScale>
    </cfRule>
  </conditionalFormatting>
  <conditionalFormatting sqref="O323">
    <cfRule type="colorScale" priority="2594">
      <colorScale>
        <cfvo type="num" val="24"/>
        <cfvo type="max" val="0"/>
        <color rgb="FFFF7128"/>
        <color rgb="FF66FF33"/>
      </colorScale>
    </cfRule>
  </conditionalFormatting>
  <conditionalFormatting sqref="P323">
    <cfRule type="colorScale" priority="2593">
      <colorScale>
        <cfvo type="num" val="24"/>
        <cfvo type="max" val="0"/>
        <color rgb="FFFF7128"/>
        <color rgb="FF66FF33"/>
      </colorScale>
    </cfRule>
  </conditionalFormatting>
  <conditionalFormatting sqref="Q323">
    <cfRule type="colorScale" priority="2592">
      <colorScale>
        <cfvo type="num" val="24"/>
        <cfvo type="max" val="0"/>
        <color rgb="FFFF7128"/>
        <color rgb="FF66FF33"/>
      </colorScale>
    </cfRule>
  </conditionalFormatting>
  <conditionalFormatting sqref="R323">
    <cfRule type="colorScale" priority="2591">
      <colorScale>
        <cfvo type="num" val="24"/>
        <cfvo type="max" val="0"/>
        <color rgb="FFFF7128"/>
        <color rgb="FF66FF33"/>
      </colorScale>
    </cfRule>
  </conditionalFormatting>
  <conditionalFormatting sqref="C319:C324">
    <cfRule type="cellIs" dxfId="1004" priority="2587" stopIfTrue="1" operator="greaterThan">
      <formula>35</formula>
    </cfRule>
  </conditionalFormatting>
  <conditionalFormatting sqref="M319:M324">
    <cfRule type="cellIs" dxfId="1003" priority="2586" stopIfTrue="1" operator="greaterThan">
      <formula>100</formula>
    </cfRule>
  </conditionalFormatting>
  <conditionalFormatting sqref="C303:C317">
    <cfRule type="cellIs" dxfId="1002" priority="2585" operator="greaterThan">
      <formula>36</formula>
    </cfRule>
  </conditionalFormatting>
  <conditionalFormatting sqref="C303:C317">
    <cfRule type="cellIs" dxfId="1001" priority="2584" operator="between">
      <formula>25</formula>
      <formula>0</formula>
    </cfRule>
  </conditionalFormatting>
  <conditionalFormatting sqref="C303:C317">
    <cfRule type="cellIs" dxfId="1000" priority="2583" operator="lessThan">
      <formula>0</formula>
    </cfRule>
  </conditionalFormatting>
  <conditionalFormatting sqref="Q335:Q338">
    <cfRule type="cellIs" dxfId="999" priority="2582" operator="notBetween">
      <formula>0</formula>
      <formula>360</formula>
    </cfRule>
  </conditionalFormatting>
  <conditionalFormatting sqref="Q335">
    <cfRule type="cellIs" dxfId="998" priority="2563" operator="between">
      <formula>Q334-3</formula>
      <formula>Q334+3</formula>
    </cfRule>
    <cfRule type="cellIs" dxfId="997" priority="2564" operator="between">
      <formula>Q336-3</formula>
      <formula>Q336+3</formula>
    </cfRule>
  </conditionalFormatting>
  <conditionalFormatting sqref="Q336">
    <cfRule type="cellIs" dxfId="996" priority="2561" operator="between">
      <formula>Q335-3</formula>
      <formula>Q335+3</formula>
    </cfRule>
    <cfRule type="cellIs" dxfId="995" priority="2562" operator="between">
      <formula>Q337-3</formula>
      <formula>Q337+3</formula>
    </cfRule>
  </conditionalFormatting>
  <conditionalFormatting sqref="Q337">
    <cfRule type="cellIs" dxfId="994" priority="2559" operator="between">
      <formula>Q336-3</formula>
      <formula>Q336+3</formula>
    </cfRule>
    <cfRule type="cellIs" dxfId="993" priority="2560" operator="between">
      <formula>Q338-3</formula>
      <formula>Q338+3</formula>
    </cfRule>
  </conditionalFormatting>
  <conditionalFormatting sqref="Q338">
    <cfRule type="cellIs" dxfId="992" priority="2557" operator="between">
      <formula>Q337-3</formula>
      <formula>Q337+3</formula>
    </cfRule>
    <cfRule type="cellIs" dxfId="991" priority="2558" operator="between">
      <formula>Q339-3</formula>
      <formula>Q339+3</formula>
    </cfRule>
  </conditionalFormatting>
  <conditionalFormatting sqref="P335:P338">
    <cfRule type="cellIs" dxfId="990" priority="2534" operator="between">
      <formula>0.5</formula>
      <formula>0.01</formula>
    </cfRule>
  </conditionalFormatting>
  <conditionalFormatting sqref="P335:P338">
    <cfRule type="cellIs" dxfId="989" priority="2533" operator="lessThan">
      <formula>0.1</formula>
    </cfRule>
  </conditionalFormatting>
  <conditionalFormatting sqref="O335:O337">
    <cfRule type="cellIs" dxfId="988" priority="2531" operator="greaterThan">
      <formula>1000</formula>
    </cfRule>
    <cfRule type="cellIs" dxfId="987" priority="2532" operator="lessThan">
      <formula>0</formula>
    </cfRule>
  </conditionalFormatting>
  <conditionalFormatting sqref="R335:R349">
    <cfRule type="cellIs" dxfId="986" priority="2530" operator="greaterThan">
      <formula>0</formula>
    </cfRule>
  </conditionalFormatting>
  <conditionalFormatting sqref="N335:N338">
    <cfRule type="cellIs" dxfId="985" priority="2528" operator="between">
      <formula>1000</formula>
      <formula>901</formula>
    </cfRule>
    <cfRule type="cellIs" dxfId="984" priority="2529" operator="greaterThan">
      <formula>1026</formula>
    </cfRule>
  </conditionalFormatting>
  <conditionalFormatting sqref="N335:N338">
    <cfRule type="cellIs" dxfId="983" priority="2527" operator="lessThan">
      <formula>900</formula>
    </cfRule>
  </conditionalFormatting>
  <conditionalFormatting sqref="M335:M338">
    <cfRule type="cellIs" dxfId="982" priority="2524" operator="greaterThan">
      <formula>101</formula>
    </cfRule>
    <cfRule type="cellIs" dxfId="981" priority="2525" operator="between">
      <formula>100</formula>
      <formula>101</formula>
    </cfRule>
    <cfRule type="cellIs" dxfId="980" priority="2526" operator="between">
      <formula>99</formula>
      <formula>100</formula>
    </cfRule>
  </conditionalFormatting>
  <conditionalFormatting sqref="M335:M338">
    <cfRule type="cellIs" dxfId="979" priority="2523" operator="lessThan">
      <formula>20</formula>
    </cfRule>
  </conditionalFormatting>
  <conditionalFormatting sqref="M335:M338">
    <cfRule type="cellIs" dxfId="978" priority="2522" operator="lessThan">
      <formula>0</formula>
    </cfRule>
  </conditionalFormatting>
  <conditionalFormatting sqref="L335:L338">
    <cfRule type="cellIs" dxfId="977" priority="2520" operator="lessThan">
      <formula>0</formula>
    </cfRule>
    <cfRule type="cellIs" dxfId="976" priority="2521" operator="lessThan">
      <formula>15</formula>
    </cfRule>
  </conditionalFormatting>
  <conditionalFormatting sqref="L335:L338">
    <cfRule type="cellIs" dxfId="975" priority="2519" operator="greaterThan">
      <formula>40</formula>
    </cfRule>
  </conditionalFormatting>
  <conditionalFormatting sqref="E326:E349">
    <cfRule type="cellIs" dxfId="974" priority="2512" operator="greaterThan">
      <formula>1</formula>
    </cfRule>
    <cfRule type="cellIs" dxfId="973" priority="2513" operator="lessThan">
      <formula>0</formula>
    </cfRule>
  </conditionalFormatting>
  <conditionalFormatting sqref="D326:D349">
    <cfRule type="cellIs" dxfId="972" priority="2511" operator="lessThan">
      <formula>0</formula>
    </cfRule>
  </conditionalFormatting>
  <conditionalFormatting sqref="I326:I349">
    <cfRule type="cellIs" dxfId="971" priority="2510" operator="lessThan">
      <formula>0</formula>
    </cfRule>
  </conditionalFormatting>
  <conditionalFormatting sqref="F326:F349">
    <cfRule type="cellIs" dxfId="970" priority="2509" operator="lessThan">
      <formula>0</formula>
    </cfRule>
  </conditionalFormatting>
  <conditionalFormatting sqref="G326:G349">
    <cfRule type="cellIs" dxfId="969" priority="2508" operator="lessThan">
      <formula>0</formula>
    </cfRule>
  </conditionalFormatting>
  <conditionalFormatting sqref="H326:H349">
    <cfRule type="cellIs" dxfId="968" priority="2507" operator="lessThan">
      <formula>0</formula>
    </cfRule>
  </conditionalFormatting>
  <conditionalFormatting sqref="J338:J341">
    <cfRule type="cellIs" dxfId="967" priority="2503" operator="lessThan">
      <formula>0</formula>
    </cfRule>
    <cfRule type="cellIs" dxfId="966" priority="2504" operator="greaterThan">
      <formula>985</formula>
    </cfRule>
    <cfRule type="cellIs" dxfId="965" priority="2505" operator="equal">
      <formula>"="</formula>
    </cfRule>
  </conditionalFormatting>
  <conditionalFormatting sqref="J338:J341">
    <cfRule type="cellIs" dxfId="964" priority="2496" operator="between">
      <formula>150</formula>
      <formula>900</formula>
    </cfRule>
  </conditionalFormatting>
  <conditionalFormatting sqref="K338">
    <cfRule type="cellIs" dxfId="963" priority="2494" operator="greaterThan">
      <formula>$J338</formula>
    </cfRule>
    <cfRule type="cellIs" dxfId="962" priority="2499" operator="lessThan">
      <formula>0</formula>
    </cfRule>
    <cfRule type="cellIs" dxfId="961" priority="2500" operator="greaterThan">
      <formula>985</formula>
    </cfRule>
    <cfRule type="cellIs" dxfId="960" priority="2501" operator="equal">
      <formula>"="</formula>
    </cfRule>
  </conditionalFormatting>
  <conditionalFormatting sqref="K338">
    <cfRule type="cellIs" dxfId="959" priority="2498" operator="between">
      <formula>150</formula>
      <formula>900</formula>
    </cfRule>
  </conditionalFormatting>
  <conditionalFormatting sqref="K338">
    <cfRule type="cellIs" dxfId="958" priority="2497" operator="equal">
      <formula>$J338</formula>
    </cfRule>
  </conditionalFormatting>
  <conditionalFormatting sqref="J338:J341">
    <cfRule type="cellIs" dxfId="957" priority="2493" operator="lessThan">
      <formula>$K338</formula>
    </cfRule>
    <cfRule type="cellIs" dxfId="956" priority="2495" operator="equal">
      <formula>$K338</formula>
    </cfRule>
  </conditionalFormatting>
  <conditionalFormatting sqref="K338">
    <cfRule type="cellIs" dxfId="955" priority="2502" operator="equal">
      <formula>$K339</formula>
    </cfRule>
  </conditionalFormatting>
  <conditionalFormatting sqref="J338:J341">
    <cfRule type="cellIs" dxfId="954" priority="2506" operator="equal">
      <formula>$J339</formula>
    </cfRule>
  </conditionalFormatting>
  <conditionalFormatting sqref="F355">
    <cfRule type="colorScale" priority="2492">
      <colorScale>
        <cfvo type="num" val="24"/>
        <cfvo type="max" val="0"/>
        <color rgb="FFFF7128"/>
        <color rgb="FF66FF33"/>
      </colorScale>
    </cfRule>
  </conditionalFormatting>
  <conditionalFormatting sqref="E355">
    <cfRule type="colorScale" priority="2491">
      <colorScale>
        <cfvo type="num" val="24"/>
        <cfvo type="max" val="0"/>
        <color rgb="FFFF7128"/>
        <color rgb="FF66FF33"/>
      </colorScale>
    </cfRule>
  </conditionalFormatting>
  <conditionalFormatting sqref="D355">
    <cfRule type="colorScale" priority="2490">
      <colorScale>
        <cfvo type="num" val="24"/>
        <cfvo type="max" val="0"/>
        <color rgb="FFFF7128"/>
        <color rgb="FF66FF33"/>
      </colorScale>
    </cfRule>
  </conditionalFormatting>
  <conditionalFormatting sqref="C355">
    <cfRule type="colorScale" priority="2489">
      <colorScale>
        <cfvo type="num" val="24"/>
        <cfvo type="max" val="0"/>
        <color rgb="FFFF7128"/>
        <color rgb="FF66FF33"/>
      </colorScale>
    </cfRule>
  </conditionalFormatting>
  <conditionalFormatting sqref="G355">
    <cfRule type="colorScale" priority="2488">
      <colorScale>
        <cfvo type="num" val="24"/>
        <cfvo type="max" val="0"/>
        <color rgb="FFFF7128"/>
        <color rgb="FF66FF33"/>
      </colorScale>
    </cfRule>
  </conditionalFormatting>
  <conditionalFormatting sqref="H355">
    <cfRule type="colorScale" priority="2487">
      <colorScale>
        <cfvo type="num" val="24"/>
        <cfvo type="max" val="0"/>
        <color rgb="FFFF7128"/>
        <color rgb="FF66FF33"/>
      </colorScale>
    </cfRule>
  </conditionalFormatting>
  <conditionalFormatting sqref="I355">
    <cfRule type="colorScale" priority="2486">
      <colorScale>
        <cfvo type="num" val="24"/>
        <cfvo type="max" val="0"/>
        <color rgb="FFFF7128"/>
        <color rgb="FF66FF33"/>
      </colorScale>
    </cfRule>
  </conditionalFormatting>
  <conditionalFormatting sqref="J355">
    <cfRule type="colorScale" priority="2482">
      <colorScale>
        <cfvo type="num" val="24"/>
        <cfvo type="max" val="0"/>
        <color rgb="FFFF7128"/>
        <color rgb="FF66FF33"/>
      </colorScale>
    </cfRule>
  </conditionalFormatting>
  <conditionalFormatting sqref="K355">
    <cfRule type="colorScale" priority="2481">
      <colorScale>
        <cfvo type="num" val="24"/>
        <cfvo type="max" val="0"/>
        <color rgb="FFFF7128"/>
        <color rgb="FF66FF33"/>
      </colorScale>
    </cfRule>
  </conditionalFormatting>
  <conditionalFormatting sqref="L355">
    <cfRule type="colorScale" priority="2480">
      <colorScale>
        <cfvo type="num" val="24"/>
        <cfvo type="max" val="0"/>
        <color rgb="FFFF7128"/>
        <color rgb="FF66FF33"/>
      </colorScale>
    </cfRule>
  </conditionalFormatting>
  <conditionalFormatting sqref="M355">
    <cfRule type="colorScale" priority="2479">
      <colorScale>
        <cfvo type="num" val="24"/>
        <cfvo type="max" val="0"/>
        <color rgb="FFFF7128"/>
        <color rgb="FF66FF33"/>
      </colorScale>
    </cfRule>
  </conditionalFormatting>
  <conditionalFormatting sqref="N355">
    <cfRule type="colorScale" priority="2478">
      <colorScale>
        <cfvo type="num" val="24"/>
        <cfvo type="max" val="0"/>
        <color rgb="FFFF7128"/>
        <color rgb="FF66FF33"/>
      </colorScale>
    </cfRule>
  </conditionalFormatting>
  <conditionalFormatting sqref="O355">
    <cfRule type="colorScale" priority="2477">
      <colorScale>
        <cfvo type="num" val="24"/>
        <cfvo type="max" val="0"/>
        <color rgb="FFFF7128"/>
        <color rgb="FF66FF33"/>
      </colorScale>
    </cfRule>
  </conditionalFormatting>
  <conditionalFormatting sqref="P355">
    <cfRule type="colorScale" priority="2476">
      <colorScale>
        <cfvo type="num" val="24"/>
        <cfvo type="max" val="0"/>
        <color rgb="FFFF7128"/>
        <color rgb="FF66FF33"/>
      </colorScale>
    </cfRule>
  </conditionalFormatting>
  <conditionalFormatting sqref="Q355">
    <cfRule type="colorScale" priority="2475">
      <colorScale>
        <cfvo type="num" val="24"/>
        <cfvo type="max" val="0"/>
        <color rgb="FFFF7128"/>
        <color rgb="FF66FF33"/>
      </colorScale>
    </cfRule>
  </conditionalFormatting>
  <conditionalFormatting sqref="R355">
    <cfRule type="colorScale" priority="2474">
      <colorScale>
        <cfvo type="num" val="24"/>
        <cfvo type="max" val="0"/>
        <color rgb="FFFF7128"/>
        <color rgb="FF66FF33"/>
      </colorScale>
    </cfRule>
  </conditionalFormatting>
  <conditionalFormatting sqref="C351:C356">
    <cfRule type="cellIs" dxfId="953" priority="2470" stopIfTrue="1" operator="greaterThan">
      <formula>35</formula>
    </cfRule>
  </conditionalFormatting>
  <conditionalFormatting sqref="M351:M356">
    <cfRule type="cellIs" dxfId="952" priority="2469" stopIfTrue="1" operator="greaterThan">
      <formula>100</formula>
    </cfRule>
  </conditionalFormatting>
  <conditionalFormatting sqref="C326:C349">
    <cfRule type="cellIs" dxfId="951" priority="2468" operator="greaterThan">
      <formula>36</formula>
    </cfRule>
  </conditionalFormatting>
  <conditionalFormatting sqref="C326:C349">
    <cfRule type="cellIs" dxfId="950" priority="2467" operator="between">
      <formula>25</formula>
      <formula>0</formula>
    </cfRule>
  </conditionalFormatting>
  <conditionalFormatting sqref="C326:C349">
    <cfRule type="cellIs" dxfId="949" priority="2466" operator="lessThan">
      <formula>0</formula>
    </cfRule>
  </conditionalFormatting>
  <conditionalFormatting sqref="Q363:Q371 Q375:Q381">
    <cfRule type="cellIs" dxfId="948" priority="2465" operator="notBetween">
      <formula>0</formula>
      <formula>360</formula>
    </cfRule>
  </conditionalFormatting>
  <conditionalFormatting sqref="Q363">
    <cfRule type="cellIs" dxfId="947" priority="2454" operator="between">
      <formula>Q362-3</formula>
      <formula>Q362+3</formula>
    </cfRule>
    <cfRule type="cellIs" dxfId="946" priority="2455" operator="between">
      <formula>Q364-3</formula>
      <formula>Q364+3</formula>
    </cfRule>
  </conditionalFormatting>
  <conditionalFormatting sqref="Q364">
    <cfRule type="cellIs" dxfId="945" priority="2452" operator="between">
      <formula>Q363-3</formula>
      <formula>Q363+3</formula>
    </cfRule>
    <cfRule type="cellIs" dxfId="944" priority="2453" operator="between">
      <formula>Q365-3</formula>
      <formula>Q365+3</formula>
    </cfRule>
  </conditionalFormatting>
  <conditionalFormatting sqref="Q365">
    <cfRule type="cellIs" dxfId="943" priority="2450" operator="between">
      <formula>Q364-3</formula>
      <formula>Q364+3</formula>
    </cfRule>
    <cfRule type="cellIs" dxfId="942" priority="2451" operator="between">
      <formula>Q366-3</formula>
      <formula>Q366+3</formula>
    </cfRule>
  </conditionalFormatting>
  <conditionalFormatting sqref="Q366">
    <cfRule type="cellIs" dxfId="941" priority="2448" operator="between">
      <formula>Q365-3</formula>
      <formula>Q365+3</formula>
    </cfRule>
    <cfRule type="cellIs" dxfId="940" priority="2449" operator="between">
      <formula>Q367-3</formula>
      <formula>Q367+3</formula>
    </cfRule>
  </conditionalFormatting>
  <conditionalFormatting sqref="Q367">
    <cfRule type="cellIs" dxfId="939" priority="2446" operator="between">
      <formula>Q366-3</formula>
      <formula>Q366+3</formula>
    </cfRule>
    <cfRule type="cellIs" dxfId="938" priority="2447" operator="between">
      <formula>Q368-3</formula>
      <formula>Q368+3</formula>
    </cfRule>
  </conditionalFormatting>
  <conditionalFormatting sqref="Q368">
    <cfRule type="cellIs" dxfId="937" priority="2444" operator="between">
      <formula>Q367-3</formula>
      <formula>Q367+3</formula>
    </cfRule>
    <cfRule type="cellIs" dxfId="936" priority="2445" operator="between">
      <formula>Q369-3</formula>
      <formula>Q369+3</formula>
    </cfRule>
  </conditionalFormatting>
  <conditionalFormatting sqref="Q369">
    <cfRule type="cellIs" dxfId="935" priority="2442" operator="between">
      <formula>Q368-3</formula>
      <formula>Q368+3</formula>
    </cfRule>
    <cfRule type="cellIs" dxfId="934" priority="2443" operator="between">
      <formula>Q370-3</formula>
      <formula>Q370+3</formula>
    </cfRule>
  </conditionalFormatting>
  <conditionalFormatting sqref="Q370">
    <cfRule type="cellIs" dxfId="933" priority="2440" operator="between">
      <formula>Q369-3</formula>
      <formula>Q369+3</formula>
    </cfRule>
    <cfRule type="cellIs" dxfId="932" priority="2441" operator="between">
      <formula>Q371-3</formula>
      <formula>Q371+3</formula>
    </cfRule>
  </conditionalFormatting>
  <conditionalFormatting sqref="Q371">
    <cfRule type="cellIs" dxfId="931" priority="2438" operator="between">
      <formula>Q370-3</formula>
      <formula>Q370+3</formula>
    </cfRule>
    <cfRule type="cellIs" dxfId="930" priority="2439" operator="between">
      <formula>Q372-3</formula>
      <formula>Q372+3</formula>
    </cfRule>
  </conditionalFormatting>
  <conditionalFormatting sqref="Q375">
    <cfRule type="cellIs" dxfId="929" priority="2430" operator="between">
      <formula>Q374-3</formula>
      <formula>Q374+3</formula>
    </cfRule>
    <cfRule type="cellIs" dxfId="928" priority="2431" operator="between">
      <formula>Q376-3</formula>
      <formula>Q376+3</formula>
    </cfRule>
  </conditionalFormatting>
  <conditionalFormatting sqref="Q376">
    <cfRule type="cellIs" dxfId="927" priority="2428" operator="between">
      <formula>Q375-3</formula>
      <formula>Q375+3</formula>
    </cfRule>
    <cfRule type="cellIs" dxfId="926" priority="2429" operator="between">
      <formula>Q377-3</formula>
      <formula>Q377+3</formula>
    </cfRule>
  </conditionalFormatting>
  <conditionalFormatting sqref="Q377">
    <cfRule type="cellIs" dxfId="925" priority="2426" operator="between">
      <formula>Q376-3</formula>
      <formula>Q376+3</formula>
    </cfRule>
    <cfRule type="cellIs" dxfId="924" priority="2427" operator="between">
      <formula>Q378-3</formula>
      <formula>Q378+3</formula>
    </cfRule>
  </conditionalFormatting>
  <conditionalFormatting sqref="Q378">
    <cfRule type="cellIs" dxfId="923" priority="2424" operator="between">
      <formula>Q377-3</formula>
      <formula>Q377+3</formula>
    </cfRule>
    <cfRule type="cellIs" dxfId="922" priority="2425" operator="between">
      <formula>Q379-3</formula>
      <formula>Q379+3</formula>
    </cfRule>
  </conditionalFormatting>
  <conditionalFormatting sqref="Q379">
    <cfRule type="cellIs" dxfId="921" priority="2422" operator="between">
      <formula>Q378-3</formula>
      <formula>Q378+3</formula>
    </cfRule>
    <cfRule type="cellIs" dxfId="920" priority="2423" operator="between">
      <formula>Q380-3</formula>
      <formula>Q380+3</formula>
    </cfRule>
  </conditionalFormatting>
  <conditionalFormatting sqref="Q380">
    <cfRule type="cellIs" dxfId="919" priority="2420" operator="between">
      <formula>Q379-3</formula>
      <formula>Q379+3</formula>
    </cfRule>
    <cfRule type="cellIs" dxfId="918" priority="2421" operator="between">
      <formula>Q381-3</formula>
      <formula>Q381+3</formula>
    </cfRule>
  </conditionalFormatting>
  <conditionalFormatting sqref="Q381">
    <cfRule type="cellIs" dxfId="917" priority="2418" operator="between">
      <formula>Q380-3</formula>
      <formula>Q380+3</formula>
    </cfRule>
    <cfRule type="cellIs" dxfId="916" priority="2419" operator="between">
      <formula>Q382-3</formula>
      <formula>Q382+3</formula>
    </cfRule>
  </conditionalFormatting>
  <conditionalFormatting sqref="P363:P381">
    <cfRule type="cellIs" dxfId="915" priority="2417" operator="between">
      <formula>0.5</formula>
      <formula>0.01</formula>
    </cfRule>
  </conditionalFormatting>
  <conditionalFormatting sqref="P363:P381">
    <cfRule type="cellIs" dxfId="914" priority="2416" operator="lessThan">
      <formula>0.1</formula>
    </cfRule>
  </conditionalFormatting>
  <conditionalFormatting sqref="O363:O369 O371:O381">
    <cfRule type="cellIs" dxfId="913" priority="2414" operator="greaterThan">
      <formula>1000</formula>
    </cfRule>
    <cfRule type="cellIs" dxfId="912" priority="2415" operator="lessThan">
      <formula>0</formula>
    </cfRule>
  </conditionalFormatting>
  <conditionalFormatting sqref="R358:R381">
    <cfRule type="cellIs" dxfId="911" priority="2413" operator="greaterThan">
      <formula>0</formula>
    </cfRule>
  </conditionalFormatting>
  <conditionalFormatting sqref="N363:N381">
    <cfRule type="cellIs" dxfId="910" priority="2411" operator="between">
      <formula>1000</formula>
      <formula>901</formula>
    </cfRule>
    <cfRule type="cellIs" dxfId="909" priority="2412" operator="greaterThan">
      <formula>1026</formula>
    </cfRule>
  </conditionalFormatting>
  <conditionalFormatting sqref="N363:N381">
    <cfRule type="cellIs" dxfId="908" priority="2410" operator="lessThan">
      <formula>900</formula>
    </cfRule>
  </conditionalFormatting>
  <conditionalFormatting sqref="M363:M381">
    <cfRule type="cellIs" dxfId="907" priority="2407" operator="greaterThan">
      <formula>101</formula>
    </cfRule>
    <cfRule type="cellIs" dxfId="906" priority="2408" operator="between">
      <formula>100</formula>
      <formula>101</formula>
    </cfRule>
    <cfRule type="cellIs" dxfId="905" priority="2409" operator="between">
      <formula>99</formula>
      <formula>100</formula>
    </cfRule>
  </conditionalFormatting>
  <conditionalFormatting sqref="M363:M381">
    <cfRule type="cellIs" dxfId="904" priority="2406" operator="lessThan">
      <formula>20</formula>
    </cfRule>
  </conditionalFormatting>
  <conditionalFormatting sqref="M363:M381">
    <cfRule type="cellIs" dxfId="903" priority="2405" operator="lessThan">
      <formula>0</formula>
    </cfRule>
  </conditionalFormatting>
  <conditionalFormatting sqref="L363:L381">
    <cfRule type="cellIs" dxfId="902" priority="2403" operator="lessThan">
      <formula>0</formula>
    </cfRule>
    <cfRule type="cellIs" dxfId="901" priority="2404" operator="lessThan">
      <formula>15</formula>
    </cfRule>
  </conditionalFormatting>
  <conditionalFormatting sqref="L363:L381">
    <cfRule type="cellIs" dxfId="900" priority="2402" operator="greaterThan">
      <formula>40</formula>
    </cfRule>
  </conditionalFormatting>
  <conditionalFormatting sqref="E358:E368 E370:E381">
    <cfRule type="cellIs" dxfId="899" priority="2395" operator="greaterThan">
      <formula>1</formula>
    </cfRule>
    <cfRule type="cellIs" dxfId="898" priority="2396" operator="lessThan">
      <formula>0</formula>
    </cfRule>
  </conditionalFormatting>
  <conditionalFormatting sqref="D358:D381">
    <cfRule type="cellIs" dxfId="897" priority="2394" operator="lessThan">
      <formula>0</formula>
    </cfRule>
  </conditionalFormatting>
  <conditionalFormatting sqref="I358:I377 I380:I381">
    <cfRule type="cellIs" dxfId="896" priority="2393" operator="lessThan">
      <formula>0</formula>
    </cfRule>
  </conditionalFormatting>
  <conditionalFormatting sqref="F358:F381">
    <cfRule type="cellIs" dxfId="895" priority="2392" operator="lessThan">
      <formula>0</formula>
    </cfRule>
  </conditionalFormatting>
  <conditionalFormatting sqref="G358:G381">
    <cfRule type="cellIs" dxfId="894" priority="2391" operator="lessThan">
      <formula>0</formula>
    </cfRule>
  </conditionalFormatting>
  <conditionalFormatting sqref="H358:H381">
    <cfRule type="cellIs" dxfId="893" priority="2390" operator="lessThan">
      <formula>0</formula>
    </cfRule>
  </conditionalFormatting>
  <conditionalFormatting sqref="J363:J369 J371:J379 J381">
    <cfRule type="cellIs" dxfId="892" priority="2386" operator="lessThan">
      <formula>0</formula>
    </cfRule>
    <cfRule type="cellIs" dxfId="891" priority="2387" operator="greaterThan">
      <formula>985</formula>
    </cfRule>
    <cfRule type="cellIs" dxfId="890" priority="2388" operator="equal">
      <formula>"="</formula>
    </cfRule>
  </conditionalFormatting>
  <conditionalFormatting sqref="J363:J369 J371:J379 J381">
    <cfRule type="cellIs" dxfId="889" priority="2379" operator="between">
      <formula>150</formula>
      <formula>900</formula>
    </cfRule>
  </conditionalFormatting>
  <conditionalFormatting sqref="K363:K365 K370:K379 K381">
    <cfRule type="cellIs" dxfId="888" priority="2377" operator="greaterThan">
      <formula>$J363</formula>
    </cfRule>
    <cfRule type="cellIs" dxfId="887" priority="2382" operator="lessThan">
      <formula>0</formula>
    </cfRule>
    <cfRule type="cellIs" dxfId="886" priority="2383" operator="greaterThan">
      <formula>985</formula>
    </cfRule>
    <cfRule type="cellIs" dxfId="885" priority="2384" operator="equal">
      <formula>"="</formula>
    </cfRule>
  </conditionalFormatting>
  <conditionalFormatting sqref="K363:K365 K370:K379 K381">
    <cfRule type="cellIs" dxfId="884" priority="2381" operator="between">
      <formula>150</formula>
      <formula>900</formula>
    </cfRule>
  </conditionalFormatting>
  <conditionalFormatting sqref="K363:K365 K370:K379 K381">
    <cfRule type="cellIs" dxfId="883" priority="2380" operator="equal">
      <formula>$J363</formula>
    </cfRule>
  </conditionalFormatting>
  <conditionalFormatting sqref="J363:J369 J371:J379 J381">
    <cfRule type="cellIs" dxfId="882" priority="2376" operator="lessThan">
      <formula>$K363</formula>
    </cfRule>
    <cfRule type="cellIs" dxfId="881" priority="2378" operator="equal">
      <formula>$K363</formula>
    </cfRule>
  </conditionalFormatting>
  <conditionalFormatting sqref="K363:K365 K370:K379 K381">
    <cfRule type="cellIs" dxfId="880" priority="2385" operator="equal">
      <formula>$K364</formula>
    </cfRule>
  </conditionalFormatting>
  <conditionalFormatting sqref="J363:J369 J371:J379 J381">
    <cfRule type="cellIs" dxfId="879" priority="2389" operator="equal">
      <formula>$J364</formula>
    </cfRule>
  </conditionalFormatting>
  <conditionalFormatting sqref="F387">
    <cfRule type="colorScale" priority="2375">
      <colorScale>
        <cfvo type="num" val="24"/>
        <cfvo type="max" val="0"/>
        <color rgb="FFFF7128"/>
        <color rgb="FF66FF33"/>
      </colorScale>
    </cfRule>
  </conditionalFormatting>
  <conditionalFormatting sqref="E387">
    <cfRule type="colorScale" priority="2374">
      <colorScale>
        <cfvo type="num" val="24"/>
        <cfvo type="max" val="0"/>
        <color rgb="FFFF7128"/>
        <color rgb="FF66FF33"/>
      </colorScale>
    </cfRule>
  </conditionalFormatting>
  <conditionalFormatting sqref="D387">
    <cfRule type="colorScale" priority="2373">
      <colorScale>
        <cfvo type="num" val="24"/>
        <cfvo type="max" val="0"/>
        <color rgb="FFFF7128"/>
        <color rgb="FF66FF33"/>
      </colorScale>
    </cfRule>
  </conditionalFormatting>
  <conditionalFormatting sqref="C387">
    <cfRule type="colorScale" priority="2372">
      <colorScale>
        <cfvo type="num" val="24"/>
        <cfvo type="max" val="0"/>
        <color rgb="FFFF7128"/>
        <color rgb="FF66FF33"/>
      </colorScale>
    </cfRule>
  </conditionalFormatting>
  <conditionalFormatting sqref="G387">
    <cfRule type="colorScale" priority="2371">
      <colorScale>
        <cfvo type="num" val="24"/>
        <cfvo type="max" val="0"/>
        <color rgb="FFFF7128"/>
        <color rgb="FF66FF33"/>
      </colorScale>
    </cfRule>
  </conditionalFormatting>
  <conditionalFormatting sqref="H387">
    <cfRule type="colorScale" priority="2370">
      <colorScale>
        <cfvo type="num" val="24"/>
        <cfvo type="max" val="0"/>
        <color rgb="FFFF7128"/>
        <color rgb="FF66FF33"/>
      </colorScale>
    </cfRule>
  </conditionalFormatting>
  <conditionalFormatting sqref="I387">
    <cfRule type="colorScale" priority="2369">
      <colorScale>
        <cfvo type="num" val="24"/>
        <cfvo type="max" val="0"/>
        <color rgb="FFFF7128"/>
        <color rgb="FF66FF33"/>
      </colorScale>
    </cfRule>
  </conditionalFormatting>
  <conditionalFormatting sqref="J387">
    <cfRule type="colorScale" priority="2365">
      <colorScale>
        <cfvo type="num" val="24"/>
        <cfvo type="max" val="0"/>
        <color rgb="FFFF7128"/>
        <color rgb="FF66FF33"/>
      </colorScale>
    </cfRule>
  </conditionalFormatting>
  <conditionalFormatting sqref="K387">
    <cfRule type="colorScale" priority="2364">
      <colorScale>
        <cfvo type="num" val="24"/>
        <cfvo type="max" val="0"/>
        <color rgb="FFFF7128"/>
        <color rgb="FF66FF33"/>
      </colorScale>
    </cfRule>
  </conditionalFormatting>
  <conditionalFormatting sqref="L387">
    <cfRule type="colorScale" priority="2363">
      <colorScale>
        <cfvo type="num" val="24"/>
        <cfvo type="max" val="0"/>
        <color rgb="FFFF7128"/>
        <color rgb="FF66FF33"/>
      </colorScale>
    </cfRule>
  </conditionalFormatting>
  <conditionalFormatting sqref="M387">
    <cfRule type="colorScale" priority="2362">
      <colorScale>
        <cfvo type="num" val="24"/>
        <cfvo type="max" val="0"/>
        <color rgb="FFFF7128"/>
        <color rgb="FF66FF33"/>
      </colorScale>
    </cfRule>
  </conditionalFormatting>
  <conditionalFormatting sqref="N387">
    <cfRule type="colorScale" priority="2361">
      <colorScale>
        <cfvo type="num" val="24"/>
        <cfvo type="max" val="0"/>
        <color rgb="FFFF7128"/>
        <color rgb="FF66FF33"/>
      </colorScale>
    </cfRule>
  </conditionalFormatting>
  <conditionalFormatting sqref="O387">
    <cfRule type="colorScale" priority="2360">
      <colorScale>
        <cfvo type="num" val="24"/>
        <cfvo type="max" val="0"/>
        <color rgb="FFFF7128"/>
        <color rgb="FF66FF33"/>
      </colorScale>
    </cfRule>
  </conditionalFormatting>
  <conditionalFormatting sqref="P387">
    <cfRule type="colorScale" priority="2359">
      <colorScale>
        <cfvo type="num" val="24"/>
        <cfvo type="max" val="0"/>
        <color rgb="FFFF7128"/>
        <color rgb="FF66FF33"/>
      </colorScale>
    </cfRule>
  </conditionalFormatting>
  <conditionalFormatting sqref="Q387">
    <cfRule type="colorScale" priority="2358">
      <colorScale>
        <cfvo type="num" val="24"/>
        <cfvo type="max" val="0"/>
        <color rgb="FFFF7128"/>
        <color rgb="FF66FF33"/>
      </colorScale>
    </cfRule>
  </conditionalFormatting>
  <conditionalFormatting sqref="R387">
    <cfRule type="colorScale" priority="2357">
      <colorScale>
        <cfvo type="num" val="24"/>
        <cfvo type="max" val="0"/>
        <color rgb="FFFF7128"/>
        <color rgb="FF66FF33"/>
      </colorScale>
    </cfRule>
  </conditionalFormatting>
  <conditionalFormatting sqref="C383:C388">
    <cfRule type="cellIs" dxfId="878" priority="2353" stopIfTrue="1" operator="greaterThan">
      <formula>35</formula>
    </cfRule>
  </conditionalFormatting>
  <conditionalFormatting sqref="M383:M388">
    <cfRule type="cellIs" dxfId="877" priority="2352" stopIfTrue="1" operator="greaterThan">
      <formula>100</formula>
    </cfRule>
  </conditionalFormatting>
  <conditionalFormatting sqref="C358:C381">
    <cfRule type="cellIs" dxfId="876" priority="2351" operator="greaterThan">
      <formula>36</formula>
    </cfRule>
  </conditionalFormatting>
  <conditionalFormatting sqref="C358:C381">
    <cfRule type="cellIs" dxfId="875" priority="2350" operator="between">
      <formula>25</formula>
      <formula>0</formula>
    </cfRule>
  </conditionalFormatting>
  <conditionalFormatting sqref="C358:C381">
    <cfRule type="cellIs" dxfId="874" priority="2349" operator="lessThan">
      <formula>0</formula>
    </cfRule>
  </conditionalFormatting>
  <conditionalFormatting sqref="Q390 Q402 Q412:Q413">
    <cfRule type="cellIs" dxfId="873" priority="2348" operator="notBetween">
      <formula>0</formula>
      <formula>360</formula>
    </cfRule>
  </conditionalFormatting>
  <conditionalFormatting sqref="Q390">
    <cfRule type="cellIs" dxfId="872" priority="2347" operator="between">
      <formula>$R391-3</formula>
      <formula>$R391+3</formula>
    </cfRule>
  </conditionalFormatting>
  <conditionalFormatting sqref="Q402">
    <cfRule type="cellIs" dxfId="871" priority="2323" operator="between">
      <formula>Q401-3</formula>
      <formula>Q401+3</formula>
    </cfRule>
    <cfRule type="cellIs" dxfId="870" priority="2324" operator="between">
      <formula>Q403-3</formula>
      <formula>Q403+3</formula>
    </cfRule>
  </conditionalFormatting>
  <conditionalFormatting sqref="Q412">
    <cfRule type="cellIs" dxfId="869" priority="2303" operator="between">
      <formula>Q411-3</formula>
      <formula>Q411+3</formula>
    </cfRule>
    <cfRule type="cellIs" dxfId="868" priority="2304" operator="between">
      <formula>Q413-3</formula>
      <formula>Q413+3</formula>
    </cfRule>
  </conditionalFormatting>
  <conditionalFormatting sqref="Q413">
    <cfRule type="cellIs" dxfId="867" priority="2301" operator="between">
      <formula>Q412-3</formula>
      <formula>Q412+3</formula>
    </cfRule>
    <cfRule type="cellIs" dxfId="866" priority="2302" operator="between">
      <formula>Q414-3</formula>
      <formula>Q414+3</formula>
    </cfRule>
  </conditionalFormatting>
  <conditionalFormatting sqref="P390 P402 P412:P413">
    <cfRule type="cellIs" dxfId="865" priority="2300" operator="between">
      <formula>0.5</formula>
      <formula>0.01</formula>
    </cfRule>
  </conditionalFormatting>
  <conditionalFormatting sqref="P390 P402 P412:P413">
    <cfRule type="cellIs" dxfId="864" priority="2299" operator="lessThan">
      <formula>0.1</formula>
    </cfRule>
  </conditionalFormatting>
  <conditionalFormatting sqref="O390 O399:O402 O412:O413">
    <cfRule type="cellIs" dxfId="863" priority="2297" operator="greaterThan">
      <formula>1000</formula>
    </cfRule>
    <cfRule type="cellIs" dxfId="862" priority="2298" operator="lessThan">
      <formula>0</formula>
    </cfRule>
  </conditionalFormatting>
  <conditionalFormatting sqref="R390:R398 R412:R413">
    <cfRule type="cellIs" dxfId="861" priority="2296" operator="greaterThan">
      <formula>0</formula>
    </cfRule>
  </conditionalFormatting>
  <conditionalFormatting sqref="N390 N399:N402 N412:N413">
    <cfRule type="cellIs" dxfId="860" priority="2294" operator="between">
      <formula>1000</formula>
      <formula>901</formula>
    </cfRule>
    <cfRule type="cellIs" dxfId="859" priority="2295" operator="greaterThan">
      <formula>1026</formula>
    </cfRule>
  </conditionalFormatting>
  <conditionalFormatting sqref="N390 N399:N402 N412:N413">
    <cfRule type="cellIs" dxfId="858" priority="2293" operator="lessThan">
      <formula>900</formula>
    </cfRule>
  </conditionalFormatting>
  <conditionalFormatting sqref="M390 M399:M402 M412:M413">
    <cfRule type="cellIs" dxfId="857" priority="2290" operator="greaterThan">
      <formula>101</formula>
    </cfRule>
    <cfRule type="cellIs" dxfId="856" priority="2291" operator="between">
      <formula>100</formula>
      <formula>101</formula>
    </cfRule>
    <cfRule type="cellIs" dxfId="855" priority="2292" operator="between">
      <formula>99</formula>
      <formula>100</formula>
    </cfRule>
  </conditionalFormatting>
  <conditionalFormatting sqref="M390 M399:M402 M412:M413">
    <cfRule type="cellIs" dxfId="854" priority="2289" operator="lessThan">
      <formula>20</formula>
    </cfRule>
  </conditionalFormatting>
  <conditionalFormatting sqref="M390 M399:M402 M412:M413">
    <cfRule type="cellIs" dxfId="853" priority="2288" operator="lessThan">
      <formula>0</formula>
    </cfRule>
  </conditionalFormatting>
  <conditionalFormatting sqref="L390 L399:L402 L412:L413">
    <cfRule type="cellIs" dxfId="852" priority="2286" operator="lessThan">
      <formula>0</formula>
    </cfRule>
    <cfRule type="cellIs" dxfId="851" priority="2287" operator="lessThan">
      <formula>15</formula>
    </cfRule>
  </conditionalFormatting>
  <conditionalFormatting sqref="L390 L399:L402 L412:L413">
    <cfRule type="cellIs" dxfId="850" priority="2285" operator="greaterThan">
      <formula>40</formula>
    </cfRule>
  </conditionalFormatting>
  <conditionalFormatting sqref="E390:E413">
    <cfRule type="cellIs" dxfId="849" priority="2278" operator="greaterThan">
      <formula>1</formula>
    </cfRule>
    <cfRule type="cellIs" dxfId="848" priority="2279" operator="lessThan">
      <formula>0</formula>
    </cfRule>
  </conditionalFormatting>
  <conditionalFormatting sqref="D390:D413">
    <cfRule type="cellIs" dxfId="847" priority="2277" operator="lessThan">
      <formula>0</formula>
    </cfRule>
  </conditionalFormatting>
  <conditionalFormatting sqref="I390:I413">
    <cfRule type="cellIs" dxfId="846" priority="2276" operator="lessThan">
      <formula>0</formula>
    </cfRule>
  </conditionalFormatting>
  <conditionalFormatting sqref="F390:F413">
    <cfRule type="cellIs" dxfId="845" priority="2275" operator="lessThan">
      <formula>0</formula>
    </cfRule>
  </conditionalFormatting>
  <conditionalFormatting sqref="G390:G413">
    <cfRule type="cellIs" dxfId="844" priority="2274" operator="lessThan">
      <formula>0</formula>
    </cfRule>
  </conditionalFormatting>
  <conditionalFormatting sqref="H390:H413">
    <cfRule type="cellIs" dxfId="843" priority="2273" operator="lessThan">
      <formula>0</formula>
    </cfRule>
  </conditionalFormatting>
  <conditionalFormatting sqref="J390 J399:J402 J412:J413">
    <cfRule type="cellIs" dxfId="842" priority="2269" operator="lessThan">
      <formula>0</formula>
    </cfRule>
    <cfRule type="cellIs" dxfId="841" priority="2270" operator="greaterThan">
      <formula>985</formula>
    </cfRule>
    <cfRule type="cellIs" dxfId="840" priority="2271" operator="equal">
      <formula>"="</formula>
    </cfRule>
  </conditionalFormatting>
  <conditionalFormatting sqref="J390 J399:J402 J412:J413">
    <cfRule type="cellIs" dxfId="839" priority="2262" operator="between">
      <formula>150</formula>
      <formula>900</formula>
    </cfRule>
  </conditionalFormatting>
  <conditionalFormatting sqref="K390 K399:K402 K412:K413">
    <cfRule type="cellIs" dxfId="838" priority="2260" operator="greaterThan">
      <formula>$J390</formula>
    </cfRule>
    <cfRule type="cellIs" dxfId="837" priority="2265" operator="lessThan">
      <formula>0</formula>
    </cfRule>
    <cfRule type="cellIs" dxfId="836" priority="2266" operator="greaterThan">
      <formula>985</formula>
    </cfRule>
    <cfRule type="cellIs" dxfId="835" priority="2267" operator="equal">
      <formula>"="</formula>
    </cfRule>
  </conditionalFormatting>
  <conditionalFormatting sqref="K390 K399:K402 K412:K413">
    <cfRule type="cellIs" dxfId="834" priority="2264" operator="between">
      <formula>150</formula>
      <formula>900</formula>
    </cfRule>
  </conditionalFormatting>
  <conditionalFormatting sqref="K390 K399:K402 K412:K413">
    <cfRule type="cellIs" dxfId="833" priority="2263" operator="equal">
      <formula>$J390</formula>
    </cfRule>
  </conditionalFormatting>
  <conditionalFormatting sqref="J390 J399:J402 J412:J413">
    <cfRule type="cellIs" dxfId="832" priority="2259" operator="lessThan">
      <formula>$K390</formula>
    </cfRule>
    <cfRule type="cellIs" dxfId="831" priority="2261" operator="equal">
      <formula>$K390</formula>
    </cfRule>
  </conditionalFormatting>
  <conditionalFormatting sqref="K390 K399:K402 K412:K413">
    <cfRule type="cellIs" dxfId="830" priority="2268" operator="equal">
      <formula>$K391</formula>
    </cfRule>
  </conditionalFormatting>
  <conditionalFormatting sqref="J390 J399:J402 J412:J413">
    <cfRule type="cellIs" dxfId="829" priority="2272" operator="equal">
      <formula>$J391</formula>
    </cfRule>
  </conditionalFormatting>
  <conditionalFormatting sqref="F419">
    <cfRule type="colorScale" priority="2258">
      <colorScale>
        <cfvo type="num" val="24"/>
        <cfvo type="max" val="0"/>
        <color rgb="FFFF7128"/>
        <color rgb="FF66FF33"/>
      </colorScale>
    </cfRule>
  </conditionalFormatting>
  <conditionalFormatting sqref="E419">
    <cfRule type="colorScale" priority="2257">
      <colorScale>
        <cfvo type="num" val="24"/>
        <cfvo type="max" val="0"/>
        <color rgb="FFFF7128"/>
        <color rgb="FF66FF33"/>
      </colorScale>
    </cfRule>
  </conditionalFormatting>
  <conditionalFormatting sqref="D419">
    <cfRule type="colorScale" priority="2256">
      <colorScale>
        <cfvo type="num" val="24"/>
        <cfvo type="max" val="0"/>
        <color rgb="FFFF7128"/>
        <color rgb="FF66FF33"/>
      </colorScale>
    </cfRule>
  </conditionalFormatting>
  <conditionalFormatting sqref="C419">
    <cfRule type="colorScale" priority="2255">
      <colorScale>
        <cfvo type="num" val="24"/>
        <cfvo type="max" val="0"/>
        <color rgb="FFFF7128"/>
        <color rgb="FF66FF33"/>
      </colorScale>
    </cfRule>
  </conditionalFormatting>
  <conditionalFormatting sqref="G419">
    <cfRule type="colorScale" priority="2254">
      <colorScale>
        <cfvo type="num" val="24"/>
        <cfvo type="max" val="0"/>
        <color rgb="FFFF7128"/>
        <color rgb="FF66FF33"/>
      </colorScale>
    </cfRule>
  </conditionalFormatting>
  <conditionalFormatting sqref="H419">
    <cfRule type="colorScale" priority="2253">
      <colorScale>
        <cfvo type="num" val="24"/>
        <cfvo type="max" val="0"/>
        <color rgb="FFFF7128"/>
        <color rgb="FF66FF33"/>
      </colorScale>
    </cfRule>
  </conditionalFormatting>
  <conditionalFormatting sqref="I419">
    <cfRule type="colorScale" priority="2252">
      <colorScale>
        <cfvo type="num" val="24"/>
        <cfvo type="max" val="0"/>
        <color rgb="FFFF7128"/>
        <color rgb="FF66FF33"/>
      </colorScale>
    </cfRule>
  </conditionalFormatting>
  <conditionalFormatting sqref="J419">
    <cfRule type="colorScale" priority="2248">
      <colorScale>
        <cfvo type="num" val="24"/>
        <cfvo type="max" val="0"/>
        <color rgb="FFFF7128"/>
        <color rgb="FF66FF33"/>
      </colorScale>
    </cfRule>
  </conditionalFormatting>
  <conditionalFormatting sqref="K419">
    <cfRule type="colorScale" priority="2247">
      <colorScale>
        <cfvo type="num" val="24"/>
        <cfvo type="max" val="0"/>
        <color rgb="FFFF7128"/>
        <color rgb="FF66FF33"/>
      </colorScale>
    </cfRule>
  </conditionalFormatting>
  <conditionalFormatting sqref="L419">
    <cfRule type="colorScale" priority="2246">
      <colorScale>
        <cfvo type="num" val="24"/>
        <cfvo type="max" val="0"/>
        <color rgb="FFFF7128"/>
        <color rgb="FF66FF33"/>
      </colorScale>
    </cfRule>
  </conditionalFormatting>
  <conditionalFormatting sqref="M419">
    <cfRule type="colorScale" priority="2245">
      <colorScale>
        <cfvo type="num" val="24"/>
        <cfvo type="max" val="0"/>
        <color rgb="FFFF7128"/>
        <color rgb="FF66FF33"/>
      </colorScale>
    </cfRule>
  </conditionalFormatting>
  <conditionalFormatting sqref="N419">
    <cfRule type="colorScale" priority="2244">
      <colorScale>
        <cfvo type="num" val="24"/>
        <cfvo type="max" val="0"/>
        <color rgb="FFFF7128"/>
        <color rgb="FF66FF33"/>
      </colorScale>
    </cfRule>
  </conditionalFormatting>
  <conditionalFormatting sqref="O419">
    <cfRule type="colorScale" priority="2243">
      <colorScale>
        <cfvo type="num" val="24"/>
        <cfvo type="max" val="0"/>
        <color rgb="FFFF7128"/>
        <color rgb="FF66FF33"/>
      </colorScale>
    </cfRule>
  </conditionalFormatting>
  <conditionalFormatting sqref="P419">
    <cfRule type="colorScale" priority="2242">
      <colorScale>
        <cfvo type="num" val="24"/>
        <cfvo type="max" val="0"/>
        <color rgb="FFFF7128"/>
        <color rgb="FF66FF33"/>
      </colorScale>
    </cfRule>
  </conditionalFormatting>
  <conditionalFormatting sqref="Q419">
    <cfRule type="colorScale" priority="2241">
      <colorScale>
        <cfvo type="num" val="24"/>
        <cfvo type="max" val="0"/>
        <color rgb="FFFF7128"/>
        <color rgb="FF66FF33"/>
      </colorScale>
    </cfRule>
  </conditionalFormatting>
  <conditionalFormatting sqref="R419">
    <cfRule type="colorScale" priority="2240">
      <colorScale>
        <cfvo type="num" val="24"/>
        <cfvo type="max" val="0"/>
        <color rgb="FFFF7128"/>
        <color rgb="FF66FF33"/>
      </colorScale>
    </cfRule>
  </conditionalFormatting>
  <conditionalFormatting sqref="C415:C420">
    <cfRule type="cellIs" dxfId="828" priority="2236" stopIfTrue="1" operator="greaterThan">
      <formula>35</formula>
    </cfRule>
  </conditionalFormatting>
  <conditionalFormatting sqref="M415:M420">
    <cfRule type="cellIs" dxfId="827" priority="2235" stopIfTrue="1" operator="greaterThan">
      <formula>100</formula>
    </cfRule>
  </conditionalFormatting>
  <conditionalFormatting sqref="C390:C413">
    <cfRule type="cellIs" dxfId="826" priority="2234" operator="greaterThan">
      <formula>36</formula>
    </cfRule>
  </conditionalFormatting>
  <conditionalFormatting sqref="C390:C413">
    <cfRule type="cellIs" dxfId="825" priority="2233" operator="between">
      <formula>25</formula>
      <formula>0</formula>
    </cfRule>
  </conditionalFormatting>
  <conditionalFormatting sqref="C390:C413">
    <cfRule type="cellIs" dxfId="824" priority="2232" operator="lessThan">
      <formula>0</formula>
    </cfRule>
  </conditionalFormatting>
  <conditionalFormatting sqref="Q422:Q430 Q438">
    <cfRule type="cellIs" dxfId="823" priority="2231" operator="notBetween">
      <formula>0</formula>
      <formula>360</formula>
    </cfRule>
  </conditionalFormatting>
  <conditionalFormatting sqref="Q422">
    <cfRule type="cellIs" dxfId="822" priority="2230" operator="between">
      <formula>$R423-3</formula>
      <formula>$R423+3</formula>
    </cfRule>
  </conditionalFormatting>
  <conditionalFormatting sqref="Q423">
    <cfRule type="cellIs" dxfId="821" priority="2228" operator="between">
      <formula>Q422-3</formula>
      <formula>Q422+3</formula>
    </cfRule>
    <cfRule type="cellIs" dxfId="820" priority="2229" operator="between">
      <formula>Q424-3</formula>
      <formula>Q424+3</formula>
    </cfRule>
  </conditionalFormatting>
  <conditionalFormatting sqref="Q424">
    <cfRule type="cellIs" dxfId="819" priority="2226" operator="between">
      <formula>Q423-3</formula>
      <formula>Q423+3</formula>
    </cfRule>
    <cfRule type="cellIs" dxfId="818" priority="2227" operator="between">
      <formula>Q425-3</formula>
      <formula>Q425+3</formula>
    </cfRule>
  </conditionalFormatting>
  <conditionalFormatting sqref="Q425">
    <cfRule type="cellIs" dxfId="817" priority="2224" operator="between">
      <formula>Q424-3</formula>
      <formula>Q424+3</formula>
    </cfRule>
    <cfRule type="cellIs" dxfId="816" priority="2225" operator="between">
      <formula>Q426-3</formula>
      <formula>Q426+3</formula>
    </cfRule>
  </conditionalFormatting>
  <conditionalFormatting sqref="Q426">
    <cfRule type="cellIs" dxfId="815" priority="2222" operator="between">
      <formula>Q425-3</formula>
      <formula>Q425+3</formula>
    </cfRule>
    <cfRule type="cellIs" dxfId="814" priority="2223" operator="between">
      <formula>Q427-3</formula>
      <formula>Q427+3</formula>
    </cfRule>
  </conditionalFormatting>
  <conditionalFormatting sqref="Q427">
    <cfRule type="cellIs" dxfId="813" priority="2220" operator="between">
      <formula>Q426-3</formula>
      <formula>Q426+3</formula>
    </cfRule>
    <cfRule type="cellIs" dxfId="812" priority="2221" operator="between">
      <formula>Q428-3</formula>
      <formula>Q428+3</formula>
    </cfRule>
  </conditionalFormatting>
  <conditionalFormatting sqref="Q428">
    <cfRule type="cellIs" dxfId="811" priority="2218" operator="between">
      <formula>Q427-3</formula>
      <formula>Q427+3</formula>
    </cfRule>
    <cfRule type="cellIs" dxfId="810" priority="2219" operator="between">
      <formula>Q429-3</formula>
      <formula>Q429+3</formula>
    </cfRule>
  </conditionalFormatting>
  <conditionalFormatting sqref="Q429">
    <cfRule type="cellIs" dxfId="809" priority="2216" operator="between">
      <formula>Q428-3</formula>
      <formula>Q428+3</formula>
    </cfRule>
    <cfRule type="cellIs" dxfId="808" priority="2217" operator="between">
      <formula>Q430-3</formula>
      <formula>Q430+3</formula>
    </cfRule>
  </conditionalFormatting>
  <conditionalFormatting sqref="Q430">
    <cfRule type="cellIs" dxfId="807" priority="2214" operator="between">
      <formula>Q429-3</formula>
      <formula>Q429+3</formula>
    </cfRule>
    <cfRule type="cellIs" dxfId="806" priority="2215" operator="between">
      <formula>Q431-3</formula>
      <formula>Q431+3</formula>
    </cfRule>
  </conditionalFormatting>
  <conditionalFormatting sqref="Q438">
    <cfRule type="cellIs" dxfId="805" priority="2198" operator="between">
      <formula>Q437-3</formula>
      <formula>Q437+3</formula>
    </cfRule>
    <cfRule type="cellIs" dxfId="804" priority="2199" operator="between">
      <formula>Q439-3</formula>
      <formula>Q439+3</formula>
    </cfRule>
  </conditionalFormatting>
  <conditionalFormatting sqref="P429:P430 P438">
    <cfRule type="cellIs" dxfId="803" priority="2183" operator="between">
      <formula>0.5</formula>
      <formula>0.01</formula>
    </cfRule>
  </conditionalFormatting>
  <conditionalFormatting sqref="P429:P430 P438">
    <cfRule type="cellIs" dxfId="802" priority="2182" operator="lessThan">
      <formula>0.1</formula>
    </cfRule>
  </conditionalFormatting>
  <conditionalFormatting sqref="O429:O430 O438">
    <cfRule type="cellIs" dxfId="801" priority="2180" operator="greaterThan">
      <formula>1000</formula>
    </cfRule>
    <cfRule type="cellIs" dxfId="800" priority="2181" operator="lessThan">
      <formula>0</formula>
    </cfRule>
  </conditionalFormatting>
  <conditionalFormatting sqref="R422:R445">
    <cfRule type="cellIs" dxfId="799" priority="2179" operator="greaterThan">
      <formula>0</formula>
    </cfRule>
  </conditionalFormatting>
  <conditionalFormatting sqref="N429:N430 N438">
    <cfRule type="cellIs" dxfId="798" priority="2177" operator="between">
      <formula>1000</formula>
      <formula>901</formula>
    </cfRule>
    <cfRule type="cellIs" dxfId="797" priority="2178" operator="greaterThan">
      <formula>1026</formula>
    </cfRule>
  </conditionalFormatting>
  <conditionalFormatting sqref="N429:N430 N438">
    <cfRule type="cellIs" dxfId="796" priority="2176" operator="lessThan">
      <formula>900</formula>
    </cfRule>
  </conditionalFormatting>
  <conditionalFormatting sqref="M429:M430 M438">
    <cfRule type="cellIs" dxfId="795" priority="2173" operator="greaterThan">
      <formula>101</formula>
    </cfRule>
    <cfRule type="cellIs" dxfId="794" priority="2174" operator="between">
      <formula>100</formula>
      <formula>101</formula>
    </cfRule>
    <cfRule type="cellIs" dxfId="793" priority="2175" operator="between">
      <formula>99</formula>
      <formula>100</formula>
    </cfRule>
  </conditionalFormatting>
  <conditionalFormatting sqref="M429:M430 M438">
    <cfRule type="cellIs" dxfId="792" priority="2172" operator="lessThan">
      <formula>20</formula>
    </cfRule>
  </conditionalFormatting>
  <conditionalFormatting sqref="M429:M430 M438">
    <cfRule type="cellIs" dxfId="791" priority="2171" operator="lessThan">
      <formula>0</formula>
    </cfRule>
  </conditionalFormatting>
  <conditionalFormatting sqref="L429:L430 L438">
    <cfRule type="cellIs" dxfId="790" priority="2169" operator="lessThan">
      <formula>0</formula>
    </cfRule>
    <cfRule type="cellIs" dxfId="789" priority="2170" operator="lessThan">
      <formula>15</formula>
    </cfRule>
  </conditionalFormatting>
  <conditionalFormatting sqref="L429:L430 L438">
    <cfRule type="cellIs" dxfId="788" priority="2168" operator="greaterThan">
      <formula>40</formula>
    </cfRule>
  </conditionalFormatting>
  <conditionalFormatting sqref="E422:E445">
    <cfRule type="cellIs" dxfId="787" priority="2161" operator="greaterThan">
      <formula>1</formula>
    </cfRule>
    <cfRule type="cellIs" dxfId="786" priority="2162" operator="lessThan">
      <formula>0</formula>
    </cfRule>
  </conditionalFormatting>
  <conditionalFormatting sqref="D422:D445">
    <cfRule type="cellIs" dxfId="785" priority="2160" operator="lessThan">
      <formula>0</formula>
    </cfRule>
  </conditionalFormatting>
  <conditionalFormatting sqref="I422:I445">
    <cfRule type="cellIs" dxfId="784" priority="2159" operator="lessThan">
      <formula>0</formula>
    </cfRule>
  </conditionalFormatting>
  <conditionalFormatting sqref="F422:F445">
    <cfRule type="cellIs" dxfId="783" priority="2158" operator="lessThan">
      <formula>0</formula>
    </cfRule>
  </conditionalFormatting>
  <conditionalFormatting sqref="G422:G445">
    <cfRule type="cellIs" dxfId="782" priority="2157" operator="lessThan">
      <formula>0</formula>
    </cfRule>
  </conditionalFormatting>
  <conditionalFormatting sqref="H422:H445">
    <cfRule type="cellIs" dxfId="781" priority="2156" operator="lessThan">
      <formula>0</formula>
    </cfRule>
  </conditionalFormatting>
  <conditionalFormatting sqref="J429:J445">
    <cfRule type="cellIs" dxfId="780" priority="2152" operator="lessThan">
      <formula>0</formula>
    </cfRule>
    <cfRule type="cellIs" dxfId="779" priority="2153" operator="greaterThan">
      <formula>985</formula>
    </cfRule>
    <cfRule type="cellIs" dxfId="778" priority="2154" operator="equal">
      <formula>"="</formula>
    </cfRule>
  </conditionalFormatting>
  <conditionalFormatting sqref="J429:J445">
    <cfRule type="cellIs" dxfId="777" priority="2145" operator="between">
      <formula>150</formula>
      <formula>900</formula>
    </cfRule>
  </conditionalFormatting>
  <conditionalFormatting sqref="K429:K430 K438">
    <cfRule type="cellIs" dxfId="776" priority="2143" operator="greaterThan">
      <formula>$J429</formula>
    </cfRule>
    <cfRule type="cellIs" dxfId="775" priority="2148" operator="lessThan">
      <formula>0</formula>
    </cfRule>
    <cfRule type="cellIs" dxfId="774" priority="2149" operator="greaterThan">
      <formula>985</formula>
    </cfRule>
    <cfRule type="cellIs" dxfId="773" priority="2150" operator="equal">
      <formula>"="</formula>
    </cfRule>
  </conditionalFormatting>
  <conditionalFormatting sqref="K429:K430 K438">
    <cfRule type="cellIs" dxfId="772" priority="2147" operator="between">
      <formula>150</formula>
      <formula>900</formula>
    </cfRule>
  </conditionalFormatting>
  <conditionalFormatting sqref="K429:K430 K438">
    <cfRule type="cellIs" dxfId="771" priority="2146" operator="equal">
      <formula>$J429</formula>
    </cfRule>
  </conditionalFormatting>
  <conditionalFormatting sqref="J429:J445">
    <cfRule type="cellIs" dxfId="770" priority="2142" operator="lessThan">
      <formula>$K429</formula>
    </cfRule>
    <cfRule type="cellIs" dxfId="769" priority="2144" operator="equal">
      <formula>$K429</formula>
    </cfRule>
  </conditionalFormatting>
  <conditionalFormatting sqref="K429:K430 K438">
    <cfRule type="cellIs" dxfId="768" priority="2151" operator="equal">
      <formula>$K430</formula>
    </cfRule>
  </conditionalFormatting>
  <conditionalFormatting sqref="J429:J445">
    <cfRule type="cellIs" dxfId="767" priority="2155" operator="equal">
      <formula>$J430</formula>
    </cfRule>
  </conditionalFormatting>
  <conditionalFormatting sqref="F451">
    <cfRule type="colorScale" priority="2141">
      <colorScale>
        <cfvo type="num" val="24"/>
        <cfvo type="max" val="0"/>
        <color rgb="FFFF7128"/>
        <color rgb="FF66FF33"/>
      </colorScale>
    </cfRule>
  </conditionalFormatting>
  <conditionalFormatting sqref="E451">
    <cfRule type="colorScale" priority="2140">
      <colorScale>
        <cfvo type="num" val="24"/>
        <cfvo type="max" val="0"/>
        <color rgb="FFFF7128"/>
        <color rgb="FF66FF33"/>
      </colorScale>
    </cfRule>
  </conditionalFormatting>
  <conditionalFormatting sqref="D451">
    <cfRule type="colorScale" priority="2139">
      <colorScale>
        <cfvo type="num" val="24"/>
        <cfvo type="max" val="0"/>
        <color rgb="FFFF7128"/>
        <color rgb="FF66FF33"/>
      </colorScale>
    </cfRule>
  </conditionalFormatting>
  <conditionalFormatting sqref="C451">
    <cfRule type="colorScale" priority="2138">
      <colorScale>
        <cfvo type="num" val="24"/>
        <cfvo type="max" val="0"/>
        <color rgb="FFFF7128"/>
        <color rgb="FF66FF33"/>
      </colorScale>
    </cfRule>
  </conditionalFormatting>
  <conditionalFormatting sqref="G451">
    <cfRule type="colorScale" priority="2137">
      <colorScale>
        <cfvo type="num" val="24"/>
        <cfvo type="max" val="0"/>
        <color rgb="FFFF7128"/>
        <color rgb="FF66FF33"/>
      </colorScale>
    </cfRule>
  </conditionalFormatting>
  <conditionalFormatting sqref="H451">
    <cfRule type="colorScale" priority="2136">
      <colorScale>
        <cfvo type="num" val="24"/>
        <cfvo type="max" val="0"/>
        <color rgb="FFFF7128"/>
        <color rgb="FF66FF33"/>
      </colorScale>
    </cfRule>
  </conditionalFormatting>
  <conditionalFormatting sqref="I451">
    <cfRule type="colorScale" priority="2135">
      <colorScale>
        <cfvo type="num" val="24"/>
        <cfvo type="max" val="0"/>
        <color rgb="FFFF7128"/>
        <color rgb="FF66FF33"/>
      </colorScale>
    </cfRule>
  </conditionalFormatting>
  <conditionalFormatting sqref="J451">
    <cfRule type="colorScale" priority="2131">
      <colorScale>
        <cfvo type="num" val="24"/>
        <cfvo type="max" val="0"/>
        <color rgb="FFFF7128"/>
        <color rgb="FF66FF33"/>
      </colorScale>
    </cfRule>
  </conditionalFormatting>
  <conditionalFormatting sqref="K451">
    <cfRule type="colorScale" priority="2130">
      <colorScale>
        <cfvo type="num" val="24"/>
        <cfvo type="max" val="0"/>
        <color rgb="FFFF7128"/>
        <color rgb="FF66FF33"/>
      </colorScale>
    </cfRule>
  </conditionalFormatting>
  <conditionalFormatting sqref="L451">
    <cfRule type="colorScale" priority="2129">
      <colorScale>
        <cfvo type="num" val="24"/>
        <cfvo type="max" val="0"/>
        <color rgb="FFFF7128"/>
        <color rgb="FF66FF33"/>
      </colorScale>
    </cfRule>
  </conditionalFormatting>
  <conditionalFormatting sqref="M451">
    <cfRule type="colorScale" priority="2128">
      <colorScale>
        <cfvo type="num" val="24"/>
        <cfvo type="max" val="0"/>
        <color rgb="FFFF7128"/>
        <color rgb="FF66FF33"/>
      </colorScale>
    </cfRule>
  </conditionalFormatting>
  <conditionalFormatting sqref="N451">
    <cfRule type="colorScale" priority="2127">
      <colorScale>
        <cfvo type="num" val="24"/>
        <cfvo type="max" val="0"/>
        <color rgb="FFFF7128"/>
        <color rgb="FF66FF33"/>
      </colorScale>
    </cfRule>
  </conditionalFormatting>
  <conditionalFormatting sqref="O451">
    <cfRule type="colorScale" priority="2126">
      <colorScale>
        <cfvo type="num" val="24"/>
        <cfvo type="max" val="0"/>
        <color rgb="FFFF7128"/>
        <color rgb="FF66FF33"/>
      </colorScale>
    </cfRule>
  </conditionalFormatting>
  <conditionalFormatting sqref="P451">
    <cfRule type="colorScale" priority="2125">
      <colorScale>
        <cfvo type="num" val="24"/>
        <cfvo type="max" val="0"/>
        <color rgb="FFFF7128"/>
        <color rgb="FF66FF33"/>
      </colorScale>
    </cfRule>
  </conditionalFormatting>
  <conditionalFormatting sqref="Q451">
    <cfRule type="colorScale" priority="2124">
      <colorScale>
        <cfvo type="num" val="24"/>
        <cfvo type="max" val="0"/>
        <color rgb="FFFF7128"/>
        <color rgb="FF66FF33"/>
      </colorScale>
    </cfRule>
  </conditionalFormatting>
  <conditionalFormatting sqref="R451">
    <cfRule type="colorScale" priority="2123">
      <colorScale>
        <cfvo type="num" val="24"/>
        <cfvo type="max" val="0"/>
        <color rgb="FFFF7128"/>
        <color rgb="FF66FF33"/>
      </colorScale>
    </cfRule>
  </conditionalFormatting>
  <conditionalFormatting sqref="C447:C452">
    <cfRule type="cellIs" dxfId="766" priority="2119" stopIfTrue="1" operator="greaterThan">
      <formula>35</formula>
    </cfRule>
  </conditionalFormatting>
  <conditionalFormatting sqref="M447:M452">
    <cfRule type="cellIs" dxfId="765" priority="2118" stopIfTrue="1" operator="greaterThan">
      <formula>100</formula>
    </cfRule>
  </conditionalFormatting>
  <conditionalFormatting sqref="C422:C445">
    <cfRule type="cellIs" dxfId="764" priority="2117" operator="greaterThan">
      <formula>36</formula>
    </cfRule>
  </conditionalFormatting>
  <conditionalFormatting sqref="C422:C445">
    <cfRule type="cellIs" dxfId="763" priority="2116" operator="between">
      <formula>25</formula>
      <formula>0</formula>
    </cfRule>
  </conditionalFormatting>
  <conditionalFormatting sqref="C422:C445">
    <cfRule type="cellIs" dxfId="762" priority="2115" operator="lessThan">
      <formula>0</formula>
    </cfRule>
  </conditionalFormatting>
  <conditionalFormatting sqref="Q454">
    <cfRule type="cellIs" dxfId="761" priority="2114" operator="notBetween">
      <formula>0</formula>
      <formula>360</formula>
    </cfRule>
  </conditionalFormatting>
  <conditionalFormatting sqref="Q454">
    <cfRule type="cellIs" dxfId="760" priority="2113" operator="between">
      <formula>$R455-3</formula>
      <formula>$R455+3</formula>
    </cfRule>
  </conditionalFormatting>
  <conditionalFormatting sqref="P454">
    <cfRule type="cellIs" dxfId="759" priority="2066" operator="between">
      <formula>0.5</formula>
      <formula>0.01</formula>
    </cfRule>
  </conditionalFormatting>
  <conditionalFormatting sqref="P454">
    <cfRule type="cellIs" dxfId="758" priority="2065" operator="lessThan">
      <formula>0.1</formula>
    </cfRule>
  </conditionalFormatting>
  <conditionalFormatting sqref="O454:O477">
    <cfRule type="cellIs" dxfId="757" priority="2063" operator="greaterThan">
      <formula>1000</formula>
    </cfRule>
    <cfRule type="cellIs" dxfId="756" priority="2064" operator="lessThan">
      <formula>0</formula>
    </cfRule>
  </conditionalFormatting>
  <conditionalFormatting sqref="R454">
    <cfRule type="cellIs" dxfId="755" priority="2062" operator="greaterThan">
      <formula>0</formula>
    </cfRule>
  </conditionalFormatting>
  <conditionalFormatting sqref="N454:N477">
    <cfRule type="cellIs" dxfId="754" priority="2060" operator="between">
      <formula>1000</formula>
      <formula>901</formula>
    </cfRule>
    <cfRule type="cellIs" dxfId="753" priority="2061" operator="greaterThan">
      <formula>1026</formula>
    </cfRule>
  </conditionalFormatting>
  <conditionalFormatting sqref="N454:N477">
    <cfRule type="cellIs" dxfId="752" priority="2059" operator="lessThan">
      <formula>900</formula>
    </cfRule>
  </conditionalFormatting>
  <conditionalFormatting sqref="M454:M477">
    <cfRule type="cellIs" dxfId="751" priority="2056" operator="greaterThan">
      <formula>101</formula>
    </cfRule>
    <cfRule type="cellIs" dxfId="750" priority="2057" operator="between">
      <formula>100</formula>
      <formula>101</formula>
    </cfRule>
    <cfRule type="cellIs" dxfId="749" priority="2058" operator="between">
      <formula>99</formula>
      <formula>100</formula>
    </cfRule>
  </conditionalFormatting>
  <conditionalFormatting sqref="M454:M477">
    <cfRule type="cellIs" dxfId="748" priority="2055" operator="lessThan">
      <formula>20</formula>
    </cfRule>
  </conditionalFormatting>
  <conditionalFormatting sqref="M454:M477">
    <cfRule type="cellIs" dxfId="747" priority="2054" operator="lessThan">
      <formula>0</formula>
    </cfRule>
  </conditionalFormatting>
  <conditionalFormatting sqref="L454:L477">
    <cfRule type="cellIs" dxfId="746" priority="2052" operator="lessThan">
      <formula>0</formula>
    </cfRule>
    <cfRule type="cellIs" dxfId="745" priority="2053" operator="lessThan">
      <formula>15</formula>
    </cfRule>
  </conditionalFormatting>
  <conditionalFormatting sqref="L454:L477">
    <cfRule type="cellIs" dxfId="744" priority="2051" operator="greaterThan">
      <formula>40</formula>
    </cfRule>
  </conditionalFormatting>
  <conditionalFormatting sqref="E454:E475">
    <cfRule type="cellIs" dxfId="743" priority="2044" operator="greaterThan">
      <formula>1</formula>
    </cfRule>
    <cfRule type="cellIs" dxfId="742" priority="2045" operator="lessThan">
      <formula>0</formula>
    </cfRule>
  </conditionalFormatting>
  <conditionalFormatting sqref="D454:D477">
    <cfRule type="cellIs" dxfId="741" priority="2043" operator="lessThan">
      <formula>0</formula>
    </cfRule>
  </conditionalFormatting>
  <conditionalFormatting sqref="I454:I477">
    <cfRule type="cellIs" dxfId="740" priority="2042" operator="lessThan">
      <formula>0</formula>
    </cfRule>
  </conditionalFormatting>
  <conditionalFormatting sqref="F454:F477">
    <cfRule type="cellIs" dxfId="739" priority="2041" operator="lessThan">
      <formula>0</formula>
    </cfRule>
  </conditionalFormatting>
  <conditionalFormatting sqref="G454:G477">
    <cfRule type="cellIs" dxfId="738" priority="2040" operator="lessThan">
      <formula>0</formula>
    </cfRule>
  </conditionalFormatting>
  <conditionalFormatting sqref="H454:H477">
    <cfRule type="cellIs" dxfId="737" priority="2039" operator="lessThan">
      <formula>0</formula>
    </cfRule>
  </conditionalFormatting>
  <conditionalFormatting sqref="J454:J457 J459:J460 J470:J477">
    <cfRule type="cellIs" dxfId="736" priority="2035" operator="lessThan">
      <formula>0</formula>
    </cfRule>
    <cfRule type="cellIs" dxfId="735" priority="2036" operator="greaterThan">
      <formula>985</formula>
    </cfRule>
    <cfRule type="cellIs" dxfId="734" priority="2037" operator="equal">
      <formula>"="</formula>
    </cfRule>
  </conditionalFormatting>
  <conditionalFormatting sqref="J454:J457 J459:J460 J470:J477">
    <cfRule type="cellIs" dxfId="733" priority="2028" operator="between">
      <formula>150</formula>
      <formula>900</formula>
    </cfRule>
  </conditionalFormatting>
  <conditionalFormatting sqref="K454:K457 K476:K477 K459:K460 K470:K474">
    <cfRule type="cellIs" dxfId="732" priority="2026" operator="greaterThan">
      <formula>$J454</formula>
    </cfRule>
    <cfRule type="cellIs" dxfId="731" priority="2031" operator="lessThan">
      <formula>0</formula>
    </cfRule>
    <cfRule type="cellIs" dxfId="730" priority="2032" operator="greaterThan">
      <formula>985</formula>
    </cfRule>
    <cfRule type="cellIs" dxfId="729" priority="2033" operator="equal">
      <formula>"="</formula>
    </cfRule>
  </conditionalFormatting>
  <conditionalFormatting sqref="K454:K457 K476:K477 K459:K460 K470:K474">
    <cfRule type="cellIs" dxfId="728" priority="2030" operator="between">
      <formula>150</formula>
      <formula>900</formula>
    </cfRule>
  </conditionalFormatting>
  <conditionalFormatting sqref="K454:K457 K476:K477 K459:K460 K470:K474">
    <cfRule type="cellIs" dxfId="727" priority="2029" operator="equal">
      <formula>$J454</formula>
    </cfRule>
  </conditionalFormatting>
  <conditionalFormatting sqref="J454:J457 J459:J460 J470:J477">
    <cfRule type="cellIs" dxfId="726" priority="2025" operator="lessThan">
      <formula>$K454</formula>
    </cfRule>
    <cfRule type="cellIs" dxfId="725" priority="2027" operator="equal">
      <formula>$K454</formula>
    </cfRule>
  </conditionalFormatting>
  <conditionalFormatting sqref="K454:K457 K476:K477 K459:K460 K470:K474">
    <cfRule type="cellIs" dxfId="724" priority="2034" operator="equal">
      <formula>$K455</formula>
    </cfRule>
  </conditionalFormatting>
  <conditionalFormatting sqref="J454:J457 J459:J460 J470:J477">
    <cfRule type="cellIs" dxfId="723" priority="2038" operator="equal">
      <formula>$J455</formula>
    </cfRule>
  </conditionalFormatting>
  <conditionalFormatting sqref="F483">
    <cfRule type="colorScale" priority="2024">
      <colorScale>
        <cfvo type="num" val="24"/>
        <cfvo type="max" val="0"/>
        <color rgb="FFFF7128"/>
        <color rgb="FF66FF33"/>
      </colorScale>
    </cfRule>
  </conditionalFormatting>
  <conditionalFormatting sqref="E483">
    <cfRule type="colorScale" priority="2023">
      <colorScale>
        <cfvo type="num" val="24"/>
        <cfvo type="max" val="0"/>
        <color rgb="FFFF7128"/>
        <color rgb="FF66FF33"/>
      </colorScale>
    </cfRule>
  </conditionalFormatting>
  <conditionalFormatting sqref="D483">
    <cfRule type="colorScale" priority="2022">
      <colorScale>
        <cfvo type="num" val="24"/>
        <cfvo type="max" val="0"/>
        <color rgb="FFFF7128"/>
        <color rgb="FF66FF33"/>
      </colorScale>
    </cfRule>
  </conditionalFormatting>
  <conditionalFormatting sqref="C483">
    <cfRule type="colorScale" priority="2021">
      <colorScale>
        <cfvo type="num" val="24"/>
        <cfvo type="max" val="0"/>
        <color rgb="FFFF7128"/>
        <color rgb="FF66FF33"/>
      </colorScale>
    </cfRule>
  </conditionalFormatting>
  <conditionalFormatting sqref="G483">
    <cfRule type="colorScale" priority="2020">
      <colorScale>
        <cfvo type="num" val="24"/>
        <cfvo type="max" val="0"/>
        <color rgb="FFFF7128"/>
        <color rgb="FF66FF33"/>
      </colorScale>
    </cfRule>
  </conditionalFormatting>
  <conditionalFormatting sqref="H483">
    <cfRule type="colorScale" priority="2019">
      <colorScale>
        <cfvo type="num" val="24"/>
        <cfvo type="max" val="0"/>
        <color rgb="FFFF7128"/>
        <color rgb="FF66FF33"/>
      </colorScale>
    </cfRule>
  </conditionalFormatting>
  <conditionalFormatting sqref="I483">
    <cfRule type="colorScale" priority="2018">
      <colorScale>
        <cfvo type="num" val="24"/>
        <cfvo type="max" val="0"/>
        <color rgb="FFFF7128"/>
        <color rgb="FF66FF33"/>
      </colorScale>
    </cfRule>
  </conditionalFormatting>
  <conditionalFormatting sqref="J483">
    <cfRule type="colorScale" priority="2014">
      <colorScale>
        <cfvo type="num" val="24"/>
        <cfvo type="max" val="0"/>
        <color rgb="FFFF7128"/>
        <color rgb="FF66FF33"/>
      </colorScale>
    </cfRule>
  </conditionalFormatting>
  <conditionalFormatting sqref="K483">
    <cfRule type="colorScale" priority="2013">
      <colorScale>
        <cfvo type="num" val="24"/>
        <cfvo type="max" val="0"/>
        <color rgb="FFFF7128"/>
        <color rgb="FF66FF33"/>
      </colorScale>
    </cfRule>
  </conditionalFormatting>
  <conditionalFormatting sqref="L483">
    <cfRule type="colorScale" priority="2012">
      <colorScale>
        <cfvo type="num" val="24"/>
        <cfvo type="max" val="0"/>
        <color rgb="FFFF7128"/>
        <color rgb="FF66FF33"/>
      </colorScale>
    </cfRule>
  </conditionalFormatting>
  <conditionalFormatting sqref="M483">
    <cfRule type="colorScale" priority="2011">
      <colorScale>
        <cfvo type="num" val="24"/>
        <cfvo type="max" val="0"/>
        <color rgb="FFFF7128"/>
        <color rgb="FF66FF33"/>
      </colorScale>
    </cfRule>
  </conditionalFormatting>
  <conditionalFormatting sqref="N483">
    <cfRule type="colorScale" priority="2010">
      <colorScale>
        <cfvo type="num" val="24"/>
        <cfvo type="max" val="0"/>
        <color rgb="FFFF7128"/>
        <color rgb="FF66FF33"/>
      </colorScale>
    </cfRule>
  </conditionalFormatting>
  <conditionalFormatting sqref="O483">
    <cfRule type="colorScale" priority="2009">
      <colorScale>
        <cfvo type="num" val="24"/>
        <cfvo type="max" val="0"/>
        <color rgb="FFFF7128"/>
        <color rgb="FF66FF33"/>
      </colorScale>
    </cfRule>
  </conditionalFormatting>
  <conditionalFormatting sqref="P483">
    <cfRule type="colorScale" priority="2008">
      <colorScale>
        <cfvo type="num" val="24"/>
        <cfvo type="max" val="0"/>
        <color rgb="FFFF7128"/>
        <color rgb="FF66FF33"/>
      </colorScale>
    </cfRule>
  </conditionalFormatting>
  <conditionalFormatting sqref="Q483">
    <cfRule type="colorScale" priority="2007">
      <colorScale>
        <cfvo type="num" val="24"/>
        <cfvo type="max" val="0"/>
        <color rgb="FFFF7128"/>
        <color rgb="FF66FF33"/>
      </colorScale>
    </cfRule>
  </conditionalFormatting>
  <conditionalFormatting sqref="R483">
    <cfRule type="colorScale" priority="2006">
      <colorScale>
        <cfvo type="num" val="24"/>
        <cfvo type="max" val="0"/>
        <color rgb="FFFF7128"/>
        <color rgb="FF66FF33"/>
      </colorScale>
    </cfRule>
  </conditionalFormatting>
  <conditionalFormatting sqref="C479:C484">
    <cfRule type="cellIs" dxfId="722" priority="2002" stopIfTrue="1" operator="greaterThan">
      <formula>35</formula>
    </cfRule>
  </conditionalFormatting>
  <conditionalFormatting sqref="M479:M484">
    <cfRule type="cellIs" dxfId="721" priority="2001" stopIfTrue="1" operator="greaterThan">
      <formula>100</formula>
    </cfRule>
  </conditionalFormatting>
  <conditionalFormatting sqref="C454:C477">
    <cfRule type="cellIs" dxfId="720" priority="2000" operator="greaterThan">
      <formula>36</formula>
    </cfRule>
  </conditionalFormatting>
  <conditionalFormatting sqref="C454:C477">
    <cfRule type="cellIs" dxfId="719" priority="1999" operator="between">
      <formula>25</formula>
      <formula>0</formula>
    </cfRule>
  </conditionalFormatting>
  <conditionalFormatting sqref="C454:C477">
    <cfRule type="cellIs" dxfId="718" priority="1998" operator="lessThan">
      <formula>0</formula>
    </cfRule>
  </conditionalFormatting>
  <conditionalFormatting sqref="Q486 Q509">
    <cfRule type="cellIs" dxfId="717" priority="1997" operator="notBetween">
      <formula>0</formula>
      <formula>360</formula>
    </cfRule>
  </conditionalFormatting>
  <conditionalFormatting sqref="Q486">
    <cfRule type="cellIs" dxfId="716" priority="1996" operator="between">
      <formula>$R487-3</formula>
      <formula>$R487+3</formula>
    </cfRule>
  </conditionalFormatting>
  <conditionalFormatting sqref="Q509">
    <cfRule type="cellIs" dxfId="715" priority="1950" operator="between">
      <formula>Q508-3</formula>
      <formula>Q508+3</formula>
    </cfRule>
    <cfRule type="cellIs" dxfId="714" priority="1951" operator="between">
      <formula>Q510-3</formula>
      <formula>Q510+3</formula>
    </cfRule>
  </conditionalFormatting>
  <conditionalFormatting sqref="P486">
    <cfRule type="cellIs" dxfId="713" priority="1949" operator="between">
      <formula>0.5</formula>
      <formula>0.01</formula>
    </cfRule>
  </conditionalFormatting>
  <conditionalFormatting sqref="P486">
    <cfRule type="cellIs" dxfId="712" priority="1948" operator="lessThan">
      <formula>0.1</formula>
    </cfRule>
  </conditionalFormatting>
  <conditionalFormatting sqref="O486:O509">
    <cfRule type="cellIs" dxfId="711" priority="1946" operator="greaterThan">
      <formula>1000</formula>
    </cfRule>
    <cfRule type="cellIs" dxfId="710" priority="1947" operator="lessThan">
      <formula>0</formula>
    </cfRule>
  </conditionalFormatting>
  <conditionalFormatting sqref="R486 R509">
    <cfRule type="cellIs" dxfId="709" priority="1945" operator="greaterThan">
      <formula>0</formula>
    </cfRule>
  </conditionalFormatting>
  <conditionalFormatting sqref="N486:N509">
    <cfRule type="cellIs" dxfId="708" priority="1943" operator="between">
      <formula>1000</formula>
      <formula>901</formula>
    </cfRule>
    <cfRule type="cellIs" dxfId="707" priority="1944" operator="greaterThan">
      <formula>1026</formula>
    </cfRule>
  </conditionalFormatting>
  <conditionalFormatting sqref="N486:N509">
    <cfRule type="cellIs" dxfId="706" priority="1942" operator="lessThan">
      <formula>900</formula>
    </cfRule>
  </conditionalFormatting>
  <conditionalFormatting sqref="M486:M509">
    <cfRule type="cellIs" dxfId="705" priority="1939" operator="greaterThan">
      <formula>101</formula>
    </cfRule>
    <cfRule type="cellIs" dxfId="704" priority="1940" operator="between">
      <formula>100</formula>
      <formula>101</formula>
    </cfRule>
    <cfRule type="cellIs" dxfId="703" priority="1941" operator="between">
      <formula>99</formula>
      <formula>100</formula>
    </cfRule>
  </conditionalFormatting>
  <conditionalFormatting sqref="M486:M509">
    <cfRule type="cellIs" dxfId="702" priority="1938" operator="lessThan">
      <formula>20</formula>
    </cfRule>
  </conditionalFormatting>
  <conditionalFormatting sqref="M486:M509">
    <cfRule type="cellIs" dxfId="701" priority="1937" operator="lessThan">
      <formula>0</formula>
    </cfRule>
  </conditionalFormatting>
  <conditionalFormatting sqref="L486:L509">
    <cfRule type="cellIs" dxfId="700" priority="1935" operator="lessThan">
      <formula>0</formula>
    </cfRule>
    <cfRule type="cellIs" dxfId="699" priority="1936" operator="lessThan">
      <formula>15</formula>
    </cfRule>
  </conditionalFormatting>
  <conditionalFormatting sqref="L486:L509">
    <cfRule type="cellIs" dxfId="698" priority="1934" operator="greaterThan">
      <formula>40</formula>
    </cfRule>
  </conditionalFormatting>
  <conditionalFormatting sqref="E487:E509">
    <cfRule type="cellIs" dxfId="697" priority="1927" operator="greaterThan">
      <formula>1</formula>
    </cfRule>
    <cfRule type="cellIs" dxfId="696" priority="1928" operator="lessThan">
      <formula>0</formula>
    </cfRule>
  </conditionalFormatting>
  <conditionalFormatting sqref="D486:D509">
    <cfRule type="cellIs" dxfId="695" priority="1926" operator="lessThan">
      <formula>0</formula>
    </cfRule>
  </conditionalFormatting>
  <conditionalFormatting sqref="I486:I509">
    <cfRule type="cellIs" dxfId="694" priority="1925" operator="lessThan">
      <formula>0</formula>
    </cfRule>
  </conditionalFormatting>
  <conditionalFormatting sqref="F486:F509">
    <cfRule type="cellIs" dxfId="693" priority="1924" operator="lessThan">
      <formula>0</formula>
    </cfRule>
  </conditionalFormatting>
  <conditionalFormatting sqref="G486:G509">
    <cfRule type="cellIs" dxfId="692" priority="1923" operator="lessThan">
      <formula>0</formula>
    </cfRule>
  </conditionalFormatting>
  <conditionalFormatting sqref="H486:H509">
    <cfRule type="cellIs" dxfId="691" priority="1922" operator="lessThan">
      <formula>0</formula>
    </cfRule>
  </conditionalFormatting>
  <conditionalFormatting sqref="J486:J492 J502:J509">
    <cfRule type="cellIs" dxfId="690" priority="1918" operator="lessThan">
      <formula>0</formula>
    </cfRule>
    <cfRule type="cellIs" dxfId="689" priority="1919" operator="greaterThan">
      <formula>985</formula>
    </cfRule>
    <cfRule type="cellIs" dxfId="688" priority="1920" operator="equal">
      <formula>"="</formula>
    </cfRule>
  </conditionalFormatting>
  <conditionalFormatting sqref="J486:J492 J502:J509">
    <cfRule type="cellIs" dxfId="687" priority="1911" operator="between">
      <formula>150</formula>
      <formula>900</formula>
    </cfRule>
  </conditionalFormatting>
  <conditionalFormatting sqref="K486:K489 K491:K492 K502:K509">
    <cfRule type="cellIs" dxfId="686" priority="1909" operator="greaterThan">
      <formula>$J486</formula>
    </cfRule>
    <cfRule type="cellIs" dxfId="685" priority="1914" operator="lessThan">
      <formula>0</formula>
    </cfRule>
    <cfRule type="cellIs" dxfId="684" priority="1915" operator="greaterThan">
      <formula>985</formula>
    </cfRule>
    <cfRule type="cellIs" dxfId="683" priority="1916" operator="equal">
      <formula>"="</formula>
    </cfRule>
  </conditionalFormatting>
  <conditionalFormatting sqref="K486:K489 K491:K492 K502:K509">
    <cfRule type="cellIs" dxfId="682" priority="1913" operator="between">
      <formula>150</formula>
      <formula>900</formula>
    </cfRule>
  </conditionalFormatting>
  <conditionalFormatting sqref="K486:K489 K491:K492 K502:K509">
    <cfRule type="cellIs" dxfId="681" priority="1912" operator="equal">
      <formula>$J486</formula>
    </cfRule>
  </conditionalFormatting>
  <conditionalFormatting sqref="J486:J492 J502:J509">
    <cfRule type="cellIs" dxfId="680" priority="1908" operator="lessThan">
      <formula>$K486</formula>
    </cfRule>
    <cfRule type="cellIs" dxfId="679" priority="1910" operator="equal">
      <formula>$K486</formula>
    </cfRule>
  </conditionalFormatting>
  <conditionalFormatting sqref="K486:K489 K491:K492 K502:K509">
    <cfRule type="cellIs" dxfId="678" priority="1917" operator="equal">
      <formula>$K487</formula>
    </cfRule>
  </conditionalFormatting>
  <conditionalFormatting sqref="J486:J492 J502:J509">
    <cfRule type="cellIs" dxfId="677" priority="1921" operator="equal">
      <formula>$J487</formula>
    </cfRule>
  </conditionalFormatting>
  <conditionalFormatting sqref="F515">
    <cfRule type="colorScale" priority="1907">
      <colorScale>
        <cfvo type="num" val="24"/>
        <cfvo type="max" val="0"/>
        <color rgb="FFFF7128"/>
        <color rgb="FF66FF33"/>
      </colorScale>
    </cfRule>
  </conditionalFormatting>
  <conditionalFormatting sqref="E515">
    <cfRule type="colorScale" priority="1906">
      <colorScale>
        <cfvo type="num" val="24"/>
        <cfvo type="max" val="0"/>
        <color rgb="FFFF7128"/>
        <color rgb="FF66FF33"/>
      </colorScale>
    </cfRule>
  </conditionalFormatting>
  <conditionalFormatting sqref="D515">
    <cfRule type="colorScale" priority="1905">
      <colorScale>
        <cfvo type="num" val="24"/>
        <cfvo type="max" val="0"/>
        <color rgb="FFFF7128"/>
        <color rgb="FF66FF33"/>
      </colorScale>
    </cfRule>
  </conditionalFormatting>
  <conditionalFormatting sqref="C515">
    <cfRule type="colorScale" priority="1904">
      <colorScale>
        <cfvo type="num" val="24"/>
        <cfvo type="max" val="0"/>
        <color rgb="FFFF7128"/>
        <color rgb="FF66FF33"/>
      </colorScale>
    </cfRule>
  </conditionalFormatting>
  <conditionalFormatting sqref="G515">
    <cfRule type="colorScale" priority="1903">
      <colorScale>
        <cfvo type="num" val="24"/>
        <cfvo type="max" val="0"/>
        <color rgb="FFFF7128"/>
        <color rgb="FF66FF33"/>
      </colorScale>
    </cfRule>
  </conditionalFormatting>
  <conditionalFormatting sqref="H515">
    <cfRule type="colorScale" priority="1902">
      <colorScale>
        <cfvo type="num" val="24"/>
        <cfvo type="max" val="0"/>
        <color rgb="FFFF7128"/>
        <color rgb="FF66FF33"/>
      </colorScale>
    </cfRule>
  </conditionalFormatting>
  <conditionalFormatting sqref="I515">
    <cfRule type="colorScale" priority="1901">
      <colorScale>
        <cfvo type="num" val="24"/>
        <cfvo type="max" val="0"/>
        <color rgb="FFFF7128"/>
        <color rgb="FF66FF33"/>
      </colorScale>
    </cfRule>
  </conditionalFormatting>
  <conditionalFormatting sqref="J515">
    <cfRule type="colorScale" priority="1897">
      <colorScale>
        <cfvo type="num" val="24"/>
        <cfvo type="max" val="0"/>
        <color rgb="FFFF7128"/>
        <color rgb="FF66FF33"/>
      </colorScale>
    </cfRule>
  </conditionalFormatting>
  <conditionalFormatting sqref="K515">
    <cfRule type="colorScale" priority="1896">
      <colorScale>
        <cfvo type="num" val="24"/>
        <cfvo type="max" val="0"/>
        <color rgb="FFFF7128"/>
        <color rgb="FF66FF33"/>
      </colorScale>
    </cfRule>
  </conditionalFormatting>
  <conditionalFormatting sqref="L515">
    <cfRule type="colorScale" priority="1895">
      <colorScale>
        <cfvo type="num" val="24"/>
        <cfvo type="max" val="0"/>
        <color rgb="FFFF7128"/>
        <color rgb="FF66FF33"/>
      </colorScale>
    </cfRule>
  </conditionalFormatting>
  <conditionalFormatting sqref="M515">
    <cfRule type="colorScale" priority="1894">
      <colorScale>
        <cfvo type="num" val="24"/>
        <cfvo type="max" val="0"/>
        <color rgb="FFFF7128"/>
        <color rgb="FF66FF33"/>
      </colorScale>
    </cfRule>
  </conditionalFormatting>
  <conditionalFormatting sqref="N515">
    <cfRule type="colorScale" priority="1893">
      <colorScale>
        <cfvo type="num" val="24"/>
        <cfvo type="max" val="0"/>
        <color rgb="FFFF7128"/>
        <color rgb="FF66FF33"/>
      </colorScale>
    </cfRule>
  </conditionalFormatting>
  <conditionalFormatting sqref="O515">
    <cfRule type="colorScale" priority="1892">
      <colorScale>
        <cfvo type="num" val="24"/>
        <cfvo type="max" val="0"/>
        <color rgb="FFFF7128"/>
        <color rgb="FF66FF33"/>
      </colorScale>
    </cfRule>
  </conditionalFormatting>
  <conditionalFormatting sqref="P515">
    <cfRule type="colorScale" priority="1891">
      <colorScale>
        <cfvo type="num" val="24"/>
        <cfvo type="max" val="0"/>
        <color rgb="FFFF7128"/>
        <color rgb="FF66FF33"/>
      </colorScale>
    </cfRule>
  </conditionalFormatting>
  <conditionalFormatting sqref="Q515">
    <cfRule type="colorScale" priority="1890">
      <colorScale>
        <cfvo type="num" val="24"/>
        <cfvo type="max" val="0"/>
        <color rgb="FFFF7128"/>
        <color rgb="FF66FF33"/>
      </colorScale>
    </cfRule>
  </conditionalFormatting>
  <conditionalFormatting sqref="R515">
    <cfRule type="colorScale" priority="1889">
      <colorScale>
        <cfvo type="num" val="24"/>
        <cfvo type="max" val="0"/>
        <color rgb="FFFF7128"/>
        <color rgb="FF66FF33"/>
      </colorScale>
    </cfRule>
  </conditionalFormatting>
  <conditionalFormatting sqref="C511:C516">
    <cfRule type="cellIs" dxfId="676" priority="1885" stopIfTrue="1" operator="greaterThan">
      <formula>35</formula>
    </cfRule>
  </conditionalFormatting>
  <conditionalFormatting sqref="M511:M516">
    <cfRule type="cellIs" dxfId="675" priority="1884" stopIfTrue="1" operator="greaterThan">
      <formula>100</formula>
    </cfRule>
  </conditionalFormatting>
  <conditionalFormatting sqref="C486:C509">
    <cfRule type="cellIs" dxfId="674" priority="1883" operator="greaterThan">
      <formula>36</formula>
    </cfRule>
  </conditionalFormatting>
  <conditionalFormatting sqref="C486:C509">
    <cfRule type="cellIs" dxfId="673" priority="1882" operator="between">
      <formula>25</formula>
      <formula>0</formula>
    </cfRule>
  </conditionalFormatting>
  <conditionalFormatting sqref="C486:C509">
    <cfRule type="cellIs" dxfId="672" priority="1881" operator="lessThan">
      <formula>0</formula>
    </cfRule>
  </conditionalFormatting>
  <conditionalFormatting sqref="Q533:Q534">
    <cfRule type="cellIs" dxfId="671" priority="1880" operator="notBetween">
      <formula>0</formula>
      <formula>360</formula>
    </cfRule>
  </conditionalFormatting>
  <conditionalFormatting sqref="Q533">
    <cfRule type="cellIs" dxfId="670" priority="1849" operator="between">
      <formula>Q532-3</formula>
      <formula>Q532+3</formula>
    </cfRule>
    <cfRule type="cellIs" dxfId="669" priority="1850" operator="between">
      <formula>Q534-3</formula>
      <formula>Q534+3</formula>
    </cfRule>
  </conditionalFormatting>
  <conditionalFormatting sqref="Q534">
    <cfRule type="cellIs" dxfId="668" priority="1847" operator="between">
      <formula>Q533-3</formula>
      <formula>Q533+3</formula>
    </cfRule>
    <cfRule type="cellIs" dxfId="667" priority="1848" operator="between">
      <formula>Q535-3</formula>
      <formula>Q535+3</formula>
    </cfRule>
  </conditionalFormatting>
  <conditionalFormatting sqref="P533:P534">
    <cfRule type="cellIs" dxfId="666" priority="1832" operator="between">
      <formula>0.5</formula>
      <formula>0.01</formula>
    </cfRule>
  </conditionalFormatting>
  <conditionalFormatting sqref="P533:P534">
    <cfRule type="cellIs" dxfId="665" priority="1831" operator="lessThan">
      <formula>0.1</formula>
    </cfRule>
  </conditionalFormatting>
  <conditionalFormatting sqref="O518:O526 O533:O534">
    <cfRule type="cellIs" dxfId="664" priority="1829" operator="greaterThan">
      <formula>1000</formula>
    </cfRule>
    <cfRule type="cellIs" dxfId="663" priority="1830" operator="lessThan">
      <formula>0</formula>
    </cfRule>
  </conditionalFormatting>
  <conditionalFormatting sqref="R533:R541">
    <cfRule type="cellIs" dxfId="662" priority="1828" operator="greaterThan">
      <formula>0</formula>
    </cfRule>
  </conditionalFormatting>
  <conditionalFormatting sqref="N518:N526 N533:N534">
    <cfRule type="cellIs" dxfId="661" priority="1826" operator="between">
      <formula>1000</formula>
      <formula>901</formula>
    </cfRule>
    <cfRule type="cellIs" dxfId="660" priority="1827" operator="greaterThan">
      <formula>1026</formula>
    </cfRule>
  </conditionalFormatting>
  <conditionalFormatting sqref="N518:N526 N533:N534">
    <cfRule type="cellIs" dxfId="659" priority="1825" operator="lessThan">
      <formula>900</formula>
    </cfRule>
  </conditionalFormatting>
  <conditionalFormatting sqref="M518:M526 M533:M534">
    <cfRule type="cellIs" dxfId="658" priority="1822" operator="greaterThan">
      <formula>101</formula>
    </cfRule>
    <cfRule type="cellIs" dxfId="657" priority="1823" operator="between">
      <formula>100</formula>
      <formula>101</formula>
    </cfRule>
    <cfRule type="cellIs" dxfId="656" priority="1824" operator="between">
      <formula>99</formula>
      <formula>100</formula>
    </cfRule>
  </conditionalFormatting>
  <conditionalFormatting sqref="M518:M526 M533:M534">
    <cfRule type="cellIs" dxfId="655" priority="1821" operator="lessThan">
      <formula>20</formula>
    </cfRule>
  </conditionalFormatting>
  <conditionalFormatting sqref="M518:M526 M533:M534">
    <cfRule type="cellIs" dxfId="654" priority="1820" operator="lessThan">
      <formula>0</formula>
    </cfRule>
  </conditionalFormatting>
  <conditionalFormatting sqref="L518:L526 L533:L534">
    <cfRule type="cellIs" dxfId="653" priority="1818" operator="lessThan">
      <formula>0</formula>
    </cfRule>
    <cfRule type="cellIs" dxfId="652" priority="1819" operator="lessThan">
      <formula>15</formula>
    </cfRule>
  </conditionalFormatting>
  <conditionalFormatting sqref="L518:L526 L533:L534">
    <cfRule type="cellIs" dxfId="651" priority="1817" operator="greaterThan">
      <formula>40</formula>
    </cfRule>
  </conditionalFormatting>
  <conditionalFormatting sqref="E518:E541">
    <cfRule type="cellIs" dxfId="650" priority="1810" operator="greaterThan">
      <formula>1</formula>
    </cfRule>
    <cfRule type="cellIs" dxfId="649" priority="1811" operator="lessThan">
      <formula>0</formula>
    </cfRule>
  </conditionalFormatting>
  <conditionalFormatting sqref="D518:D541">
    <cfRule type="cellIs" dxfId="648" priority="1809" operator="lessThan">
      <formula>0</formula>
    </cfRule>
  </conditionalFormatting>
  <conditionalFormatting sqref="I518:I541">
    <cfRule type="cellIs" dxfId="647" priority="1808" operator="lessThan">
      <formula>0</formula>
    </cfRule>
  </conditionalFormatting>
  <conditionalFormatting sqref="F518:F541">
    <cfRule type="cellIs" dxfId="646" priority="1807" operator="lessThan">
      <formula>0</formula>
    </cfRule>
  </conditionalFormatting>
  <conditionalFormatting sqref="G518:G541">
    <cfRule type="cellIs" dxfId="645" priority="1806" operator="lessThan">
      <formula>0</formula>
    </cfRule>
  </conditionalFormatting>
  <conditionalFormatting sqref="H518:H541">
    <cfRule type="cellIs" dxfId="644" priority="1805" operator="lessThan">
      <formula>0</formula>
    </cfRule>
  </conditionalFormatting>
  <conditionalFormatting sqref="J518:J526 J531:J541">
    <cfRule type="cellIs" dxfId="643" priority="1801" operator="lessThan">
      <formula>0</formula>
    </cfRule>
    <cfRule type="cellIs" dxfId="642" priority="1802" operator="greaterThan">
      <formula>985</formula>
    </cfRule>
    <cfRule type="cellIs" dxfId="641" priority="1803" operator="equal">
      <formula>"="</formula>
    </cfRule>
  </conditionalFormatting>
  <conditionalFormatting sqref="J518:J526 J531:J541">
    <cfRule type="cellIs" dxfId="640" priority="1794" operator="between">
      <formula>150</formula>
      <formula>900</formula>
    </cfRule>
  </conditionalFormatting>
  <conditionalFormatting sqref="K518:K526 K533:K534">
    <cfRule type="cellIs" dxfId="639" priority="1792" operator="greaterThan">
      <formula>$J518</formula>
    </cfRule>
    <cfRule type="cellIs" dxfId="638" priority="1797" operator="lessThan">
      <formula>0</formula>
    </cfRule>
    <cfRule type="cellIs" dxfId="637" priority="1798" operator="greaterThan">
      <formula>985</formula>
    </cfRule>
    <cfRule type="cellIs" dxfId="636" priority="1799" operator="equal">
      <formula>"="</formula>
    </cfRule>
  </conditionalFormatting>
  <conditionalFormatting sqref="K518:K526 K533:K534">
    <cfRule type="cellIs" dxfId="635" priority="1796" operator="between">
      <formula>150</formula>
      <formula>900</formula>
    </cfRule>
  </conditionalFormatting>
  <conditionalFormatting sqref="K518:K526 K533:K534">
    <cfRule type="cellIs" dxfId="634" priority="1795" operator="equal">
      <formula>$J518</formula>
    </cfRule>
  </conditionalFormatting>
  <conditionalFormatting sqref="J518:J526 J531:J541">
    <cfRule type="cellIs" dxfId="633" priority="1791" operator="lessThan">
      <formula>$K518</formula>
    </cfRule>
    <cfRule type="cellIs" dxfId="632" priority="1793" operator="equal">
      <formula>$K518</formula>
    </cfRule>
  </conditionalFormatting>
  <conditionalFormatting sqref="K518:K526 K533:K534">
    <cfRule type="cellIs" dxfId="631" priority="1800" operator="equal">
      <formula>$K519</formula>
    </cfRule>
  </conditionalFormatting>
  <conditionalFormatting sqref="J518:J526 J531:J541">
    <cfRule type="cellIs" dxfId="630" priority="1804" operator="equal">
      <formula>$J519</formula>
    </cfRule>
  </conditionalFormatting>
  <conditionalFormatting sqref="F547">
    <cfRule type="colorScale" priority="1790">
      <colorScale>
        <cfvo type="num" val="24"/>
        <cfvo type="max" val="0"/>
        <color rgb="FFFF7128"/>
        <color rgb="FF66FF33"/>
      </colorScale>
    </cfRule>
  </conditionalFormatting>
  <conditionalFormatting sqref="E547">
    <cfRule type="colorScale" priority="1789">
      <colorScale>
        <cfvo type="num" val="24"/>
        <cfvo type="max" val="0"/>
        <color rgb="FFFF7128"/>
        <color rgb="FF66FF33"/>
      </colorScale>
    </cfRule>
  </conditionalFormatting>
  <conditionalFormatting sqref="D547">
    <cfRule type="colorScale" priority="1788">
      <colorScale>
        <cfvo type="num" val="24"/>
        <cfvo type="max" val="0"/>
        <color rgb="FFFF7128"/>
        <color rgb="FF66FF33"/>
      </colorScale>
    </cfRule>
  </conditionalFormatting>
  <conditionalFormatting sqref="C547">
    <cfRule type="colorScale" priority="1787">
      <colorScale>
        <cfvo type="num" val="24"/>
        <cfvo type="max" val="0"/>
        <color rgb="FFFF7128"/>
        <color rgb="FF66FF33"/>
      </colorScale>
    </cfRule>
  </conditionalFormatting>
  <conditionalFormatting sqref="G547">
    <cfRule type="colorScale" priority="1786">
      <colorScale>
        <cfvo type="num" val="24"/>
        <cfvo type="max" val="0"/>
        <color rgb="FFFF7128"/>
        <color rgb="FF66FF33"/>
      </colorScale>
    </cfRule>
  </conditionalFormatting>
  <conditionalFormatting sqref="H547">
    <cfRule type="colorScale" priority="1785">
      <colorScale>
        <cfvo type="num" val="24"/>
        <cfvo type="max" val="0"/>
        <color rgb="FFFF7128"/>
        <color rgb="FF66FF33"/>
      </colorScale>
    </cfRule>
  </conditionalFormatting>
  <conditionalFormatting sqref="I547">
    <cfRule type="colorScale" priority="1784">
      <colorScale>
        <cfvo type="num" val="24"/>
        <cfvo type="max" val="0"/>
        <color rgb="FFFF7128"/>
        <color rgb="FF66FF33"/>
      </colorScale>
    </cfRule>
  </conditionalFormatting>
  <conditionalFormatting sqref="J547">
    <cfRule type="colorScale" priority="1780">
      <colorScale>
        <cfvo type="num" val="24"/>
        <cfvo type="max" val="0"/>
        <color rgb="FFFF7128"/>
        <color rgb="FF66FF33"/>
      </colorScale>
    </cfRule>
  </conditionalFormatting>
  <conditionalFormatting sqref="K547">
    <cfRule type="colorScale" priority="1779">
      <colorScale>
        <cfvo type="num" val="24"/>
        <cfvo type="max" val="0"/>
        <color rgb="FFFF7128"/>
        <color rgb="FF66FF33"/>
      </colorScale>
    </cfRule>
  </conditionalFormatting>
  <conditionalFormatting sqref="L547">
    <cfRule type="colorScale" priority="1778">
      <colorScale>
        <cfvo type="num" val="24"/>
        <cfvo type="max" val="0"/>
        <color rgb="FFFF7128"/>
        <color rgb="FF66FF33"/>
      </colorScale>
    </cfRule>
  </conditionalFormatting>
  <conditionalFormatting sqref="M547">
    <cfRule type="colorScale" priority="1777">
      <colorScale>
        <cfvo type="num" val="24"/>
        <cfvo type="max" val="0"/>
        <color rgb="FFFF7128"/>
        <color rgb="FF66FF33"/>
      </colorScale>
    </cfRule>
  </conditionalFormatting>
  <conditionalFormatting sqref="N547">
    <cfRule type="colorScale" priority="1776">
      <colorScale>
        <cfvo type="num" val="24"/>
        <cfvo type="max" val="0"/>
        <color rgb="FFFF7128"/>
        <color rgb="FF66FF33"/>
      </colorScale>
    </cfRule>
  </conditionalFormatting>
  <conditionalFormatting sqref="O547">
    <cfRule type="colorScale" priority="1775">
      <colorScale>
        <cfvo type="num" val="24"/>
        <cfvo type="max" val="0"/>
        <color rgb="FFFF7128"/>
        <color rgb="FF66FF33"/>
      </colorScale>
    </cfRule>
  </conditionalFormatting>
  <conditionalFormatting sqref="P547">
    <cfRule type="colorScale" priority="1774">
      <colorScale>
        <cfvo type="num" val="24"/>
        <cfvo type="max" val="0"/>
        <color rgb="FFFF7128"/>
        <color rgb="FF66FF33"/>
      </colorScale>
    </cfRule>
  </conditionalFormatting>
  <conditionalFormatting sqref="Q547">
    <cfRule type="colorScale" priority="1773">
      <colorScale>
        <cfvo type="num" val="24"/>
        <cfvo type="max" val="0"/>
        <color rgb="FFFF7128"/>
        <color rgb="FF66FF33"/>
      </colorScale>
    </cfRule>
  </conditionalFormatting>
  <conditionalFormatting sqref="R547">
    <cfRule type="colorScale" priority="1772">
      <colorScale>
        <cfvo type="num" val="24"/>
        <cfvo type="max" val="0"/>
        <color rgb="FFFF7128"/>
        <color rgb="FF66FF33"/>
      </colorScale>
    </cfRule>
  </conditionalFormatting>
  <conditionalFormatting sqref="C543:C548">
    <cfRule type="cellIs" dxfId="629" priority="1768" stopIfTrue="1" operator="greaterThan">
      <formula>35</formula>
    </cfRule>
  </conditionalFormatting>
  <conditionalFormatting sqref="M543:M548">
    <cfRule type="cellIs" dxfId="628" priority="1767" stopIfTrue="1" operator="greaterThan">
      <formula>100</formula>
    </cfRule>
  </conditionalFormatting>
  <conditionalFormatting sqref="C518:C541">
    <cfRule type="cellIs" dxfId="627" priority="1766" operator="greaterThan">
      <formula>36</formula>
    </cfRule>
  </conditionalFormatting>
  <conditionalFormatting sqref="C518:C541">
    <cfRule type="cellIs" dxfId="626" priority="1765" operator="between">
      <formula>25</formula>
      <formula>0</formula>
    </cfRule>
  </conditionalFormatting>
  <conditionalFormatting sqref="C518:C541">
    <cfRule type="cellIs" dxfId="625" priority="1764" operator="lessThan">
      <formula>0</formula>
    </cfRule>
  </conditionalFormatting>
  <conditionalFormatting sqref="Q565:Q573">
    <cfRule type="cellIs" dxfId="624" priority="1763" operator="notBetween">
      <formula>0</formula>
      <formula>360</formula>
    </cfRule>
  </conditionalFormatting>
  <conditionalFormatting sqref="Q565">
    <cfRule type="cellIs" dxfId="623" priority="1732" operator="between">
      <formula>Q564-3</formula>
      <formula>Q564+3</formula>
    </cfRule>
    <cfRule type="cellIs" dxfId="622" priority="1733" operator="between">
      <formula>Q566-3</formula>
      <formula>Q566+3</formula>
    </cfRule>
  </conditionalFormatting>
  <conditionalFormatting sqref="Q566">
    <cfRule type="cellIs" dxfId="621" priority="1730" operator="between">
      <formula>Q565-3</formula>
      <formula>Q565+3</formula>
    </cfRule>
    <cfRule type="cellIs" dxfId="620" priority="1731" operator="between">
      <formula>Q567-3</formula>
      <formula>Q567+3</formula>
    </cfRule>
  </conditionalFormatting>
  <conditionalFormatting sqref="Q567">
    <cfRule type="cellIs" dxfId="619" priority="1728" operator="between">
      <formula>Q566-3</formula>
      <formula>Q566+3</formula>
    </cfRule>
    <cfRule type="cellIs" dxfId="618" priority="1729" operator="between">
      <formula>Q568-3</formula>
      <formula>Q568+3</formula>
    </cfRule>
  </conditionalFormatting>
  <conditionalFormatting sqref="Q568">
    <cfRule type="cellIs" dxfId="617" priority="1726" operator="between">
      <formula>Q567-3</formula>
      <formula>Q567+3</formula>
    </cfRule>
    <cfRule type="cellIs" dxfId="616" priority="1727" operator="between">
      <formula>Q569-3</formula>
      <formula>Q569+3</formula>
    </cfRule>
  </conditionalFormatting>
  <conditionalFormatting sqref="Q569">
    <cfRule type="cellIs" dxfId="615" priority="1724" operator="between">
      <formula>Q568-3</formula>
      <formula>Q568+3</formula>
    </cfRule>
    <cfRule type="cellIs" dxfId="614" priority="1725" operator="between">
      <formula>Q570-3</formula>
      <formula>Q570+3</formula>
    </cfRule>
  </conditionalFormatting>
  <conditionalFormatting sqref="Q570">
    <cfRule type="cellIs" dxfId="613" priority="1722" operator="between">
      <formula>Q569-3</formula>
      <formula>Q569+3</formula>
    </cfRule>
    <cfRule type="cellIs" dxfId="612" priority="1723" operator="between">
      <formula>Q571-3</formula>
      <formula>Q571+3</formula>
    </cfRule>
  </conditionalFormatting>
  <conditionalFormatting sqref="Q571">
    <cfRule type="cellIs" dxfId="611" priority="1720" operator="between">
      <formula>Q570-3</formula>
      <formula>Q570+3</formula>
    </cfRule>
    <cfRule type="cellIs" dxfId="610" priority="1721" operator="between">
      <formula>Q572-3</formula>
      <formula>Q572+3</formula>
    </cfRule>
  </conditionalFormatting>
  <conditionalFormatting sqref="Q572">
    <cfRule type="cellIs" dxfId="609" priority="1718" operator="between">
      <formula>Q571-3</formula>
      <formula>Q571+3</formula>
    </cfRule>
    <cfRule type="cellIs" dxfId="608" priority="1719" operator="between">
      <formula>Q573-3</formula>
      <formula>Q573+3</formula>
    </cfRule>
  </conditionalFormatting>
  <conditionalFormatting sqref="Q573">
    <cfRule type="cellIs" dxfId="607" priority="1716" operator="between">
      <formula>Q572-3</formula>
      <formula>Q572+3</formula>
    </cfRule>
    <cfRule type="cellIs" dxfId="606" priority="1717" operator="between">
      <formula>Q574-3</formula>
      <formula>Q574+3</formula>
    </cfRule>
  </conditionalFormatting>
  <conditionalFormatting sqref="P562:P565">
    <cfRule type="cellIs" dxfId="605" priority="1715" operator="between">
      <formula>0.5</formula>
      <formula>0.01</formula>
    </cfRule>
  </conditionalFormatting>
  <conditionalFormatting sqref="P562:P565">
    <cfRule type="cellIs" dxfId="604" priority="1714" operator="lessThan">
      <formula>0.1</formula>
    </cfRule>
  </conditionalFormatting>
  <conditionalFormatting sqref="O562:O565">
    <cfRule type="cellIs" dxfId="603" priority="1712" operator="greaterThan">
      <formula>1000</formula>
    </cfRule>
    <cfRule type="cellIs" dxfId="602" priority="1713" operator="lessThan">
      <formula>0</formula>
    </cfRule>
  </conditionalFormatting>
  <conditionalFormatting sqref="R565:R573">
    <cfRule type="cellIs" dxfId="601" priority="1711" operator="greaterThan">
      <formula>0</formula>
    </cfRule>
  </conditionalFormatting>
  <conditionalFormatting sqref="N562:N565">
    <cfRule type="cellIs" dxfId="600" priority="1709" operator="between">
      <formula>1000</formula>
      <formula>901</formula>
    </cfRule>
    <cfRule type="cellIs" dxfId="599" priority="1710" operator="greaterThan">
      <formula>1026</formula>
    </cfRule>
  </conditionalFormatting>
  <conditionalFormatting sqref="N562:N565">
    <cfRule type="cellIs" dxfId="598" priority="1708" operator="lessThan">
      <formula>900</formula>
    </cfRule>
  </conditionalFormatting>
  <conditionalFormatting sqref="M562:M565">
    <cfRule type="cellIs" dxfId="597" priority="1705" operator="greaterThan">
      <formula>101</formula>
    </cfRule>
    <cfRule type="cellIs" dxfId="596" priority="1706" operator="between">
      <formula>100</formula>
      <formula>101</formula>
    </cfRule>
    <cfRule type="cellIs" dxfId="595" priority="1707" operator="between">
      <formula>99</formula>
      <formula>100</formula>
    </cfRule>
  </conditionalFormatting>
  <conditionalFormatting sqref="M562:M565">
    <cfRule type="cellIs" dxfId="594" priority="1704" operator="lessThan">
      <formula>20</formula>
    </cfRule>
  </conditionalFormatting>
  <conditionalFormatting sqref="M562:M565">
    <cfRule type="cellIs" dxfId="593" priority="1703" operator="lessThan">
      <formula>0</formula>
    </cfRule>
  </conditionalFormatting>
  <conditionalFormatting sqref="L562:L565">
    <cfRule type="cellIs" dxfId="592" priority="1701" operator="lessThan">
      <formula>0</formula>
    </cfRule>
    <cfRule type="cellIs" dxfId="591" priority="1702" operator="lessThan">
      <formula>15</formula>
    </cfRule>
  </conditionalFormatting>
  <conditionalFormatting sqref="L562:L565">
    <cfRule type="cellIs" dxfId="590" priority="1700" operator="greaterThan">
      <formula>40</formula>
    </cfRule>
  </conditionalFormatting>
  <conditionalFormatting sqref="E562:E572">
    <cfRule type="cellIs" dxfId="589" priority="1693" operator="greaterThan">
      <formula>1</formula>
    </cfRule>
    <cfRule type="cellIs" dxfId="588" priority="1694" operator="lessThan">
      <formula>0</formula>
    </cfRule>
  </conditionalFormatting>
  <conditionalFormatting sqref="D562:D573">
    <cfRule type="cellIs" dxfId="587" priority="1692" operator="lessThan">
      <formula>0</formula>
    </cfRule>
  </conditionalFormatting>
  <conditionalFormatting sqref="I562:I573">
    <cfRule type="cellIs" dxfId="586" priority="1691" operator="lessThan">
      <formula>0</formula>
    </cfRule>
  </conditionalFormatting>
  <conditionalFormatting sqref="F562:F573">
    <cfRule type="cellIs" dxfId="585" priority="1690" operator="lessThan">
      <formula>0</formula>
    </cfRule>
  </conditionalFormatting>
  <conditionalFormatting sqref="G562:G573">
    <cfRule type="cellIs" dxfId="584" priority="1689" operator="lessThan">
      <formula>0</formula>
    </cfRule>
  </conditionalFormatting>
  <conditionalFormatting sqref="H562:H573">
    <cfRule type="cellIs" dxfId="583" priority="1688" operator="lessThan">
      <formula>0</formula>
    </cfRule>
  </conditionalFormatting>
  <conditionalFormatting sqref="J562:J573">
    <cfRule type="cellIs" dxfId="582" priority="1684" operator="lessThan">
      <formula>0</formula>
    </cfRule>
    <cfRule type="cellIs" dxfId="581" priority="1685" operator="greaterThan">
      <formula>985</formula>
    </cfRule>
    <cfRule type="cellIs" dxfId="580" priority="1686" operator="equal">
      <formula>"="</formula>
    </cfRule>
  </conditionalFormatting>
  <conditionalFormatting sqref="J562:J573">
    <cfRule type="cellIs" dxfId="579" priority="1677" operator="between">
      <formula>150</formula>
      <formula>900</formula>
    </cfRule>
  </conditionalFormatting>
  <conditionalFormatting sqref="K562:K563 K565">
    <cfRule type="cellIs" dxfId="578" priority="1675" operator="greaterThan">
      <formula>$J562</formula>
    </cfRule>
    <cfRule type="cellIs" dxfId="577" priority="1680" operator="lessThan">
      <formula>0</formula>
    </cfRule>
    <cfRule type="cellIs" dxfId="576" priority="1681" operator="greaterThan">
      <formula>985</formula>
    </cfRule>
    <cfRule type="cellIs" dxfId="575" priority="1682" operator="equal">
      <formula>"="</formula>
    </cfRule>
  </conditionalFormatting>
  <conditionalFormatting sqref="K562:K563 K565">
    <cfRule type="cellIs" dxfId="574" priority="1679" operator="between">
      <formula>150</formula>
      <formula>900</formula>
    </cfRule>
  </conditionalFormatting>
  <conditionalFormatting sqref="K562:K563 K565">
    <cfRule type="cellIs" dxfId="573" priority="1678" operator="equal">
      <formula>$J562</formula>
    </cfRule>
  </conditionalFormatting>
  <conditionalFormatting sqref="J562:J573">
    <cfRule type="cellIs" dxfId="572" priority="1674" operator="lessThan">
      <formula>$K562</formula>
    </cfRule>
    <cfRule type="cellIs" dxfId="571" priority="1676" operator="equal">
      <formula>$K562</formula>
    </cfRule>
  </conditionalFormatting>
  <conditionalFormatting sqref="K562:K563 K565">
    <cfRule type="cellIs" dxfId="570" priority="1683" operator="equal">
      <formula>$K563</formula>
    </cfRule>
  </conditionalFormatting>
  <conditionalFormatting sqref="J562:J573">
    <cfRule type="cellIs" dxfId="569" priority="1687" operator="equal">
      <formula>$J563</formula>
    </cfRule>
  </conditionalFormatting>
  <conditionalFormatting sqref="F579">
    <cfRule type="colorScale" priority="1673">
      <colorScale>
        <cfvo type="num" val="24"/>
        <cfvo type="max" val="0"/>
        <color rgb="FFFF7128"/>
        <color rgb="FF66FF33"/>
      </colorScale>
    </cfRule>
  </conditionalFormatting>
  <conditionalFormatting sqref="E579">
    <cfRule type="colorScale" priority="1672">
      <colorScale>
        <cfvo type="num" val="24"/>
        <cfvo type="max" val="0"/>
        <color rgb="FFFF7128"/>
        <color rgb="FF66FF33"/>
      </colorScale>
    </cfRule>
  </conditionalFormatting>
  <conditionalFormatting sqref="D579">
    <cfRule type="colorScale" priority="1671">
      <colorScale>
        <cfvo type="num" val="24"/>
        <cfvo type="max" val="0"/>
        <color rgb="FFFF7128"/>
        <color rgb="FF66FF33"/>
      </colorScale>
    </cfRule>
  </conditionalFormatting>
  <conditionalFormatting sqref="C579">
    <cfRule type="colorScale" priority="1670">
      <colorScale>
        <cfvo type="num" val="24"/>
        <cfvo type="max" val="0"/>
        <color rgb="FFFF7128"/>
        <color rgb="FF66FF33"/>
      </colorScale>
    </cfRule>
  </conditionalFormatting>
  <conditionalFormatting sqref="G579">
    <cfRule type="colorScale" priority="1669">
      <colorScale>
        <cfvo type="num" val="24"/>
        <cfvo type="max" val="0"/>
        <color rgb="FFFF7128"/>
        <color rgb="FF66FF33"/>
      </colorScale>
    </cfRule>
  </conditionalFormatting>
  <conditionalFormatting sqref="H579">
    <cfRule type="colorScale" priority="1668">
      <colorScale>
        <cfvo type="num" val="24"/>
        <cfvo type="max" val="0"/>
        <color rgb="FFFF7128"/>
        <color rgb="FF66FF33"/>
      </colorScale>
    </cfRule>
  </conditionalFormatting>
  <conditionalFormatting sqref="I579">
    <cfRule type="colorScale" priority="1667">
      <colorScale>
        <cfvo type="num" val="24"/>
        <cfvo type="max" val="0"/>
        <color rgb="FFFF7128"/>
        <color rgb="FF66FF33"/>
      </colorScale>
    </cfRule>
  </conditionalFormatting>
  <conditionalFormatting sqref="J579">
    <cfRule type="colorScale" priority="1663">
      <colorScale>
        <cfvo type="num" val="24"/>
        <cfvo type="max" val="0"/>
        <color rgb="FFFF7128"/>
        <color rgb="FF66FF33"/>
      </colorScale>
    </cfRule>
  </conditionalFormatting>
  <conditionalFormatting sqref="K579">
    <cfRule type="colorScale" priority="1662">
      <colorScale>
        <cfvo type="num" val="24"/>
        <cfvo type="max" val="0"/>
        <color rgb="FFFF7128"/>
        <color rgb="FF66FF33"/>
      </colorScale>
    </cfRule>
  </conditionalFormatting>
  <conditionalFormatting sqref="L579">
    <cfRule type="colorScale" priority="1661">
      <colorScale>
        <cfvo type="num" val="24"/>
        <cfvo type="max" val="0"/>
        <color rgb="FFFF7128"/>
        <color rgb="FF66FF33"/>
      </colorScale>
    </cfRule>
  </conditionalFormatting>
  <conditionalFormatting sqref="M579">
    <cfRule type="colorScale" priority="1660">
      <colorScale>
        <cfvo type="num" val="24"/>
        <cfvo type="max" val="0"/>
        <color rgb="FFFF7128"/>
        <color rgb="FF66FF33"/>
      </colorScale>
    </cfRule>
  </conditionalFormatting>
  <conditionalFormatting sqref="N579">
    <cfRule type="colorScale" priority="1659">
      <colorScale>
        <cfvo type="num" val="24"/>
        <cfvo type="max" val="0"/>
        <color rgb="FFFF7128"/>
        <color rgb="FF66FF33"/>
      </colorScale>
    </cfRule>
  </conditionalFormatting>
  <conditionalFormatting sqref="O579">
    <cfRule type="colorScale" priority="1658">
      <colorScale>
        <cfvo type="num" val="24"/>
        <cfvo type="max" val="0"/>
        <color rgb="FFFF7128"/>
        <color rgb="FF66FF33"/>
      </colorScale>
    </cfRule>
  </conditionalFormatting>
  <conditionalFormatting sqref="P579">
    <cfRule type="colorScale" priority="1657">
      <colorScale>
        <cfvo type="num" val="24"/>
        <cfvo type="max" val="0"/>
        <color rgb="FFFF7128"/>
        <color rgb="FF66FF33"/>
      </colorScale>
    </cfRule>
  </conditionalFormatting>
  <conditionalFormatting sqref="Q579">
    <cfRule type="colorScale" priority="1656">
      <colorScale>
        <cfvo type="num" val="24"/>
        <cfvo type="max" val="0"/>
        <color rgb="FFFF7128"/>
        <color rgb="FF66FF33"/>
      </colorScale>
    </cfRule>
  </conditionalFormatting>
  <conditionalFormatting sqref="R579">
    <cfRule type="colorScale" priority="1655">
      <colorScale>
        <cfvo type="num" val="24"/>
        <cfvo type="max" val="0"/>
        <color rgb="FFFF7128"/>
        <color rgb="FF66FF33"/>
      </colorScale>
    </cfRule>
  </conditionalFormatting>
  <conditionalFormatting sqref="C575:C580">
    <cfRule type="cellIs" dxfId="568" priority="1651" stopIfTrue="1" operator="greaterThan">
      <formula>35</formula>
    </cfRule>
  </conditionalFormatting>
  <conditionalFormatting sqref="M575:M580">
    <cfRule type="cellIs" dxfId="567" priority="1650" stopIfTrue="1" operator="greaterThan">
      <formula>100</formula>
    </cfRule>
  </conditionalFormatting>
  <conditionalFormatting sqref="C563:C573">
    <cfRule type="cellIs" dxfId="566" priority="1649" operator="greaterThan">
      <formula>36</formula>
    </cfRule>
  </conditionalFormatting>
  <conditionalFormatting sqref="C563:C573">
    <cfRule type="cellIs" dxfId="565" priority="1648" operator="between">
      <formula>25</formula>
      <formula>0</formula>
    </cfRule>
  </conditionalFormatting>
  <conditionalFormatting sqref="C563:C573">
    <cfRule type="cellIs" dxfId="564" priority="1647" operator="lessThan">
      <formula>0</formula>
    </cfRule>
  </conditionalFormatting>
  <conditionalFormatting sqref="Q591:Q592">
    <cfRule type="cellIs" dxfId="563" priority="1646" operator="notBetween">
      <formula>0</formula>
      <formula>360</formula>
    </cfRule>
  </conditionalFormatting>
  <conditionalFormatting sqref="Q591">
    <cfRule type="cellIs" dxfId="562" priority="1627" operator="between">
      <formula>Q590-3</formula>
      <formula>Q590+3</formula>
    </cfRule>
    <cfRule type="cellIs" dxfId="561" priority="1628" operator="between">
      <formula>Q592-3</formula>
      <formula>Q592+3</formula>
    </cfRule>
  </conditionalFormatting>
  <conditionalFormatting sqref="Q592">
    <cfRule type="cellIs" dxfId="560" priority="1625" operator="between">
      <formula>Q591-3</formula>
      <formula>Q591+3</formula>
    </cfRule>
    <cfRule type="cellIs" dxfId="559" priority="1626" operator="between">
      <formula>Q593-3</formula>
      <formula>Q593+3</formula>
    </cfRule>
  </conditionalFormatting>
  <conditionalFormatting sqref="P591:P592">
    <cfRule type="cellIs" dxfId="558" priority="1598" operator="between">
      <formula>0.5</formula>
      <formula>0.01</formula>
    </cfRule>
  </conditionalFormatting>
  <conditionalFormatting sqref="P591:P592">
    <cfRule type="cellIs" dxfId="557" priority="1597" operator="lessThan">
      <formula>0.1</formula>
    </cfRule>
  </conditionalFormatting>
  <conditionalFormatting sqref="O591:O592">
    <cfRule type="cellIs" dxfId="556" priority="1595" operator="greaterThan">
      <formula>1000</formula>
    </cfRule>
    <cfRule type="cellIs" dxfId="555" priority="1596" operator="lessThan">
      <formula>0</formula>
    </cfRule>
  </conditionalFormatting>
  <conditionalFormatting sqref="R592:R597">
    <cfRule type="cellIs" dxfId="554" priority="1594" operator="greaterThan">
      <formula>0</formula>
    </cfRule>
  </conditionalFormatting>
  <conditionalFormatting sqref="N591:N592">
    <cfRule type="cellIs" dxfId="553" priority="1592" operator="between">
      <formula>1000</formula>
      <formula>901</formula>
    </cfRule>
    <cfRule type="cellIs" dxfId="552" priority="1593" operator="greaterThan">
      <formula>1026</formula>
    </cfRule>
  </conditionalFormatting>
  <conditionalFormatting sqref="N591:N592">
    <cfRule type="cellIs" dxfId="551" priority="1591" operator="lessThan">
      <formula>900</formula>
    </cfRule>
  </conditionalFormatting>
  <conditionalFormatting sqref="M591:M592">
    <cfRule type="cellIs" dxfId="550" priority="1588" operator="greaterThan">
      <formula>101</formula>
    </cfRule>
    <cfRule type="cellIs" dxfId="549" priority="1589" operator="between">
      <formula>100</formula>
      <formula>101</formula>
    </cfRule>
    <cfRule type="cellIs" dxfId="548" priority="1590" operator="between">
      <formula>99</formula>
      <formula>100</formula>
    </cfRule>
  </conditionalFormatting>
  <conditionalFormatting sqref="M591:M592">
    <cfRule type="cellIs" dxfId="547" priority="1587" operator="lessThan">
      <formula>20</formula>
    </cfRule>
  </conditionalFormatting>
  <conditionalFormatting sqref="M591:M592">
    <cfRule type="cellIs" dxfId="546" priority="1586" operator="lessThan">
      <formula>0</formula>
    </cfRule>
  </conditionalFormatting>
  <conditionalFormatting sqref="L591:L592">
    <cfRule type="cellIs" dxfId="545" priority="1584" operator="lessThan">
      <formula>0</formula>
    </cfRule>
    <cfRule type="cellIs" dxfId="544" priority="1585" operator="lessThan">
      <formula>15</formula>
    </cfRule>
  </conditionalFormatting>
  <conditionalFormatting sqref="L591:L592">
    <cfRule type="cellIs" dxfId="543" priority="1583" operator="greaterThan">
      <formula>40</formula>
    </cfRule>
  </conditionalFormatting>
  <conditionalFormatting sqref="E583:E598">
    <cfRule type="cellIs" dxfId="542" priority="1576" operator="greaterThan">
      <formula>1</formula>
    </cfRule>
    <cfRule type="cellIs" dxfId="541" priority="1577" operator="lessThan">
      <formula>0</formula>
    </cfRule>
  </conditionalFormatting>
  <conditionalFormatting sqref="D582:D598">
    <cfRule type="cellIs" dxfId="540" priority="1575" operator="lessThan">
      <formula>0</formula>
    </cfRule>
  </conditionalFormatting>
  <conditionalFormatting sqref="I582:I598">
    <cfRule type="cellIs" dxfId="539" priority="1574" operator="lessThan">
      <formula>0</formula>
    </cfRule>
  </conditionalFormatting>
  <conditionalFormatting sqref="F582:F598">
    <cfRule type="cellIs" dxfId="538" priority="1573" operator="lessThan">
      <formula>0</formula>
    </cfRule>
  </conditionalFormatting>
  <conditionalFormatting sqref="G582:G598">
    <cfRule type="cellIs" dxfId="537" priority="1572" operator="lessThan">
      <formula>0</formula>
    </cfRule>
  </conditionalFormatting>
  <conditionalFormatting sqref="H582:H598">
    <cfRule type="cellIs" dxfId="536" priority="1571" operator="lessThan">
      <formula>0</formula>
    </cfRule>
  </conditionalFormatting>
  <conditionalFormatting sqref="J582:J590 J594:J598">
    <cfRule type="cellIs" dxfId="535" priority="1567" operator="lessThan">
      <formula>0</formula>
    </cfRule>
    <cfRule type="cellIs" dxfId="534" priority="1568" operator="greaterThan">
      <formula>985</formula>
    </cfRule>
    <cfRule type="cellIs" dxfId="533" priority="1569" operator="equal">
      <formula>"="</formula>
    </cfRule>
  </conditionalFormatting>
  <conditionalFormatting sqref="J582:J590 J594:J598">
    <cfRule type="cellIs" dxfId="532" priority="1560" operator="between">
      <formula>150</formula>
      <formula>900</formula>
    </cfRule>
  </conditionalFormatting>
  <conditionalFormatting sqref="J582:J590 J594:J598">
    <cfRule type="cellIs" dxfId="531" priority="1557" operator="lessThan">
      <formula>$K582</formula>
    </cfRule>
    <cfRule type="cellIs" dxfId="530" priority="1559" operator="equal">
      <formula>$K582</formula>
    </cfRule>
  </conditionalFormatting>
  <conditionalFormatting sqref="J582:J590 J594:J598">
    <cfRule type="cellIs" dxfId="529" priority="1570" operator="equal">
      <formula>$J583</formula>
    </cfRule>
  </conditionalFormatting>
  <conditionalFormatting sqref="F611">
    <cfRule type="colorScale" priority="1556">
      <colorScale>
        <cfvo type="num" val="24"/>
        <cfvo type="max" val="0"/>
        <color rgb="FFFF7128"/>
        <color rgb="FF66FF33"/>
      </colorScale>
    </cfRule>
  </conditionalFormatting>
  <conditionalFormatting sqref="E611">
    <cfRule type="colorScale" priority="1555">
      <colorScale>
        <cfvo type="num" val="24"/>
        <cfvo type="max" val="0"/>
        <color rgb="FFFF7128"/>
        <color rgb="FF66FF33"/>
      </colorScale>
    </cfRule>
  </conditionalFormatting>
  <conditionalFormatting sqref="D611">
    <cfRule type="colorScale" priority="1554">
      <colorScale>
        <cfvo type="num" val="24"/>
        <cfvo type="max" val="0"/>
        <color rgb="FFFF7128"/>
        <color rgb="FF66FF33"/>
      </colorScale>
    </cfRule>
  </conditionalFormatting>
  <conditionalFormatting sqref="C611">
    <cfRule type="colorScale" priority="1553">
      <colorScale>
        <cfvo type="num" val="24"/>
        <cfvo type="max" val="0"/>
        <color rgb="FFFF7128"/>
        <color rgb="FF66FF33"/>
      </colorScale>
    </cfRule>
  </conditionalFormatting>
  <conditionalFormatting sqref="G611">
    <cfRule type="colorScale" priority="1552">
      <colorScale>
        <cfvo type="num" val="24"/>
        <cfvo type="max" val="0"/>
        <color rgb="FFFF7128"/>
        <color rgb="FF66FF33"/>
      </colorScale>
    </cfRule>
  </conditionalFormatting>
  <conditionalFormatting sqref="H611">
    <cfRule type="colorScale" priority="1551">
      <colorScale>
        <cfvo type="num" val="24"/>
        <cfvo type="max" val="0"/>
        <color rgb="FFFF7128"/>
        <color rgb="FF66FF33"/>
      </colorScale>
    </cfRule>
  </conditionalFormatting>
  <conditionalFormatting sqref="I611">
    <cfRule type="colorScale" priority="1550">
      <colorScale>
        <cfvo type="num" val="24"/>
        <cfvo type="max" val="0"/>
        <color rgb="FFFF7128"/>
        <color rgb="FF66FF33"/>
      </colorScale>
    </cfRule>
  </conditionalFormatting>
  <conditionalFormatting sqref="J611">
    <cfRule type="colorScale" priority="1546">
      <colorScale>
        <cfvo type="num" val="24"/>
        <cfvo type="max" val="0"/>
        <color rgb="FFFF7128"/>
        <color rgb="FF66FF33"/>
      </colorScale>
    </cfRule>
  </conditionalFormatting>
  <conditionalFormatting sqref="K611">
    <cfRule type="colorScale" priority="1545">
      <colorScale>
        <cfvo type="num" val="24"/>
        <cfvo type="max" val="0"/>
        <color rgb="FFFF7128"/>
        <color rgb="FF66FF33"/>
      </colorScale>
    </cfRule>
  </conditionalFormatting>
  <conditionalFormatting sqref="L611">
    <cfRule type="colorScale" priority="1544">
      <colorScale>
        <cfvo type="num" val="24"/>
        <cfvo type="max" val="0"/>
        <color rgb="FFFF7128"/>
        <color rgb="FF66FF33"/>
      </colorScale>
    </cfRule>
  </conditionalFormatting>
  <conditionalFormatting sqref="M611">
    <cfRule type="colorScale" priority="1543">
      <colorScale>
        <cfvo type="num" val="24"/>
        <cfvo type="max" val="0"/>
        <color rgb="FFFF7128"/>
        <color rgb="FF66FF33"/>
      </colorScale>
    </cfRule>
  </conditionalFormatting>
  <conditionalFormatting sqref="N611">
    <cfRule type="colorScale" priority="1542">
      <colorScale>
        <cfvo type="num" val="24"/>
        <cfvo type="max" val="0"/>
        <color rgb="FFFF7128"/>
        <color rgb="FF66FF33"/>
      </colorScale>
    </cfRule>
  </conditionalFormatting>
  <conditionalFormatting sqref="O611">
    <cfRule type="colorScale" priority="1541">
      <colorScale>
        <cfvo type="num" val="24"/>
        <cfvo type="max" val="0"/>
        <color rgb="FFFF7128"/>
        <color rgb="FF66FF33"/>
      </colorScale>
    </cfRule>
  </conditionalFormatting>
  <conditionalFormatting sqref="P611">
    <cfRule type="colorScale" priority="1540">
      <colorScale>
        <cfvo type="num" val="24"/>
        <cfvo type="max" val="0"/>
        <color rgb="FFFF7128"/>
        <color rgb="FF66FF33"/>
      </colorScale>
    </cfRule>
  </conditionalFormatting>
  <conditionalFormatting sqref="Q611">
    <cfRule type="colorScale" priority="1539">
      <colorScale>
        <cfvo type="num" val="24"/>
        <cfvo type="max" val="0"/>
        <color rgb="FFFF7128"/>
        <color rgb="FF66FF33"/>
      </colorScale>
    </cfRule>
  </conditionalFormatting>
  <conditionalFormatting sqref="R611">
    <cfRule type="colorScale" priority="1538">
      <colorScale>
        <cfvo type="num" val="24"/>
        <cfvo type="max" val="0"/>
        <color rgb="FFFF7128"/>
        <color rgb="FF66FF33"/>
      </colorScale>
    </cfRule>
  </conditionalFormatting>
  <conditionalFormatting sqref="C607:C612">
    <cfRule type="cellIs" dxfId="528" priority="1534" stopIfTrue="1" operator="greaterThan">
      <formula>35</formula>
    </cfRule>
  </conditionalFormatting>
  <conditionalFormatting sqref="M607:M612">
    <cfRule type="cellIs" dxfId="527" priority="1533" stopIfTrue="1" operator="greaterThan">
      <formula>100</formula>
    </cfRule>
  </conditionalFormatting>
  <conditionalFormatting sqref="C582:C598">
    <cfRule type="cellIs" dxfId="526" priority="1532" operator="greaterThan">
      <formula>36</formula>
    </cfRule>
  </conditionalFormatting>
  <conditionalFormatting sqref="C582:C598">
    <cfRule type="cellIs" dxfId="525" priority="1531" operator="between">
      <formula>25</formula>
      <formula>0</formula>
    </cfRule>
  </conditionalFormatting>
  <conditionalFormatting sqref="C582:C598">
    <cfRule type="cellIs" dxfId="524" priority="1530" operator="lessThan">
      <formula>0</formula>
    </cfRule>
  </conditionalFormatting>
  <conditionalFormatting sqref="Q626:Q629 Q634:Q637">
    <cfRule type="cellIs" dxfId="523" priority="1529" operator="notBetween">
      <formula>0</formula>
      <formula>360</formula>
    </cfRule>
  </conditionalFormatting>
  <conditionalFormatting sqref="Q626">
    <cfRule type="cellIs" dxfId="522" priority="1504" operator="between">
      <formula>Q625-3</formula>
      <formula>Q625+3</formula>
    </cfRule>
    <cfRule type="cellIs" dxfId="521" priority="1505" operator="between">
      <formula>Q627-3</formula>
      <formula>Q627+3</formula>
    </cfRule>
  </conditionalFormatting>
  <conditionalFormatting sqref="Q627">
    <cfRule type="cellIs" dxfId="520" priority="1502" operator="between">
      <formula>Q626-3</formula>
      <formula>Q626+3</formula>
    </cfRule>
    <cfRule type="cellIs" dxfId="519" priority="1503" operator="between">
      <formula>Q628-3</formula>
      <formula>Q628+3</formula>
    </cfRule>
  </conditionalFormatting>
  <conditionalFormatting sqref="Q628">
    <cfRule type="cellIs" dxfId="518" priority="1500" operator="between">
      <formula>Q627-3</formula>
      <formula>Q627+3</formula>
    </cfRule>
    <cfRule type="cellIs" dxfId="517" priority="1501" operator="between">
      <formula>Q629-3</formula>
      <formula>Q629+3</formula>
    </cfRule>
  </conditionalFormatting>
  <conditionalFormatting sqref="Q629">
    <cfRule type="cellIs" dxfId="516" priority="1498" operator="between">
      <formula>Q628-3</formula>
      <formula>Q628+3</formula>
    </cfRule>
    <cfRule type="cellIs" dxfId="515" priority="1499" operator="between">
      <formula>Q630-3</formula>
      <formula>Q630+3</formula>
    </cfRule>
  </conditionalFormatting>
  <conditionalFormatting sqref="Q634">
    <cfRule type="cellIs" dxfId="514" priority="1488" operator="between">
      <formula>Q633-3</formula>
      <formula>Q633+3</formula>
    </cfRule>
    <cfRule type="cellIs" dxfId="513" priority="1489" operator="between">
      <formula>Q635-3</formula>
      <formula>Q635+3</formula>
    </cfRule>
  </conditionalFormatting>
  <conditionalFormatting sqref="Q635">
    <cfRule type="cellIs" dxfId="512" priority="1486" operator="between">
      <formula>Q634-3</formula>
      <formula>Q634+3</formula>
    </cfRule>
    <cfRule type="cellIs" dxfId="511" priority="1487" operator="between">
      <formula>Q636-3</formula>
      <formula>Q636+3</formula>
    </cfRule>
  </conditionalFormatting>
  <conditionalFormatting sqref="Q636">
    <cfRule type="cellIs" dxfId="510" priority="1484" operator="between">
      <formula>Q635-3</formula>
      <formula>Q635+3</formula>
    </cfRule>
    <cfRule type="cellIs" dxfId="509" priority="1485" operator="between">
      <formula>Q637-3</formula>
      <formula>Q637+3</formula>
    </cfRule>
  </conditionalFormatting>
  <conditionalFormatting sqref="Q637">
    <cfRule type="cellIs" dxfId="508" priority="1482" operator="between">
      <formula>Q636-3</formula>
      <formula>Q636+3</formula>
    </cfRule>
    <cfRule type="cellIs" dxfId="507" priority="1483" operator="between">
      <formula>Q638-3</formula>
      <formula>Q638+3</formula>
    </cfRule>
  </conditionalFormatting>
  <conditionalFormatting sqref="P626:P629 P634:P637">
    <cfRule type="cellIs" dxfId="506" priority="1481" operator="between">
      <formula>0.5</formula>
      <formula>0.01</formula>
    </cfRule>
  </conditionalFormatting>
  <conditionalFormatting sqref="P626:P629 P634:P637">
    <cfRule type="cellIs" dxfId="505" priority="1480" operator="lessThan">
      <formula>0.1</formula>
    </cfRule>
  </conditionalFormatting>
  <conditionalFormatting sqref="O626:O629 O634:O637">
    <cfRule type="cellIs" dxfId="504" priority="1478" operator="greaterThan">
      <formula>1000</formula>
    </cfRule>
    <cfRule type="cellIs" dxfId="503" priority="1479" operator="lessThan">
      <formula>0</formula>
    </cfRule>
  </conditionalFormatting>
  <conditionalFormatting sqref="R623:R637">
    <cfRule type="cellIs" dxfId="502" priority="1477" operator="greaterThan">
      <formula>0</formula>
    </cfRule>
  </conditionalFormatting>
  <conditionalFormatting sqref="N626:N629 N634:N637">
    <cfRule type="cellIs" dxfId="501" priority="1475" operator="between">
      <formula>1000</formula>
      <formula>901</formula>
    </cfRule>
    <cfRule type="cellIs" dxfId="500" priority="1476" operator="greaterThan">
      <formula>1026</formula>
    </cfRule>
  </conditionalFormatting>
  <conditionalFormatting sqref="N626:N629 N634:N637">
    <cfRule type="cellIs" dxfId="499" priority="1474" operator="lessThan">
      <formula>900</formula>
    </cfRule>
  </conditionalFormatting>
  <conditionalFormatting sqref="M626:M629 M634:M637">
    <cfRule type="cellIs" dxfId="498" priority="1471" operator="greaterThan">
      <formula>101</formula>
    </cfRule>
    <cfRule type="cellIs" dxfId="497" priority="1472" operator="between">
      <formula>100</formula>
      <formula>101</formula>
    </cfRule>
    <cfRule type="cellIs" dxfId="496" priority="1473" operator="between">
      <formula>99</formula>
      <formula>100</formula>
    </cfRule>
  </conditionalFormatting>
  <conditionalFormatting sqref="M626:M629 M634:M637">
    <cfRule type="cellIs" dxfId="495" priority="1470" operator="lessThan">
      <formula>20</formula>
    </cfRule>
  </conditionalFormatting>
  <conditionalFormatting sqref="M626:M629 M634:M637">
    <cfRule type="cellIs" dxfId="494" priority="1469" operator="lessThan">
      <formula>0</formula>
    </cfRule>
  </conditionalFormatting>
  <conditionalFormatting sqref="L626:L629 L634:L637">
    <cfRule type="cellIs" dxfId="493" priority="1467" operator="lessThan">
      <formula>0</formula>
    </cfRule>
    <cfRule type="cellIs" dxfId="492" priority="1468" operator="lessThan">
      <formula>15</formula>
    </cfRule>
  </conditionalFormatting>
  <conditionalFormatting sqref="L626:L629 L634:L637">
    <cfRule type="cellIs" dxfId="491" priority="1466" operator="greaterThan">
      <formula>40</formula>
    </cfRule>
  </conditionalFormatting>
  <conditionalFormatting sqref="E626:E637">
    <cfRule type="cellIs" dxfId="490" priority="1459" operator="greaterThan">
      <formula>1</formula>
    </cfRule>
    <cfRule type="cellIs" dxfId="489" priority="1460" operator="lessThan">
      <formula>0</formula>
    </cfRule>
  </conditionalFormatting>
  <conditionalFormatting sqref="D626:D637">
    <cfRule type="cellIs" dxfId="488" priority="1458" operator="lessThan">
      <formula>0</formula>
    </cfRule>
  </conditionalFormatting>
  <conditionalFormatting sqref="I626:I637">
    <cfRule type="cellIs" dxfId="487" priority="1457" operator="lessThan">
      <formula>0</formula>
    </cfRule>
  </conditionalFormatting>
  <conditionalFormatting sqref="F626:F637">
    <cfRule type="cellIs" dxfId="486" priority="1456" operator="lessThan">
      <formula>0</formula>
    </cfRule>
  </conditionalFormatting>
  <conditionalFormatting sqref="G626:G637">
    <cfRule type="cellIs" dxfId="485" priority="1455" operator="lessThan">
      <formula>0</formula>
    </cfRule>
  </conditionalFormatting>
  <conditionalFormatting sqref="H626:H637">
    <cfRule type="cellIs" dxfId="484" priority="1454" operator="lessThan">
      <formula>0</formula>
    </cfRule>
  </conditionalFormatting>
  <conditionalFormatting sqref="J627:J629 J634:J637">
    <cfRule type="cellIs" dxfId="483" priority="1450" operator="lessThan">
      <formula>0</formula>
    </cfRule>
    <cfRule type="cellIs" dxfId="482" priority="1451" operator="greaterThan">
      <formula>985</formula>
    </cfRule>
    <cfRule type="cellIs" dxfId="481" priority="1452" operator="equal">
      <formula>"="</formula>
    </cfRule>
  </conditionalFormatting>
  <conditionalFormatting sqref="J627:J629 J634:J637">
    <cfRule type="cellIs" dxfId="480" priority="1443" operator="between">
      <formula>150</formula>
      <formula>900</formula>
    </cfRule>
  </conditionalFormatting>
  <conditionalFormatting sqref="K626:K629 K634:K637">
    <cfRule type="cellIs" dxfId="479" priority="1441" operator="greaterThan">
      <formula>$J626</formula>
    </cfRule>
    <cfRule type="cellIs" dxfId="478" priority="1446" operator="lessThan">
      <formula>0</formula>
    </cfRule>
    <cfRule type="cellIs" dxfId="477" priority="1447" operator="greaterThan">
      <formula>985</formula>
    </cfRule>
    <cfRule type="cellIs" dxfId="476" priority="1448" operator="equal">
      <formula>"="</formula>
    </cfRule>
  </conditionalFormatting>
  <conditionalFormatting sqref="K626:K629 K634:K637">
    <cfRule type="cellIs" dxfId="475" priority="1445" operator="between">
      <formula>150</formula>
      <formula>900</formula>
    </cfRule>
  </conditionalFormatting>
  <conditionalFormatting sqref="K626:K629 K634:K637">
    <cfRule type="cellIs" dxfId="474" priority="1444" operator="equal">
      <formula>$J626</formula>
    </cfRule>
  </conditionalFormatting>
  <conditionalFormatting sqref="J627:J629 J634:J637">
    <cfRule type="cellIs" dxfId="473" priority="1440" operator="lessThan">
      <formula>$K627</formula>
    </cfRule>
    <cfRule type="cellIs" dxfId="472" priority="1442" operator="equal">
      <formula>$K627</formula>
    </cfRule>
  </conditionalFormatting>
  <conditionalFormatting sqref="K626:K629 K634:K637">
    <cfRule type="cellIs" dxfId="471" priority="1449" operator="equal">
      <formula>$K627</formula>
    </cfRule>
  </conditionalFormatting>
  <conditionalFormatting sqref="J627:J629 J634:J637">
    <cfRule type="cellIs" dxfId="470" priority="1453" operator="equal">
      <formula>$J628</formula>
    </cfRule>
  </conditionalFormatting>
  <conditionalFormatting sqref="F643">
    <cfRule type="colorScale" priority="1439">
      <colorScale>
        <cfvo type="num" val="24"/>
        <cfvo type="max" val="0"/>
        <color rgb="FFFF7128"/>
        <color rgb="FF66FF33"/>
      </colorScale>
    </cfRule>
  </conditionalFormatting>
  <conditionalFormatting sqref="E643">
    <cfRule type="colorScale" priority="1438">
      <colorScale>
        <cfvo type="num" val="24"/>
        <cfvo type="max" val="0"/>
        <color rgb="FFFF7128"/>
        <color rgb="FF66FF33"/>
      </colorScale>
    </cfRule>
  </conditionalFormatting>
  <conditionalFormatting sqref="D643">
    <cfRule type="colorScale" priority="1437">
      <colorScale>
        <cfvo type="num" val="24"/>
        <cfvo type="max" val="0"/>
        <color rgb="FFFF7128"/>
        <color rgb="FF66FF33"/>
      </colorScale>
    </cfRule>
  </conditionalFormatting>
  <conditionalFormatting sqref="C643">
    <cfRule type="colorScale" priority="1436">
      <colorScale>
        <cfvo type="num" val="24"/>
        <cfvo type="max" val="0"/>
        <color rgb="FFFF7128"/>
        <color rgb="FF66FF33"/>
      </colorScale>
    </cfRule>
  </conditionalFormatting>
  <conditionalFormatting sqref="G643">
    <cfRule type="colorScale" priority="1435">
      <colorScale>
        <cfvo type="num" val="24"/>
        <cfvo type="max" val="0"/>
        <color rgb="FFFF7128"/>
        <color rgb="FF66FF33"/>
      </colorScale>
    </cfRule>
  </conditionalFormatting>
  <conditionalFormatting sqref="H643">
    <cfRule type="colorScale" priority="1434">
      <colorScale>
        <cfvo type="num" val="24"/>
        <cfvo type="max" val="0"/>
        <color rgb="FFFF7128"/>
        <color rgb="FF66FF33"/>
      </colorScale>
    </cfRule>
  </conditionalFormatting>
  <conditionalFormatting sqref="I643">
    <cfRule type="colorScale" priority="1433">
      <colorScale>
        <cfvo type="num" val="24"/>
        <cfvo type="max" val="0"/>
        <color rgb="FFFF7128"/>
        <color rgb="FF66FF33"/>
      </colorScale>
    </cfRule>
  </conditionalFormatting>
  <conditionalFormatting sqref="J643">
    <cfRule type="colorScale" priority="1429">
      <colorScale>
        <cfvo type="num" val="24"/>
        <cfvo type="max" val="0"/>
        <color rgb="FFFF7128"/>
        <color rgb="FF66FF33"/>
      </colorScale>
    </cfRule>
  </conditionalFormatting>
  <conditionalFormatting sqref="K643">
    <cfRule type="colorScale" priority="1428">
      <colorScale>
        <cfvo type="num" val="24"/>
        <cfvo type="max" val="0"/>
        <color rgb="FFFF7128"/>
        <color rgb="FF66FF33"/>
      </colorScale>
    </cfRule>
  </conditionalFormatting>
  <conditionalFormatting sqref="L643">
    <cfRule type="colorScale" priority="1427">
      <colorScale>
        <cfvo type="num" val="24"/>
        <cfvo type="max" val="0"/>
        <color rgb="FFFF7128"/>
        <color rgb="FF66FF33"/>
      </colorScale>
    </cfRule>
  </conditionalFormatting>
  <conditionalFormatting sqref="M643">
    <cfRule type="colorScale" priority="1426">
      <colorScale>
        <cfvo type="num" val="24"/>
        <cfvo type="max" val="0"/>
        <color rgb="FFFF7128"/>
        <color rgb="FF66FF33"/>
      </colorScale>
    </cfRule>
  </conditionalFormatting>
  <conditionalFormatting sqref="N643">
    <cfRule type="colorScale" priority="1425">
      <colorScale>
        <cfvo type="num" val="24"/>
        <cfvo type="max" val="0"/>
        <color rgb="FFFF7128"/>
        <color rgb="FF66FF33"/>
      </colorScale>
    </cfRule>
  </conditionalFormatting>
  <conditionalFormatting sqref="O643">
    <cfRule type="colorScale" priority="1424">
      <colorScale>
        <cfvo type="num" val="24"/>
        <cfvo type="max" val="0"/>
        <color rgb="FFFF7128"/>
        <color rgb="FF66FF33"/>
      </colorScale>
    </cfRule>
  </conditionalFormatting>
  <conditionalFormatting sqref="P643">
    <cfRule type="colorScale" priority="1423">
      <colorScale>
        <cfvo type="num" val="24"/>
        <cfvo type="max" val="0"/>
        <color rgb="FFFF7128"/>
        <color rgb="FF66FF33"/>
      </colorScale>
    </cfRule>
  </conditionalFormatting>
  <conditionalFormatting sqref="Q643">
    <cfRule type="colorScale" priority="1422">
      <colorScale>
        <cfvo type="num" val="24"/>
        <cfvo type="max" val="0"/>
        <color rgb="FFFF7128"/>
        <color rgb="FF66FF33"/>
      </colorScale>
    </cfRule>
  </conditionalFormatting>
  <conditionalFormatting sqref="R643">
    <cfRule type="colorScale" priority="1421">
      <colorScale>
        <cfvo type="num" val="24"/>
        <cfvo type="max" val="0"/>
        <color rgb="FFFF7128"/>
        <color rgb="FF66FF33"/>
      </colorScale>
    </cfRule>
  </conditionalFormatting>
  <conditionalFormatting sqref="C639:C644">
    <cfRule type="cellIs" dxfId="469" priority="1417" stopIfTrue="1" operator="greaterThan">
      <formula>35</formula>
    </cfRule>
  </conditionalFormatting>
  <conditionalFormatting sqref="M639:M644">
    <cfRule type="cellIs" dxfId="468" priority="1416" stopIfTrue="1" operator="greaterThan">
      <formula>100</formula>
    </cfRule>
  </conditionalFormatting>
  <conditionalFormatting sqref="C626:C637">
    <cfRule type="cellIs" dxfId="467" priority="1415" operator="greaterThan">
      <formula>36</formula>
    </cfRule>
  </conditionalFormatting>
  <conditionalFormatting sqref="C626:C637">
    <cfRule type="cellIs" dxfId="466" priority="1414" operator="between">
      <formula>25</formula>
      <formula>0</formula>
    </cfRule>
  </conditionalFormatting>
  <conditionalFormatting sqref="C626:C637">
    <cfRule type="cellIs" dxfId="465" priority="1413" operator="lessThan">
      <formula>0</formula>
    </cfRule>
  </conditionalFormatting>
  <conditionalFormatting sqref="O663:O669">
    <cfRule type="cellIs" dxfId="464" priority="1361" operator="greaterThan">
      <formula>1000</formula>
    </cfRule>
    <cfRule type="cellIs" dxfId="463" priority="1362" operator="lessThan">
      <formula>0</formula>
    </cfRule>
  </conditionalFormatting>
  <conditionalFormatting sqref="R655:R669">
    <cfRule type="cellIs" dxfId="462" priority="1360" operator="greaterThan">
      <formula>0</formula>
    </cfRule>
  </conditionalFormatting>
  <conditionalFormatting sqref="N663:N669">
    <cfRule type="cellIs" dxfId="461" priority="1358" operator="between">
      <formula>1000</formula>
      <formula>901</formula>
    </cfRule>
    <cfRule type="cellIs" dxfId="460" priority="1359" operator="greaterThan">
      <formula>1026</formula>
    </cfRule>
  </conditionalFormatting>
  <conditionalFormatting sqref="N663:N669">
    <cfRule type="cellIs" dxfId="459" priority="1357" operator="lessThan">
      <formula>900</formula>
    </cfRule>
  </conditionalFormatting>
  <conditionalFormatting sqref="M663:M669">
    <cfRule type="cellIs" dxfId="458" priority="1354" operator="greaterThan">
      <formula>101</formula>
    </cfRule>
    <cfRule type="cellIs" dxfId="457" priority="1355" operator="between">
      <formula>100</formula>
      <formula>101</formula>
    </cfRule>
    <cfRule type="cellIs" dxfId="456" priority="1356" operator="between">
      <formula>99</formula>
      <formula>100</formula>
    </cfRule>
  </conditionalFormatting>
  <conditionalFormatting sqref="M663:M669">
    <cfRule type="cellIs" dxfId="455" priority="1353" operator="lessThan">
      <formula>20</formula>
    </cfRule>
  </conditionalFormatting>
  <conditionalFormatting sqref="M663:M669">
    <cfRule type="cellIs" dxfId="454" priority="1352" operator="lessThan">
      <formula>0</formula>
    </cfRule>
  </conditionalFormatting>
  <conditionalFormatting sqref="L663:L669">
    <cfRule type="cellIs" dxfId="453" priority="1350" operator="lessThan">
      <formula>0</formula>
    </cfRule>
    <cfRule type="cellIs" dxfId="452" priority="1351" operator="lessThan">
      <formula>15</formula>
    </cfRule>
  </conditionalFormatting>
  <conditionalFormatting sqref="L663:L669">
    <cfRule type="cellIs" dxfId="451" priority="1349" operator="greaterThan">
      <formula>40</formula>
    </cfRule>
  </conditionalFormatting>
  <conditionalFormatting sqref="E646:E669">
    <cfRule type="cellIs" dxfId="450" priority="1342" operator="greaterThan">
      <formula>1</formula>
    </cfRule>
    <cfRule type="cellIs" dxfId="449" priority="1343" operator="lessThan">
      <formula>0</formula>
    </cfRule>
  </conditionalFormatting>
  <conditionalFormatting sqref="D646:D669">
    <cfRule type="cellIs" dxfId="448" priority="1341" operator="lessThan">
      <formula>0</formula>
    </cfRule>
  </conditionalFormatting>
  <conditionalFormatting sqref="I646:I669">
    <cfRule type="cellIs" dxfId="447" priority="1340" operator="lessThan">
      <formula>0</formula>
    </cfRule>
  </conditionalFormatting>
  <conditionalFormatting sqref="F646:F669">
    <cfRule type="cellIs" dxfId="446" priority="1339" operator="lessThan">
      <formula>0</formula>
    </cfRule>
  </conditionalFormatting>
  <conditionalFormatting sqref="G646:G669">
    <cfRule type="cellIs" dxfId="445" priority="1338" operator="lessThan">
      <formula>0</formula>
    </cfRule>
  </conditionalFormatting>
  <conditionalFormatting sqref="H646:H669">
    <cfRule type="cellIs" dxfId="444" priority="1337" operator="lessThan">
      <formula>0</formula>
    </cfRule>
  </conditionalFormatting>
  <conditionalFormatting sqref="J658:J669">
    <cfRule type="cellIs" dxfId="443" priority="1333" operator="lessThan">
      <formula>0</formula>
    </cfRule>
    <cfRule type="cellIs" dxfId="442" priority="1334" operator="greaterThan">
      <formula>985</formula>
    </cfRule>
    <cfRule type="cellIs" dxfId="441" priority="1335" operator="equal">
      <formula>"="</formula>
    </cfRule>
  </conditionalFormatting>
  <conditionalFormatting sqref="J658:J669">
    <cfRule type="cellIs" dxfId="440" priority="1326" operator="between">
      <formula>150</formula>
      <formula>900</formula>
    </cfRule>
  </conditionalFormatting>
  <conditionalFormatting sqref="K663:K669">
    <cfRule type="cellIs" dxfId="439" priority="1324" operator="greaterThan">
      <formula>$J663</formula>
    </cfRule>
    <cfRule type="cellIs" dxfId="438" priority="1329" operator="lessThan">
      <formula>0</formula>
    </cfRule>
    <cfRule type="cellIs" dxfId="437" priority="1330" operator="greaterThan">
      <formula>985</formula>
    </cfRule>
    <cfRule type="cellIs" dxfId="436" priority="1331" operator="equal">
      <formula>"="</formula>
    </cfRule>
  </conditionalFormatting>
  <conditionalFormatting sqref="K663:K669">
    <cfRule type="cellIs" dxfId="435" priority="1328" operator="between">
      <formula>150</formula>
      <formula>900</formula>
    </cfRule>
  </conditionalFormatting>
  <conditionalFormatting sqref="K663:K669">
    <cfRule type="cellIs" dxfId="434" priority="1327" operator="equal">
      <formula>$J663</formula>
    </cfRule>
  </conditionalFormatting>
  <conditionalFormatting sqref="J658:J669">
    <cfRule type="cellIs" dxfId="433" priority="1323" operator="lessThan">
      <formula>$K658</formula>
    </cfRule>
    <cfRule type="cellIs" dxfId="432" priority="1325" operator="equal">
      <formula>$K658</formula>
    </cfRule>
  </conditionalFormatting>
  <conditionalFormatting sqref="K663:K669">
    <cfRule type="cellIs" dxfId="431" priority="1332" operator="equal">
      <formula>$K664</formula>
    </cfRule>
  </conditionalFormatting>
  <conditionalFormatting sqref="J658:J669">
    <cfRule type="cellIs" dxfId="430" priority="1336" operator="equal">
      <formula>$J659</formula>
    </cfRule>
  </conditionalFormatting>
  <conditionalFormatting sqref="F675">
    <cfRule type="colorScale" priority="1322">
      <colorScale>
        <cfvo type="num" val="24"/>
        <cfvo type="max" val="0"/>
        <color rgb="FFFF7128"/>
        <color rgb="FF66FF33"/>
      </colorScale>
    </cfRule>
  </conditionalFormatting>
  <conditionalFormatting sqref="E675">
    <cfRule type="colorScale" priority="1321">
      <colorScale>
        <cfvo type="num" val="24"/>
        <cfvo type="max" val="0"/>
        <color rgb="FFFF7128"/>
        <color rgb="FF66FF33"/>
      </colorScale>
    </cfRule>
  </conditionalFormatting>
  <conditionalFormatting sqref="D675">
    <cfRule type="colorScale" priority="1320">
      <colorScale>
        <cfvo type="num" val="24"/>
        <cfvo type="max" val="0"/>
        <color rgb="FFFF7128"/>
        <color rgb="FF66FF33"/>
      </colorScale>
    </cfRule>
  </conditionalFormatting>
  <conditionalFormatting sqref="C675">
    <cfRule type="colorScale" priority="1319">
      <colorScale>
        <cfvo type="num" val="24"/>
        <cfvo type="max" val="0"/>
        <color rgb="FFFF7128"/>
        <color rgb="FF66FF33"/>
      </colorScale>
    </cfRule>
  </conditionalFormatting>
  <conditionalFormatting sqref="G675">
    <cfRule type="colorScale" priority="1318">
      <colorScale>
        <cfvo type="num" val="24"/>
        <cfvo type="max" val="0"/>
        <color rgb="FFFF7128"/>
        <color rgb="FF66FF33"/>
      </colorScale>
    </cfRule>
  </conditionalFormatting>
  <conditionalFormatting sqref="H675">
    <cfRule type="colorScale" priority="1317">
      <colorScale>
        <cfvo type="num" val="24"/>
        <cfvo type="max" val="0"/>
        <color rgb="FFFF7128"/>
        <color rgb="FF66FF33"/>
      </colorScale>
    </cfRule>
  </conditionalFormatting>
  <conditionalFormatting sqref="I675">
    <cfRule type="colorScale" priority="1316">
      <colorScale>
        <cfvo type="num" val="24"/>
        <cfvo type="max" val="0"/>
        <color rgb="FFFF7128"/>
        <color rgb="FF66FF33"/>
      </colorScale>
    </cfRule>
  </conditionalFormatting>
  <conditionalFormatting sqref="J675">
    <cfRule type="colorScale" priority="1312">
      <colorScale>
        <cfvo type="num" val="24"/>
        <cfvo type="max" val="0"/>
        <color rgb="FFFF7128"/>
        <color rgb="FF66FF33"/>
      </colorScale>
    </cfRule>
  </conditionalFormatting>
  <conditionalFormatting sqref="K675">
    <cfRule type="colorScale" priority="1311">
      <colorScale>
        <cfvo type="num" val="24"/>
        <cfvo type="max" val="0"/>
        <color rgb="FFFF7128"/>
        <color rgb="FF66FF33"/>
      </colorScale>
    </cfRule>
  </conditionalFormatting>
  <conditionalFormatting sqref="L675">
    <cfRule type="colorScale" priority="1310">
      <colorScale>
        <cfvo type="num" val="24"/>
        <cfvo type="max" val="0"/>
        <color rgb="FFFF7128"/>
        <color rgb="FF66FF33"/>
      </colorScale>
    </cfRule>
  </conditionalFormatting>
  <conditionalFormatting sqref="M675">
    <cfRule type="colorScale" priority="1309">
      <colorScale>
        <cfvo type="num" val="24"/>
        <cfvo type="max" val="0"/>
        <color rgb="FFFF7128"/>
        <color rgb="FF66FF33"/>
      </colorScale>
    </cfRule>
  </conditionalFormatting>
  <conditionalFormatting sqref="N675">
    <cfRule type="colorScale" priority="1308">
      <colorScale>
        <cfvo type="num" val="24"/>
        <cfvo type="max" val="0"/>
        <color rgb="FFFF7128"/>
        <color rgb="FF66FF33"/>
      </colorScale>
    </cfRule>
  </conditionalFormatting>
  <conditionalFormatting sqref="O675">
    <cfRule type="colorScale" priority="1307">
      <colorScale>
        <cfvo type="num" val="24"/>
        <cfvo type="max" val="0"/>
        <color rgb="FFFF7128"/>
        <color rgb="FF66FF33"/>
      </colorScale>
    </cfRule>
  </conditionalFormatting>
  <conditionalFormatting sqref="P675">
    <cfRule type="colorScale" priority="1306">
      <colorScale>
        <cfvo type="num" val="24"/>
        <cfvo type="max" val="0"/>
        <color rgb="FFFF7128"/>
        <color rgb="FF66FF33"/>
      </colorScale>
    </cfRule>
  </conditionalFormatting>
  <conditionalFormatting sqref="Q675">
    <cfRule type="colorScale" priority="1305">
      <colorScale>
        <cfvo type="num" val="24"/>
        <cfvo type="max" val="0"/>
        <color rgb="FFFF7128"/>
        <color rgb="FF66FF33"/>
      </colorScale>
    </cfRule>
  </conditionalFormatting>
  <conditionalFormatting sqref="R675">
    <cfRule type="colorScale" priority="1304">
      <colorScale>
        <cfvo type="num" val="24"/>
        <cfvo type="max" val="0"/>
        <color rgb="FFFF7128"/>
        <color rgb="FF66FF33"/>
      </colorScale>
    </cfRule>
  </conditionalFormatting>
  <conditionalFormatting sqref="C671:C676">
    <cfRule type="cellIs" dxfId="429" priority="1300" stopIfTrue="1" operator="greaterThan">
      <formula>35</formula>
    </cfRule>
  </conditionalFormatting>
  <conditionalFormatting sqref="M671:M676">
    <cfRule type="cellIs" dxfId="428" priority="1299" stopIfTrue="1" operator="greaterThan">
      <formula>100</formula>
    </cfRule>
  </conditionalFormatting>
  <conditionalFormatting sqref="C646:C669">
    <cfRule type="cellIs" dxfId="427" priority="1298" operator="greaterThan">
      <formula>36</formula>
    </cfRule>
  </conditionalFormatting>
  <conditionalFormatting sqref="C646:C669">
    <cfRule type="cellIs" dxfId="426" priority="1297" operator="between">
      <formula>25</formula>
      <formula>0</formula>
    </cfRule>
  </conditionalFormatting>
  <conditionalFormatting sqref="C646:C669">
    <cfRule type="cellIs" dxfId="425" priority="1296" operator="lessThan">
      <formula>0</formula>
    </cfRule>
  </conditionalFormatting>
  <conditionalFormatting sqref="Q678 Q701 Q683:Q685">
    <cfRule type="cellIs" dxfId="424" priority="1295" operator="notBetween">
      <formula>0</formula>
      <formula>360</formula>
    </cfRule>
  </conditionalFormatting>
  <conditionalFormatting sqref="Q678">
    <cfRule type="cellIs" dxfId="423" priority="1294" operator="between">
      <formula>$R679-3</formula>
      <formula>$R679+3</formula>
    </cfRule>
  </conditionalFormatting>
  <conditionalFormatting sqref="Q683">
    <cfRule type="cellIs" dxfId="422" priority="1284" operator="between">
      <formula>Q682-3</formula>
      <formula>Q682+3</formula>
    </cfRule>
    <cfRule type="cellIs" dxfId="421" priority="1285" operator="between">
      <formula>Q684-3</formula>
      <formula>Q684+3</formula>
    </cfRule>
  </conditionalFormatting>
  <conditionalFormatting sqref="Q684">
    <cfRule type="cellIs" dxfId="420" priority="1282" operator="between">
      <formula>Q683-3</formula>
      <formula>Q683+3</formula>
    </cfRule>
    <cfRule type="cellIs" dxfId="419" priority="1283" operator="between">
      <formula>Q685-3</formula>
      <formula>Q685+3</formula>
    </cfRule>
  </conditionalFormatting>
  <conditionalFormatting sqref="Q685">
    <cfRule type="cellIs" dxfId="418" priority="1280" operator="between">
      <formula>Q684-3</formula>
      <formula>Q684+3</formula>
    </cfRule>
    <cfRule type="cellIs" dxfId="417" priority="1281" operator="between">
      <formula>Q686-3</formula>
      <formula>Q686+3</formula>
    </cfRule>
  </conditionalFormatting>
  <conditionalFormatting sqref="Q701">
    <cfRule type="cellIs" dxfId="416" priority="1248" operator="between">
      <formula>Q700-3</formula>
      <formula>Q700+3</formula>
    </cfRule>
    <cfRule type="cellIs" dxfId="415" priority="1249" operator="between">
      <formula>Q702-3</formula>
      <formula>Q702+3</formula>
    </cfRule>
  </conditionalFormatting>
  <conditionalFormatting sqref="P678 P701 P683:P686">
    <cfRule type="cellIs" dxfId="414" priority="1247" operator="between">
      <formula>0.5</formula>
      <formula>0.01</formula>
    </cfRule>
  </conditionalFormatting>
  <conditionalFormatting sqref="P678 P701 P683:P686">
    <cfRule type="cellIs" dxfId="413" priority="1246" operator="lessThan">
      <formula>0.1</formula>
    </cfRule>
  </conditionalFormatting>
  <conditionalFormatting sqref="O678 O701 O683:O686">
    <cfRule type="cellIs" dxfId="412" priority="1244" operator="greaterThan">
      <formula>1000</formula>
    </cfRule>
    <cfRule type="cellIs" dxfId="411" priority="1245" operator="lessThan">
      <formula>0</formula>
    </cfRule>
  </conditionalFormatting>
  <conditionalFormatting sqref="R678 R701 R683:R686">
    <cfRule type="cellIs" dxfId="410" priority="1243" operator="greaterThan">
      <formula>0</formula>
    </cfRule>
  </conditionalFormatting>
  <conditionalFormatting sqref="N678 N701 N683:N686">
    <cfRule type="cellIs" dxfId="409" priority="1241" operator="between">
      <formula>1000</formula>
      <formula>901</formula>
    </cfRule>
    <cfRule type="cellIs" dxfId="408" priority="1242" operator="greaterThan">
      <formula>1026</formula>
    </cfRule>
  </conditionalFormatting>
  <conditionalFormatting sqref="N678 N701 N683:N686">
    <cfRule type="cellIs" dxfId="407" priority="1240" operator="lessThan">
      <formula>900</formula>
    </cfRule>
  </conditionalFormatting>
  <conditionalFormatting sqref="M678 M701 M683:M686">
    <cfRule type="cellIs" dxfId="406" priority="1237" operator="greaterThan">
      <formula>101</formula>
    </cfRule>
    <cfRule type="cellIs" dxfId="405" priority="1238" operator="between">
      <formula>100</formula>
      <formula>101</formula>
    </cfRule>
    <cfRule type="cellIs" dxfId="404" priority="1239" operator="between">
      <formula>99</formula>
      <formula>100</formula>
    </cfRule>
  </conditionalFormatting>
  <conditionalFormatting sqref="M678 M701 M683:M686">
    <cfRule type="cellIs" dxfId="403" priority="1236" operator="lessThan">
      <formula>20</formula>
    </cfRule>
  </conditionalFormatting>
  <conditionalFormatting sqref="M678 M701 M683:M686">
    <cfRule type="cellIs" dxfId="402" priority="1235" operator="lessThan">
      <formula>0</formula>
    </cfRule>
  </conditionalFormatting>
  <conditionalFormatting sqref="L678 L701 L683:L686">
    <cfRule type="cellIs" dxfId="401" priority="1233" operator="lessThan">
      <formula>0</formula>
    </cfRule>
    <cfRule type="cellIs" dxfId="400" priority="1234" operator="lessThan">
      <formula>15</formula>
    </cfRule>
  </conditionalFormatting>
  <conditionalFormatting sqref="L678 L701 L683:L686">
    <cfRule type="cellIs" dxfId="399" priority="1232" operator="greaterThan">
      <formula>40</formula>
    </cfRule>
  </conditionalFormatting>
  <conditionalFormatting sqref="E678:E686 E701">
    <cfRule type="cellIs" dxfId="398" priority="1225" operator="greaterThan">
      <formula>1</formula>
    </cfRule>
    <cfRule type="cellIs" dxfId="397" priority="1226" operator="lessThan">
      <formula>0</formula>
    </cfRule>
  </conditionalFormatting>
  <conditionalFormatting sqref="D678:D701">
    <cfRule type="cellIs" dxfId="396" priority="1224" operator="lessThan">
      <formula>0</formula>
    </cfRule>
  </conditionalFormatting>
  <conditionalFormatting sqref="I678:I686 I701">
    <cfRule type="cellIs" dxfId="395" priority="1223" operator="lessThan">
      <formula>0</formula>
    </cfRule>
  </conditionalFormatting>
  <conditionalFormatting sqref="F678:F679 F701 F681 F683:F686">
    <cfRule type="cellIs" dxfId="394" priority="1222" operator="lessThan">
      <formula>0</formula>
    </cfRule>
  </conditionalFormatting>
  <conditionalFormatting sqref="G678:G679 G701 G681 G683:G686">
    <cfRule type="cellIs" dxfId="393" priority="1221" operator="lessThan">
      <formula>0</formula>
    </cfRule>
  </conditionalFormatting>
  <conditionalFormatting sqref="H678:H679 H701 H681 H683:H686">
    <cfRule type="cellIs" dxfId="392" priority="1220" operator="lessThan">
      <formula>0</formula>
    </cfRule>
  </conditionalFormatting>
  <conditionalFormatting sqref="J678 J701 J683:J686">
    <cfRule type="cellIs" dxfId="391" priority="1216" operator="lessThan">
      <formula>0</formula>
    </cfRule>
    <cfRule type="cellIs" dxfId="390" priority="1217" operator="greaterThan">
      <formula>985</formula>
    </cfRule>
    <cfRule type="cellIs" dxfId="389" priority="1218" operator="equal">
      <formula>"="</formula>
    </cfRule>
  </conditionalFormatting>
  <conditionalFormatting sqref="J678 J701 J683:J686">
    <cfRule type="cellIs" dxfId="388" priority="1209" operator="between">
      <formula>150</formula>
      <formula>900</formula>
    </cfRule>
  </conditionalFormatting>
  <conditionalFormatting sqref="K678 K701 K683:K686">
    <cfRule type="cellIs" dxfId="387" priority="1207" operator="greaterThan">
      <formula>$J678</formula>
    </cfRule>
    <cfRule type="cellIs" dxfId="386" priority="1212" operator="lessThan">
      <formula>0</formula>
    </cfRule>
    <cfRule type="cellIs" dxfId="385" priority="1213" operator="greaterThan">
      <formula>985</formula>
    </cfRule>
    <cfRule type="cellIs" dxfId="384" priority="1214" operator="equal">
      <formula>"="</formula>
    </cfRule>
  </conditionalFormatting>
  <conditionalFormatting sqref="K678 K701 K683:K686">
    <cfRule type="cellIs" dxfId="383" priority="1211" operator="between">
      <formula>150</formula>
      <formula>900</formula>
    </cfRule>
  </conditionalFormatting>
  <conditionalFormatting sqref="K678 K701 K683:K686">
    <cfRule type="cellIs" dxfId="382" priority="1210" operator="equal">
      <formula>$J678</formula>
    </cfRule>
  </conditionalFormatting>
  <conditionalFormatting sqref="J678 J701 J683:J686">
    <cfRule type="cellIs" dxfId="381" priority="1206" operator="lessThan">
      <formula>$K678</formula>
    </cfRule>
    <cfRule type="cellIs" dxfId="380" priority="1208" operator="equal">
      <formula>$K678</formula>
    </cfRule>
  </conditionalFormatting>
  <conditionalFormatting sqref="K678 K701 K683:K686">
    <cfRule type="cellIs" dxfId="379" priority="1215" operator="equal">
      <formula>$K679</formula>
    </cfRule>
  </conditionalFormatting>
  <conditionalFormatting sqref="J678 J701 J683:J686">
    <cfRule type="cellIs" dxfId="378" priority="1219" operator="equal">
      <formula>$J679</formula>
    </cfRule>
  </conditionalFormatting>
  <conditionalFormatting sqref="F707">
    <cfRule type="colorScale" priority="1205">
      <colorScale>
        <cfvo type="num" val="24"/>
        <cfvo type="max" val="0"/>
        <color rgb="FFFF7128"/>
        <color rgb="FF66FF33"/>
      </colorScale>
    </cfRule>
  </conditionalFormatting>
  <conditionalFormatting sqref="E707">
    <cfRule type="colorScale" priority="1204">
      <colorScale>
        <cfvo type="num" val="24"/>
        <cfvo type="max" val="0"/>
        <color rgb="FFFF7128"/>
        <color rgb="FF66FF33"/>
      </colorScale>
    </cfRule>
  </conditionalFormatting>
  <conditionalFormatting sqref="D707">
    <cfRule type="colorScale" priority="1203">
      <colorScale>
        <cfvo type="num" val="24"/>
        <cfvo type="max" val="0"/>
        <color rgb="FFFF7128"/>
        <color rgb="FF66FF33"/>
      </colorScale>
    </cfRule>
  </conditionalFormatting>
  <conditionalFormatting sqref="C707">
    <cfRule type="colorScale" priority="1202">
      <colorScale>
        <cfvo type="num" val="24"/>
        <cfvo type="max" val="0"/>
        <color rgb="FFFF7128"/>
        <color rgb="FF66FF33"/>
      </colorScale>
    </cfRule>
  </conditionalFormatting>
  <conditionalFormatting sqref="G707">
    <cfRule type="colorScale" priority="1201">
      <colorScale>
        <cfvo type="num" val="24"/>
        <cfvo type="max" val="0"/>
        <color rgb="FFFF7128"/>
        <color rgb="FF66FF33"/>
      </colorScale>
    </cfRule>
  </conditionalFormatting>
  <conditionalFormatting sqref="H707">
    <cfRule type="colorScale" priority="1200">
      <colorScale>
        <cfvo type="num" val="24"/>
        <cfvo type="max" val="0"/>
        <color rgb="FFFF7128"/>
        <color rgb="FF66FF33"/>
      </colorScale>
    </cfRule>
  </conditionalFormatting>
  <conditionalFormatting sqref="I707">
    <cfRule type="colorScale" priority="1199">
      <colorScale>
        <cfvo type="num" val="24"/>
        <cfvo type="max" val="0"/>
        <color rgb="FFFF7128"/>
        <color rgb="FF66FF33"/>
      </colorScale>
    </cfRule>
  </conditionalFormatting>
  <conditionalFormatting sqref="J707">
    <cfRule type="colorScale" priority="1195">
      <colorScale>
        <cfvo type="num" val="24"/>
        <cfvo type="max" val="0"/>
        <color rgb="FFFF7128"/>
        <color rgb="FF66FF33"/>
      </colorScale>
    </cfRule>
  </conditionalFormatting>
  <conditionalFormatting sqref="K707">
    <cfRule type="colorScale" priority="1194">
      <colorScale>
        <cfvo type="num" val="24"/>
        <cfvo type="max" val="0"/>
        <color rgb="FFFF7128"/>
        <color rgb="FF66FF33"/>
      </colorScale>
    </cfRule>
  </conditionalFormatting>
  <conditionalFormatting sqref="L707">
    <cfRule type="colorScale" priority="1193">
      <colorScale>
        <cfvo type="num" val="24"/>
        <cfvo type="max" val="0"/>
        <color rgb="FFFF7128"/>
        <color rgb="FF66FF33"/>
      </colorScale>
    </cfRule>
  </conditionalFormatting>
  <conditionalFormatting sqref="M707">
    <cfRule type="colorScale" priority="1192">
      <colorScale>
        <cfvo type="num" val="24"/>
        <cfvo type="max" val="0"/>
        <color rgb="FFFF7128"/>
        <color rgb="FF66FF33"/>
      </colorScale>
    </cfRule>
  </conditionalFormatting>
  <conditionalFormatting sqref="N707">
    <cfRule type="colorScale" priority="1191">
      <colorScale>
        <cfvo type="num" val="24"/>
        <cfvo type="max" val="0"/>
        <color rgb="FFFF7128"/>
        <color rgb="FF66FF33"/>
      </colorScale>
    </cfRule>
  </conditionalFormatting>
  <conditionalFormatting sqref="O707">
    <cfRule type="colorScale" priority="1190">
      <colorScale>
        <cfvo type="num" val="24"/>
        <cfvo type="max" val="0"/>
        <color rgb="FFFF7128"/>
        <color rgb="FF66FF33"/>
      </colorScale>
    </cfRule>
  </conditionalFormatting>
  <conditionalFormatting sqref="P707">
    <cfRule type="colorScale" priority="1189">
      <colorScale>
        <cfvo type="num" val="24"/>
        <cfvo type="max" val="0"/>
        <color rgb="FFFF7128"/>
        <color rgb="FF66FF33"/>
      </colorScale>
    </cfRule>
  </conditionalFormatting>
  <conditionalFormatting sqref="Q707">
    <cfRule type="colorScale" priority="1188">
      <colorScale>
        <cfvo type="num" val="24"/>
        <cfvo type="max" val="0"/>
        <color rgb="FFFF7128"/>
        <color rgb="FF66FF33"/>
      </colorScale>
    </cfRule>
  </conditionalFormatting>
  <conditionalFormatting sqref="R707">
    <cfRule type="colorScale" priority="1187">
      <colorScale>
        <cfvo type="num" val="24"/>
        <cfvo type="max" val="0"/>
        <color rgb="FFFF7128"/>
        <color rgb="FF66FF33"/>
      </colorScale>
    </cfRule>
  </conditionalFormatting>
  <conditionalFormatting sqref="C703:C708">
    <cfRule type="cellIs" dxfId="377" priority="1183" stopIfTrue="1" operator="greaterThan">
      <formula>35</formula>
    </cfRule>
  </conditionalFormatting>
  <conditionalFormatting sqref="M703:M708">
    <cfRule type="cellIs" dxfId="376" priority="1182" stopIfTrue="1" operator="greaterThan">
      <formula>100</formula>
    </cfRule>
  </conditionalFormatting>
  <conditionalFormatting sqref="C678:C701">
    <cfRule type="cellIs" dxfId="375" priority="1181" operator="greaterThan">
      <formula>36</formula>
    </cfRule>
  </conditionalFormatting>
  <conditionalFormatting sqref="C678:C701">
    <cfRule type="cellIs" dxfId="374" priority="1180" operator="between">
      <formula>25</formula>
      <formula>0</formula>
    </cfRule>
  </conditionalFormatting>
  <conditionalFormatting sqref="C678:C701">
    <cfRule type="cellIs" dxfId="373" priority="1179" operator="lessThan">
      <formula>0</formula>
    </cfRule>
  </conditionalFormatting>
  <conditionalFormatting sqref="Q732:Q733">
    <cfRule type="cellIs" dxfId="372" priority="1178" operator="notBetween">
      <formula>0</formula>
      <formula>360</formula>
    </cfRule>
  </conditionalFormatting>
  <conditionalFormatting sqref="Q732">
    <cfRule type="cellIs" dxfId="371" priority="1133" operator="between">
      <formula>Q731-3</formula>
      <formula>Q731+3</formula>
    </cfRule>
    <cfRule type="cellIs" dxfId="370" priority="1134" operator="between">
      <formula>Q733-3</formula>
      <formula>Q733+3</formula>
    </cfRule>
  </conditionalFormatting>
  <conditionalFormatting sqref="Q733">
    <cfRule type="cellIs" dxfId="369" priority="1131" operator="between">
      <formula>Q732-3</formula>
      <formula>Q732+3</formula>
    </cfRule>
    <cfRule type="cellIs" dxfId="368" priority="1132" operator="between">
      <formula>Q734-3</formula>
      <formula>Q734+3</formula>
    </cfRule>
  </conditionalFormatting>
  <conditionalFormatting sqref="P732:P733">
    <cfRule type="cellIs" dxfId="367" priority="1130" operator="between">
      <formula>0.5</formula>
      <formula>0.01</formula>
    </cfRule>
  </conditionalFormatting>
  <conditionalFormatting sqref="P732:P733">
    <cfRule type="cellIs" dxfId="366" priority="1129" operator="lessThan">
      <formula>0.1</formula>
    </cfRule>
  </conditionalFormatting>
  <conditionalFormatting sqref="O732:O733">
    <cfRule type="cellIs" dxfId="365" priority="1127" operator="greaterThan">
      <formula>1000</formula>
    </cfRule>
    <cfRule type="cellIs" dxfId="364" priority="1128" operator="lessThan">
      <formula>0</formula>
    </cfRule>
  </conditionalFormatting>
  <conditionalFormatting sqref="R732:R733">
    <cfRule type="cellIs" dxfId="363" priority="1126" operator="greaterThan">
      <formula>0</formula>
    </cfRule>
  </conditionalFormatting>
  <conditionalFormatting sqref="N732:N733">
    <cfRule type="cellIs" dxfId="362" priority="1124" operator="between">
      <formula>1000</formula>
      <formula>901</formula>
    </cfRule>
    <cfRule type="cellIs" dxfId="361" priority="1125" operator="greaterThan">
      <formula>1026</formula>
    </cfRule>
  </conditionalFormatting>
  <conditionalFormatting sqref="N732:N733">
    <cfRule type="cellIs" dxfId="360" priority="1123" operator="lessThan">
      <formula>900</formula>
    </cfRule>
  </conditionalFormatting>
  <conditionalFormatting sqref="M732:M733">
    <cfRule type="cellIs" dxfId="359" priority="1120" operator="greaterThan">
      <formula>101</formula>
    </cfRule>
    <cfRule type="cellIs" dxfId="358" priority="1121" operator="between">
      <formula>100</formula>
      <formula>101</formula>
    </cfRule>
    <cfRule type="cellIs" dxfId="357" priority="1122" operator="between">
      <formula>99</formula>
      <formula>100</formula>
    </cfRule>
  </conditionalFormatting>
  <conditionalFormatting sqref="M732:M733">
    <cfRule type="cellIs" dxfId="356" priority="1119" operator="lessThan">
      <formula>20</formula>
    </cfRule>
  </conditionalFormatting>
  <conditionalFormatting sqref="M732:M733">
    <cfRule type="cellIs" dxfId="355" priority="1118" operator="lessThan">
      <formula>0</formula>
    </cfRule>
  </conditionalFormatting>
  <conditionalFormatting sqref="L732:L733">
    <cfRule type="cellIs" dxfId="354" priority="1116" operator="lessThan">
      <formula>0</formula>
    </cfRule>
    <cfRule type="cellIs" dxfId="353" priority="1117" operator="lessThan">
      <formula>15</formula>
    </cfRule>
  </conditionalFormatting>
  <conditionalFormatting sqref="L732:L733">
    <cfRule type="cellIs" dxfId="352" priority="1115" operator="greaterThan">
      <formula>40</formula>
    </cfRule>
  </conditionalFormatting>
  <conditionalFormatting sqref="E710:E733">
    <cfRule type="cellIs" dxfId="351" priority="1108" operator="greaterThan">
      <formula>1</formula>
    </cfRule>
    <cfRule type="cellIs" dxfId="350" priority="1109" operator="lessThan">
      <formula>0</formula>
    </cfRule>
  </conditionalFormatting>
  <conditionalFormatting sqref="D710:D733">
    <cfRule type="cellIs" dxfId="349" priority="1107" operator="lessThan">
      <formula>0</formula>
    </cfRule>
  </conditionalFormatting>
  <conditionalFormatting sqref="I710:I733">
    <cfRule type="cellIs" dxfId="348" priority="1106" operator="lessThan">
      <formula>0</formula>
    </cfRule>
  </conditionalFormatting>
  <conditionalFormatting sqref="F710:F733">
    <cfRule type="cellIs" dxfId="347" priority="1105" operator="lessThan">
      <formula>0</formula>
    </cfRule>
  </conditionalFormatting>
  <conditionalFormatting sqref="G710:G733">
    <cfRule type="cellIs" dxfId="346" priority="1104" operator="lessThan">
      <formula>0</formula>
    </cfRule>
  </conditionalFormatting>
  <conditionalFormatting sqref="H710:H733">
    <cfRule type="cellIs" dxfId="345" priority="1103" operator="lessThan">
      <formula>0</formula>
    </cfRule>
  </conditionalFormatting>
  <conditionalFormatting sqref="J732:J733">
    <cfRule type="cellIs" dxfId="344" priority="1099" operator="lessThan">
      <formula>0</formula>
    </cfRule>
    <cfRule type="cellIs" dxfId="343" priority="1100" operator="greaterThan">
      <formula>985</formula>
    </cfRule>
    <cfRule type="cellIs" dxfId="342" priority="1101" operator="equal">
      <formula>"="</formula>
    </cfRule>
  </conditionalFormatting>
  <conditionalFormatting sqref="J732:J733">
    <cfRule type="cellIs" dxfId="341" priority="1092" operator="between">
      <formula>150</formula>
      <formula>900</formula>
    </cfRule>
  </conditionalFormatting>
  <conditionalFormatting sqref="K732:K733">
    <cfRule type="cellIs" dxfId="340" priority="1090" operator="greaterThan">
      <formula>$J732</formula>
    </cfRule>
    <cfRule type="cellIs" dxfId="339" priority="1095" operator="lessThan">
      <formula>0</formula>
    </cfRule>
    <cfRule type="cellIs" dxfId="338" priority="1096" operator="greaterThan">
      <formula>985</formula>
    </cfRule>
    <cfRule type="cellIs" dxfId="337" priority="1097" operator="equal">
      <formula>"="</formula>
    </cfRule>
  </conditionalFormatting>
  <conditionalFormatting sqref="K732:K733">
    <cfRule type="cellIs" dxfId="336" priority="1094" operator="between">
      <formula>150</formula>
      <formula>900</formula>
    </cfRule>
  </conditionalFormatting>
  <conditionalFormatting sqref="K732:K733">
    <cfRule type="cellIs" dxfId="335" priority="1093" operator="equal">
      <formula>$J732</formula>
    </cfRule>
  </conditionalFormatting>
  <conditionalFormatting sqref="J732:J733">
    <cfRule type="cellIs" dxfId="334" priority="1089" operator="lessThan">
      <formula>$K732</formula>
    </cfRule>
    <cfRule type="cellIs" dxfId="333" priority="1091" operator="equal">
      <formula>$K732</formula>
    </cfRule>
  </conditionalFormatting>
  <conditionalFormatting sqref="K732:K733">
    <cfRule type="cellIs" dxfId="332" priority="1098" operator="equal">
      <formula>$K733</formula>
    </cfRule>
  </conditionalFormatting>
  <conditionalFormatting sqref="J732:J733">
    <cfRule type="cellIs" dxfId="331" priority="1102" operator="equal">
      <formula>$J733</formula>
    </cfRule>
  </conditionalFormatting>
  <conditionalFormatting sqref="F739">
    <cfRule type="colorScale" priority="1088">
      <colorScale>
        <cfvo type="num" val="24"/>
        <cfvo type="max" val="0"/>
        <color rgb="FFFF7128"/>
        <color rgb="FF66FF33"/>
      </colorScale>
    </cfRule>
  </conditionalFormatting>
  <conditionalFormatting sqref="E739">
    <cfRule type="colorScale" priority="1087">
      <colorScale>
        <cfvo type="num" val="24"/>
        <cfvo type="max" val="0"/>
        <color rgb="FFFF7128"/>
        <color rgb="FF66FF33"/>
      </colorScale>
    </cfRule>
  </conditionalFormatting>
  <conditionalFormatting sqref="D739">
    <cfRule type="colorScale" priority="1086">
      <colorScale>
        <cfvo type="num" val="24"/>
        <cfvo type="max" val="0"/>
        <color rgb="FFFF7128"/>
        <color rgb="FF66FF33"/>
      </colorScale>
    </cfRule>
  </conditionalFormatting>
  <conditionalFormatting sqref="C739">
    <cfRule type="colorScale" priority="1085">
      <colorScale>
        <cfvo type="num" val="24"/>
        <cfvo type="max" val="0"/>
        <color rgb="FFFF7128"/>
        <color rgb="FF66FF33"/>
      </colorScale>
    </cfRule>
  </conditionalFormatting>
  <conditionalFormatting sqref="G739">
    <cfRule type="colorScale" priority="1084">
      <colorScale>
        <cfvo type="num" val="24"/>
        <cfvo type="max" val="0"/>
        <color rgb="FFFF7128"/>
        <color rgb="FF66FF33"/>
      </colorScale>
    </cfRule>
  </conditionalFormatting>
  <conditionalFormatting sqref="H739">
    <cfRule type="colorScale" priority="1083">
      <colorScale>
        <cfvo type="num" val="24"/>
        <cfvo type="max" val="0"/>
        <color rgb="FFFF7128"/>
        <color rgb="FF66FF33"/>
      </colorScale>
    </cfRule>
  </conditionalFormatting>
  <conditionalFormatting sqref="I739">
    <cfRule type="colorScale" priority="1082">
      <colorScale>
        <cfvo type="num" val="24"/>
        <cfvo type="max" val="0"/>
        <color rgb="FFFF7128"/>
        <color rgb="FF66FF33"/>
      </colorScale>
    </cfRule>
  </conditionalFormatting>
  <conditionalFormatting sqref="J739">
    <cfRule type="colorScale" priority="1078">
      <colorScale>
        <cfvo type="num" val="24"/>
        <cfvo type="max" val="0"/>
        <color rgb="FFFF7128"/>
        <color rgb="FF66FF33"/>
      </colorScale>
    </cfRule>
  </conditionalFormatting>
  <conditionalFormatting sqref="K739">
    <cfRule type="colorScale" priority="1077">
      <colorScale>
        <cfvo type="num" val="24"/>
        <cfvo type="max" val="0"/>
        <color rgb="FFFF7128"/>
        <color rgb="FF66FF33"/>
      </colorScale>
    </cfRule>
  </conditionalFormatting>
  <conditionalFormatting sqref="L739">
    <cfRule type="colorScale" priority="1076">
      <colorScale>
        <cfvo type="num" val="24"/>
        <cfvo type="max" val="0"/>
        <color rgb="FFFF7128"/>
        <color rgb="FF66FF33"/>
      </colorScale>
    </cfRule>
  </conditionalFormatting>
  <conditionalFormatting sqref="M739">
    <cfRule type="colorScale" priority="1075">
      <colorScale>
        <cfvo type="num" val="24"/>
        <cfvo type="max" val="0"/>
        <color rgb="FFFF7128"/>
        <color rgb="FF66FF33"/>
      </colorScale>
    </cfRule>
  </conditionalFormatting>
  <conditionalFormatting sqref="N739">
    <cfRule type="colorScale" priority="1074">
      <colorScale>
        <cfvo type="num" val="24"/>
        <cfvo type="max" val="0"/>
        <color rgb="FFFF7128"/>
        <color rgb="FF66FF33"/>
      </colorScale>
    </cfRule>
  </conditionalFormatting>
  <conditionalFormatting sqref="O739">
    <cfRule type="colorScale" priority="1073">
      <colorScale>
        <cfvo type="num" val="24"/>
        <cfvo type="max" val="0"/>
        <color rgb="FFFF7128"/>
        <color rgb="FF66FF33"/>
      </colorScale>
    </cfRule>
  </conditionalFormatting>
  <conditionalFormatting sqref="P739">
    <cfRule type="colorScale" priority="1072">
      <colorScale>
        <cfvo type="num" val="24"/>
        <cfvo type="max" val="0"/>
        <color rgb="FFFF7128"/>
        <color rgb="FF66FF33"/>
      </colorScale>
    </cfRule>
  </conditionalFormatting>
  <conditionalFormatting sqref="Q739">
    <cfRule type="colorScale" priority="1071">
      <colorScale>
        <cfvo type="num" val="24"/>
        <cfvo type="max" val="0"/>
        <color rgb="FFFF7128"/>
        <color rgb="FF66FF33"/>
      </colorScale>
    </cfRule>
  </conditionalFormatting>
  <conditionalFormatting sqref="R739">
    <cfRule type="colorScale" priority="1070">
      <colorScale>
        <cfvo type="num" val="24"/>
        <cfvo type="max" val="0"/>
        <color rgb="FFFF7128"/>
        <color rgb="FF66FF33"/>
      </colorScale>
    </cfRule>
  </conditionalFormatting>
  <conditionalFormatting sqref="C735:C740">
    <cfRule type="cellIs" dxfId="330" priority="1066" stopIfTrue="1" operator="greaterThan">
      <formula>35</formula>
    </cfRule>
  </conditionalFormatting>
  <conditionalFormatting sqref="M735:M740">
    <cfRule type="cellIs" dxfId="329" priority="1065" stopIfTrue="1" operator="greaterThan">
      <formula>100</formula>
    </cfRule>
  </conditionalFormatting>
  <conditionalFormatting sqref="C710:C733">
    <cfRule type="cellIs" dxfId="328" priority="1064" operator="greaterThan">
      <formula>36</formula>
    </cfRule>
  </conditionalFormatting>
  <conditionalFormatting sqref="C710:C733">
    <cfRule type="cellIs" dxfId="327" priority="1063" operator="between">
      <formula>25</formula>
      <formula>0</formula>
    </cfRule>
  </conditionalFormatting>
  <conditionalFormatting sqref="C710:C733">
    <cfRule type="cellIs" dxfId="326" priority="1062" operator="lessThan">
      <formula>0</formula>
    </cfRule>
  </conditionalFormatting>
  <conditionalFormatting sqref="Q742:Q744">
    <cfRule type="cellIs" dxfId="325" priority="1061" operator="notBetween">
      <formula>0</formula>
      <formula>360</formula>
    </cfRule>
  </conditionalFormatting>
  <conditionalFormatting sqref="Q742">
    <cfRule type="cellIs" dxfId="324" priority="1060" operator="between">
      <formula>$R743-3</formula>
      <formula>$R743+3</formula>
    </cfRule>
  </conditionalFormatting>
  <conditionalFormatting sqref="Q743">
    <cfRule type="cellIs" dxfId="323" priority="1058" operator="between">
      <formula>Q742-3</formula>
      <formula>Q742+3</formula>
    </cfRule>
    <cfRule type="cellIs" dxfId="322" priority="1059" operator="between">
      <formula>Q744-3</formula>
      <formula>Q744+3</formula>
    </cfRule>
  </conditionalFormatting>
  <conditionalFormatting sqref="Q744">
    <cfRule type="cellIs" dxfId="321" priority="1056" operator="between">
      <formula>Q743-3</formula>
      <formula>Q743+3</formula>
    </cfRule>
    <cfRule type="cellIs" dxfId="320" priority="1057" operator="between">
      <formula>Q745-3</formula>
      <formula>Q745+3</formula>
    </cfRule>
  </conditionalFormatting>
  <conditionalFormatting sqref="P742:P744">
    <cfRule type="cellIs" dxfId="319" priority="1013" operator="between">
      <formula>0.5</formula>
      <formula>0.01</formula>
    </cfRule>
  </conditionalFormatting>
  <conditionalFormatting sqref="P742:P744">
    <cfRule type="cellIs" dxfId="318" priority="1012" operator="lessThan">
      <formula>0.1</formula>
    </cfRule>
  </conditionalFormatting>
  <conditionalFormatting sqref="O742:O765">
    <cfRule type="cellIs" dxfId="317" priority="1010" operator="greaterThan">
      <formula>1000</formula>
    </cfRule>
    <cfRule type="cellIs" dxfId="316" priority="1011" operator="lessThan">
      <formula>0</formula>
    </cfRule>
  </conditionalFormatting>
  <conditionalFormatting sqref="R742:R744">
    <cfRule type="cellIs" dxfId="315" priority="1009" operator="greaterThan">
      <formula>0</formula>
    </cfRule>
  </conditionalFormatting>
  <conditionalFormatting sqref="N742:N765">
    <cfRule type="cellIs" dxfId="314" priority="1007" operator="between">
      <formula>1000</formula>
      <formula>901</formula>
    </cfRule>
    <cfRule type="cellIs" dxfId="313" priority="1008" operator="greaterThan">
      <formula>1026</formula>
    </cfRule>
  </conditionalFormatting>
  <conditionalFormatting sqref="N742:N765">
    <cfRule type="cellIs" dxfId="312" priority="1006" operator="lessThan">
      <formula>900</formula>
    </cfRule>
  </conditionalFormatting>
  <conditionalFormatting sqref="M742:M765">
    <cfRule type="cellIs" dxfId="311" priority="1003" operator="greaterThan">
      <formula>101</formula>
    </cfRule>
    <cfRule type="cellIs" dxfId="310" priority="1004" operator="between">
      <formula>100</formula>
      <formula>101</formula>
    </cfRule>
    <cfRule type="cellIs" dxfId="309" priority="1005" operator="between">
      <formula>99</formula>
      <formula>100</formula>
    </cfRule>
  </conditionalFormatting>
  <conditionalFormatting sqref="M742:M765">
    <cfRule type="cellIs" dxfId="308" priority="1002" operator="lessThan">
      <formula>20</formula>
    </cfRule>
  </conditionalFormatting>
  <conditionalFormatting sqref="M742:M765">
    <cfRule type="cellIs" dxfId="307" priority="1001" operator="lessThan">
      <formula>0</formula>
    </cfRule>
  </conditionalFormatting>
  <conditionalFormatting sqref="L742:L765">
    <cfRule type="cellIs" dxfId="306" priority="999" operator="lessThan">
      <formula>0</formula>
    </cfRule>
    <cfRule type="cellIs" dxfId="305" priority="1000" operator="lessThan">
      <formula>15</formula>
    </cfRule>
  </conditionalFormatting>
  <conditionalFormatting sqref="L742:L765">
    <cfRule type="cellIs" dxfId="304" priority="998" operator="greaterThan">
      <formula>40</formula>
    </cfRule>
  </conditionalFormatting>
  <conditionalFormatting sqref="E742:E765">
    <cfRule type="cellIs" dxfId="303" priority="991" operator="greaterThan">
      <formula>1</formula>
    </cfRule>
    <cfRule type="cellIs" dxfId="302" priority="992" operator="lessThan">
      <formula>0</formula>
    </cfRule>
  </conditionalFormatting>
  <conditionalFormatting sqref="D742:D765">
    <cfRule type="cellIs" dxfId="301" priority="990" operator="lessThan">
      <formula>0</formula>
    </cfRule>
  </conditionalFormatting>
  <conditionalFormatting sqref="I742:I765">
    <cfRule type="cellIs" dxfId="300" priority="989" operator="lessThan">
      <formula>0</formula>
    </cfRule>
  </conditionalFormatting>
  <conditionalFormatting sqref="F742:F743 F745:F765">
    <cfRule type="cellIs" dxfId="299" priority="988" operator="lessThan">
      <formula>0</formula>
    </cfRule>
  </conditionalFormatting>
  <conditionalFormatting sqref="G742:G765">
    <cfRule type="cellIs" dxfId="298" priority="987" operator="lessThan">
      <formula>0</formula>
    </cfRule>
  </conditionalFormatting>
  <conditionalFormatting sqref="H742:H765">
    <cfRule type="cellIs" dxfId="297" priority="986" operator="lessThan">
      <formula>0</formula>
    </cfRule>
  </conditionalFormatting>
  <conditionalFormatting sqref="J742:J750 J765">
    <cfRule type="cellIs" dxfId="296" priority="982" operator="lessThan">
      <formula>0</formula>
    </cfRule>
    <cfRule type="cellIs" dxfId="295" priority="983" operator="greaterThan">
      <formula>985</formula>
    </cfRule>
    <cfRule type="cellIs" dxfId="294" priority="984" operator="equal">
      <formula>"="</formula>
    </cfRule>
  </conditionalFormatting>
  <conditionalFormatting sqref="J742:J750 J765">
    <cfRule type="cellIs" dxfId="293" priority="975" operator="between">
      <formula>150</formula>
      <formula>900</formula>
    </cfRule>
  </conditionalFormatting>
  <conditionalFormatting sqref="K742:K750 K765">
    <cfRule type="cellIs" dxfId="292" priority="973" operator="greaterThan">
      <formula>$J742</formula>
    </cfRule>
    <cfRule type="cellIs" dxfId="291" priority="978" operator="lessThan">
      <formula>0</formula>
    </cfRule>
    <cfRule type="cellIs" dxfId="290" priority="979" operator="greaterThan">
      <formula>985</formula>
    </cfRule>
    <cfRule type="cellIs" dxfId="289" priority="980" operator="equal">
      <formula>"="</formula>
    </cfRule>
  </conditionalFormatting>
  <conditionalFormatting sqref="K742:K750 K765">
    <cfRule type="cellIs" dxfId="288" priority="977" operator="between">
      <formula>150</formula>
      <formula>900</formula>
    </cfRule>
  </conditionalFormatting>
  <conditionalFormatting sqref="K742:K750 K765">
    <cfRule type="cellIs" dxfId="287" priority="976" operator="equal">
      <formula>$J742</formula>
    </cfRule>
  </conditionalFormatting>
  <conditionalFormatting sqref="J742:J750 J765">
    <cfRule type="cellIs" dxfId="286" priority="972" operator="lessThan">
      <formula>$K742</formula>
    </cfRule>
    <cfRule type="cellIs" dxfId="285" priority="974" operator="equal">
      <formula>$K742</formula>
    </cfRule>
  </conditionalFormatting>
  <conditionalFormatting sqref="K742:K750 K765">
    <cfRule type="cellIs" dxfId="284" priority="981" operator="equal">
      <formula>$K743</formula>
    </cfRule>
  </conditionalFormatting>
  <conditionalFormatting sqref="J742:J750 J765">
    <cfRule type="cellIs" dxfId="283" priority="985" operator="equal">
      <formula>$J743</formula>
    </cfRule>
  </conditionalFormatting>
  <conditionalFormatting sqref="F771">
    <cfRule type="colorScale" priority="971">
      <colorScale>
        <cfvo type="num" val="24"/>
        <cfvo type="max" val="0"/>
        <color rgb="FFFF7128"/>
        <color rgb="FF66FF33"/>
      </colorScale>
    </cfRule>
  </conditionalFormatting>
  <conditionalFormatting sqref="E771">
    <cfRule type="colorScale" priority="970">
      <colorScale>
        <cfvo type="num" val="24"/>
        <cfvo type="max" val="0"/>
        <color rgb="FFFF7128"/>
        <color rgb="FF66FF33"/>
      </colorScale>
    </cfRule>
  </conditionalFormatting>
  <conditionalFormatting sqref="D771">
    <cfRule type="colorScale" priority="969">
      <colorScale>
        <cfvo type="num" val="24"/>
        <cfvo type="max" val="0"/>
        <color rgb="FFFF7128"/>
        <color rgb="FF66FF33"/>
      </colorScale>
    </cfRule>
  </conditionalFormatting>
  <conditionalFormatting sqref="C771">
    <cfRule type="colorScale" priority="968">
      <colorScale>
        <cfvo type="num" val="24"/>
        <cfvo type="max" val="0"/>
        <color rgb="FFFF7128"/>
        <color rgb="FF66FF33"/>
      </colorScale>
    </cfRule>
  </conditionalFormatting>
  <conditionalFormatting sqref="G771">
    <cfRule type="colorScale" priority="967">
      <colorScale>
        <cfvo type="num" val="24"/>
        <cfvo type="max" val="0"/>
        <color rgb="FFFF7128"/>
        <color rgb="FF66FF33"/>
      </colorScale>
    </cfRule>
  </conditionalFormatting>
  <conditionalFormatting sqref="H771">
    <cfRule type="colorScale" priority="966">
      <colorScale>
        <cfvo type="num" val="24"/>
        <cfvo type="max" val="0"/>
        <color rgb="FFFF7128"/>
        <color rgb="FF66FF33"/>
      </colorScale>
    </cfRule>
  </conditionalFormatting>
  <conditionalFormatting sqref="I771">
    <cfRule type="colorScale" priority="965">
      <colorScale>
        <cfvo type="num" val="24"/>
        <cfvo type="max" val="0"/>
        <color rgb="FFFF7128"/>
        <color rgb="FF66FF33"/>
      </colorScale>
    </cfRule>
  </conditionalFormatting>
  <conditionalFormatting sqref="J771">
    <cfRule type="colorScale" priority="961">
      <colorScale>
        <cfvo type="num" val="24"/>
        <cfvo type="max" val="0"/>
        <color rgb="FFFF7128"/>
        <color rgb="FF66FF33"/>
      </colorScale>
    </cfRule>
  </conditionalFormatting>
  <conditionalFormatting sqref="K771">
    <cfRule type="colorScale" priority="960">
      <colorScale>
        <cfvo type="num" val="24"/>
        <cfvo type="max" val="0"/>
        <color rgb="FFFF7128"/>
        <color rgb="FF66FF33"/>
      </colorScale>
    </cfRule>
  </conditionalFormatting>
  <conditionalFormatting sqref="L771">
    <cfRule type="colorScale" priority="959">
      <colorScale>
        <cfvo type="num" val="24"/>
        <cfvo type="max" val="0"/>
        <color rgb="FFFF7128"/>
        <color rgb="FF66FF33"/>
      </colorScale>
    </cfRule>
  </conditionalFormatting>
  <conditionalFormatting sqref="M771">
    <cfRule type="colorScale" priority="958">
      <colorScale>
        <cfvo type="num" val="24"/>
        <cfvo type="max" val="0"/>
        <color rgb="FFFF7128"/>
        <color rgb="FF66FF33"/>
      </colorScale>
    </cfRule>
  </conditionalFormatting>
  <conditionalFormatting sqref="N771">
    <cfRule type="colorScale" priority="957">
      <colorScale>
        <cfvo type="num" val="24"/>
        <cfvo type="max" val="0"/>
        <color rgb="FFFF7128"/>
        <color rgb="FF66FF33"/>
      </colorScale>
    </cfRule>
  </conditionalFormatting>
  <conditionalFormatting sqref="O771">
    <cfRule type="colorScale" priority="956">
      <colorScale>
        <cfvo type="num" val="24"/>
        <cfvo type="max" val="0"/>
        <color rgb="FFFF7128"/>
        <color rgb="FF66FF33"/>
      </colorScale>
    </cfRule>
  </conditionalFormatting>
  <conditionalFormatting sqref="P771">
    <cfRule type="colorScale" priority="955">
      <colorScale>
        <cfvo type="num" val="24"/>
        <cfvo type="max" val="0"/>
        <color rgb="FFFF7128"/>
        <color rgb="FF66FF33"/>
      </colorScale>
    </cfRule>
  </conditionalFormatting>
  <conditionalFormatting sqref="Q771">
    <cfRule type="colorScale" priority="954">
      <colorScale>
        <cfvo type="num" val="24"/>
        <cfvo type="max" val="0"/>
        <color rgb="FFFF7128"/>
        <color rgb="FF66FF33"/>
      </colorScale>
    </cfRule>
  </conditionalFormatting>
  <conditionalFormatting sqref="R771">
    <cfRule type="colorScale" priority="953">
      <colorScale>
        <cfvo type="num" val="24"/>
        <cfvo type="max" val="0"/>
        <color rgb="FFFF7128"/>
        <color rgb="FF66FF33"/>
      </colorScale>
    </cfRule>
  </conditionalFormatting>
  <conditionalFormatting sqref="C767:C772">
    <cfRule type="cellIs" dxfId="282" priority="949" stopIfTrue="1" operator="greaterThan">
      <formula>35</formula>
    </cfRule>
  </conditionalFormatting>
  <conditionalFormatting sqref="M767:M772">
    <cfRule type="cellIs" dxfId="281" priority="948" stopIfTrue="1" operator="greaterThan">
      <formula>100</formula>
    </cfRule>
  </conditionalFormatting>
  <conditionalFormatting sqref="C742:C765">
    <cfRule type="cellIs" dxfId="280" priority="947" operator="greaterThan">
      <formula>36</formula>
    </cfRule>
  </conditionalFormatting>
  <conditionalFormatting sqref="C742:C765">
    <cfRule type="cellIs" dxfId="279" priority="946" operator="between">
      <formula>25</formula>
      <formula>0</formula>
    </cfRule>
  </conditionalFormatting>
  <conditionalFormatting sqref="C742:C765">
    <cfRule type="cellIs" dxfId="278" priority="945" operator="lessThan">
      <formula>0</formula>
    </cfRule>
  </conditionalFormatting>
  <conditionalFormatting sqref="E774:E797">
    <cfRule type="cellIs" dxfId="277" priority="874" operator="greaterThan">
      <formula>1</formula>
    </cfRule>
    <cfRule type="cellIs" dxfId="276" priority="875" operator="lessThan">
      <formula>0</formula>
    </cfRule>
  </conditionalFormatting>
  <conditionalFormatting sqref="D774:D797">
    <cfRule type="cellIs" dxfId="275" priority="873" operator="lessThan">
      <formula>0</formula>
    </cfRule>
  </conditionalFormatting>
  <conditionalFormatting sqref="F803">
    <cfRule type="colorScale" priority="854">
      <colorScale>
        <cfvo type="num" val="24"/>
        <cfvo type="max" val="0"/>
        <color rgb="FFFF7128"/>
        <color rgb="FF66FF33"/>
      </colorScale>
    </cfRule>
  </conditionalFormatting>
  <conditionalFormatting sqref="E803">
    <cfRule type="colorScale" priority="853">
      <colorScale>
        <cfvo type="num" val="24"/>
        <cfvo type="max" val="0"/>
        <color rgb="FFFF7128"/>
        <color rgb="FF66FF33"/>
      </colorScale>
    </cfRule>
  </conditionalFormatting>
  <conditionalFormatting sqref="D803">
    <cfRule type="colorScale" priority="852">
      <colorScale>
        <cfvo type="num" val="24"/>
        <cfvo type="max" val="0"/>
        <color rgb="FFFF7128"/>
        <color rgb="FF66FF33"/>
      </colorScale>
    </cfRule>
  </conditionalFormatting>
  <conditionalFormatting sqref="C803">
    <cfRule type="colorScale" priority="851">
      <colorScale>
        <cfvo type="num" val="24"/>
        <cfvo type="max" val="0"/>
        <color rgb="FFFF7128"/>
        <color rgb="FF66FF33"/>
      </colorScale>
    </cfRule>
  </conditionalFormatting>
  <conditionalFormatting sqref="G803">
    <cfRule type="colorScale" priority="850">
      <colorScale>
        <cfvo type="num" val="24"/>
        <cfvo type="max" val="0"/>
        <color rgb="FFFF7128"/>
        <color rgb="FF66FF33"/>
      </colorScale>
    </cfRule>
  </conditionalFormatting>
  <conditionalFormatting sqref="H803">
    <cfRule type="colorScale" priority="849">
      <colorScale>
        <cfvo type="num" val="24"/>
        <cfvo type="max" val="0"/>
        <color rgb="FFFF7128"/>
        <color rgb="FF66FF33"/>
      </colorScale>
    </cfRule>
  </conditionalFormatting>
  <conditionalFormatting sqref="I803">
    <cfRule type="colorScale" priority="848">
      <colorScale>
        <cfvo type="num" val="24"/>
        <cfvo type="max" val="0"/>
        <color rgb="FFFF7128"/>
        <color rgb="FF66FF33"/>
      </colorScale>
    </cfRule>
  </conditionalFormatting>
  <conditionalFormatting sqref="J803">
    <cfRule type="colorScale" priority="844">
      <colorScale>
        <cfvo type="num" val="24"/>
        <cfvo type="max" val="0"/>
        <color rgb="FFFF7128"/>
        <color rgb="FF66FF33"/>
      </colorScale>
    </cfRule>
  </conditionalFormatting>
  <conditionalFormatting sqref="K803">
    <cfRule type="colorScale" priority="843">
      <colorScale>
        <cfvo type="num" val="24"/>
        <cfvo type="max" val="0"/>
        <color rgb="FFFF7128"/>
        <color rgb="FF66FF33"/>
      </colorScale>
    </cfRule>
  </conditionalFormatting>
  <conditionalFormatting sqref="L803">
    <cfRule type="colorScale" priority="842">
      <colorScale>
        <cfvo type="num" val="24"/>
        <cfvo type="max" val="0"/>
        <color rgb="FFFF7128"/>
        <color rgb="FF66FF33"/>
      </colorScale>
    </cfRule>
  </conditionalFormatting>
  <conditionalFormatting sqref="M803">
    <cfRule type="colorScale" priority="841">
      <colorScale>
        <cfvo type="num" val="24"/>
        <cfvo type="max" val="0"/>
        <color rgb="FFFF7128"/>
        <color rgb="FF66FF33"/>
      </colorScale>
    </cfRule>
  </conditionalFormatting>
  <conditionalFormatting sqref="N803">
    <cfRule type="colorScale" priority="840">
      <colorScale>
        <cfvo type="num" val="24"/>
        <cfvo type="max" val="0"/>
        <color rgb="FFFF7128"/>
        <color rgb="FF66FF33"/>
      </colorScale>
    </cfRule>
  </conditionalFormatting>
  <conditionalFormatting sqref="O803">
    <cfRule type="colorScale" priority="839">
      <colorScale>
        <cfvo type="num" val="24"/>
        <cfvo type="max" val="0"/>
        <color rgb="FFFF7128"/>
        <color rgb="FF66FF33"/>
      </colorScale>
    </cfRule>
  </conditionalFormatting>
  <conditionalFormatting sqref="P803">
    <cfRule type="colorScale" priority="838">
      <colorScale>
        <cfvo type="num" val="24"/>
        <cfvo type="max" val="0"/>
        <color rgb="FFFF7128"/>
        <color rgb="FF66FF33"/>
      </colorScale>
    </cfRule>
  </conditionalFormatting>
  <conditionalFormatting sqref="Q803">
    <cfRule type="colorScale" priority="837">
      <colorScale>
        <cfvo type="num" val="24"/>
        <cfvo type="max" val="0"/>
        <color rgb="FFFF7128"/>
        <color rgb="FF66FF33"/>
      </colorScale>
    </cfRule>
  </conditionalFormatting>
  <conditionalFormatting sqref="R803">
    <cfRule type="colorScale" priority="836">
      <colorScale>
        <cfvo type="num" val="24"/>
        <cfvo type="max" val="0"/>
        <color rgb="FFFF7128"/>
        <color rgb="FF66FF33"/>
      </colorScale>
    </cfRule>
  </conditionalFormatting>
  <conditionalFormatting sqref="C799:C804">
    <cfRule type="cellIs" dxfId="274" priority="832" stopIfTrue="1" operator="greaterThan">
      <formula>35</formula>
    </cfRule>
  </conditionalFormatting>
  <conditionalFormatting sqref="M799:M804">
    <cfRule type="cellIs" dxfId="273" priority="831" stopIfTrue="1" operator="greaterThan">
      <formula>100</formula>
    </cfRule>
  </conditionalFormatting>
  <conditionalFormatting sqref="C774:C797">
    <cfRule type="cellIs" dxfId="272" priority="830" operator="greaterThan">
      <formula>36</formula>
    </cfRule>
  </conditionalFormatting>
  <conditionalFormatting sqref="C774:C797">
    <cfRule type="cellIs" dxfId="271" priority="829" operator="between">
      <formula>25</formula>
      <formula>0</formula>
    </cfRule>
  </conditionalFormatting>
  <conditionalFormatting sqref="C774:C797">
    <cfRule type="cellIs" dxfId="270" priority="828" operator="lessThan">
      <formula>0</formula>
    </cfRule>
  </conditionalFormatting>
  <conditionalFormatting sqref="Q821:Q829">
    <cfRule type="cellIs" dxfId="269" priority="827" operator="notBetween">
      <formula>0</formula>
      <formula>360</formula>
    </cfRule>
  </conditionalFormatting>
  <conditionalFormatting sqref="Q821">
    <cfRule type="cellIs" dxfId="268" priority="796" operator="between">
      <formula>Q820-3</formula>
      <formula>Q820+3</formula>
    </cfRule>
    <cfRule type="cellIs" dxfId="267" priority="797" operator="between">
      <formula>Q822-3</formula>
      <formula>Q822+3</formula>
    </cfRule>
  </conditionalFormatting>
  <conditionalFormatting sqref="Q822">
    <cfRule type="cellIs" dxfId="266" priority="794" operator="between">
      <formula>Q821-3</formula>
      <formula>Q821+3</formula>
    </cfRule>
    <cfRule type="cellIs" dxfId="265" priority="795" operator="between">
      <formula>Q823-3</formula>
      <formula>Q823+3</formula>
    </cfRule>
  </conditionalFormatting>
  <conditionalFormatting sqref="Q823">
    <cfRule type="cellIs" dxfId="264" priority="792" operator="between">
      <formula>Q822-3</formula>
      <formula>Q822+3</formula>
    </cfRule>
    <cfRule type="cellIs" dxfId="263" priority="793" operator="between">
      <formula>Q824-3</formula>
      <formula>Q824+3</formula>
    </cfRule>
  </conditionalFormatting>
  <conditionalFormatting sqref="Q824">
    <cfRule type="cellIs" dxfId="262" priority="790" operator="between">
      <formula>Q823-3</formula>
      <formula>Q823+3</formula>
    </cfRule>
    <cfRule type="cellIs" dxfId="261" priority="791" operator="between">
      <formula>Q825-3</formula>
      <formula>Q825+3</formula>
    </cfRule>
  </conditionalFormatting>
  <conditionalFormatting sqref="Q825">
    <cfRule type="cellIs" dxfId="260" priority="788" operator="between">
      <formula>Q824-3</formula>
      <formula>Q824+3</formula>
    </cfRule>
    <cfRule type="cellIs" dxfId="259" priority="789" operator="between">
      <formula>Q826-3</formula>
      <formula>Q826+3</formula>
    </cfRule>
  </conditionalFormatting>
  <conditionalFormatting sqref="Q826">
    <cfRule type="cellIs" dxfId="258" priority="786" operator="between">
      <formula>Q825-3</formula>
      <formula>Q825+3</formula>
    </cfRule>
    <cfRule type="cellIs" dxfId="257" priority="787" operator="between">
      <formula>Q827-3</formula>
      <formula>Q827+3</formula>
    </cfRule>
  </conditionalFormatting>
  <conditionalFormatting sqref="Q827">
    <cfRule type="cellIs" dxfId="256" priority="784" operator="between">
      <formula>Q826-3</formula>
      <formula>Q826+3</formula>
    </cfRule>
    <cfRule type="cellIs" dxfId="255" priority="785" operator="between">
      <formula>Q828-3</formula>
      <formula>Q828+3</formula>
    </cfRule>
  </conditionalFormatting>
  <conditionalFormatting sqref="Q828">
    <cfRule type="cellIs" dxfId="254" priority="782" operator="between">
      <formula>Q827-3</formula>
      <formula>Q827+3</formula>
    </cfRule>
    <cfRule type="cellIs" dxfId="253" priority="783" operator="between">
      <formula>Q829-3</formula>
      <formula>Q829+3</formula>
    </cfRule>
  </conditionalFormatting>
  <conditionalFormatting sqref="Q829">
    <cfRule type="cellIs" dxfId="252" priority="780" operator="between">
      <formula>Q828-3</formula>
      <formula>Q828+3</formula>
    </cfRule>
    <cfRule type="cellIs" dxfId="251" priority="781" operator="between">
      <formula>Q830-3</formula>
      <formula>Q830+3</formula>
    </cfRule>
  </conditionalFormatting>
  <conditionalFormatting sqref="P821:P829">
    <cfRule type="cellIs" dxfId="250" priority="779" operator="between">
      <formula>0.5</formula>
      <formula>0.01</formula>
    </cfRule>
  </conditionalFormatting>
  <conditionalFormatting sqref="P821:P829">
    <cfRule type="cellIs" dxfId="249" priority="778" operator="lessThan">
      <formula>0.1</formula>
    </cfRule>
  </conditionalFormatting>
  <conditionalFormatting sqref="O812:O829">
    <cfRule type="cellIs" dxfId="248" priority="776" operator="greaterThan">
      <formula>1000</formula>
    </cfRule>
    <cfRule type="cellIs" dxfId="247" priority="777" operator="lessThan">
      <formula>0</formula>
    </cfRule>
  </conditionalFormatting>
  <conditionalFormatting sqref="R821:R829">
    <cfRule type="cellIs" dxfId="246" priority="775" operator="greaterThan">
      <formula>0</formula>
    </cfRule>
  </conditionalFormatting>
  <conditionalFormatting sqref="N812:N829">
    <cfRule type="cellIs" dxfId="245" priority="773" operator="between">
      <formula>1000</formula>
      <formula>901</formula>
    </cfRule>
    <cfRule type="cellIs" dxfId="244" priority="774" operator="greaterThan">
      <formula>1026</formula>
    </cfRule>
  </conditionalFormatting>
  <conditionalFormatting sqref="N812:N829">
    <cfRule type="cellIs" dxfId="243" priority="772" operator="lessThan">
      <formula>900</formula>
    </cfRule>
  </conditionalFormatting>
  <conditionalFormatting sqref="M812:M829">
    <cfRule type="cellIs" dxfId="242" priority="769" operator="greaterThan">
      <formula>101</formula>
    </cfRule>
    <cfRule type="cellIs" dxfId="241" priority="770" operator="between">
      <formula>100</formula>
      <formula>101</formula>
    </cfRule>
    <cfRule type="cellIs" dxfId="240" priority="771" operator="between">
      <formula>99</formula>
      <formula>100</formula>
    </cfRule>
  </conditionalFormatting>
  <conditionalFormatting sqref="M812:M829">
    <cfRule type="cellIs" dxfId="239" priority="768" operator="lessThan">
      <formula>20</formula>
    </cfRule>
  </conditionalFormatting>
  <conditionalFormatting sqref="M812:M829">
    <cfRule type="cellIs" dxfId="238" priority="767" operator="lessThan">
      <formula>0</formula>
    </cfRule>
  </conditionalFormatting>
  <conditionalFormatting sqref="L812:L829">
    <cfRule type="cellIs" dxfId="237" priority="765" operator="lessThan">
      <formula>0</formula>
    </cfRule>
    <cfRule type="cellIs" dxfId="236" priority="766" operator="lessThan">
      <formula>15</formula>
    </cfRule>
  </conditionalFormatting>
  <conditionalFormatting sqref="L812:L829">
    <cfRule type="cellIs" dxfId="235" priority="764" operator="greaterThan">
      <formula>40</formula>
    </cfRule>
  </conditionalFormatting>
  <conditionalFormatting sqref="E806:E829">
    <cfRule type="cellIs" dxfId="234" priority="757" operator="greaterThan">
      <formula>1</formula>
    </cfRule>
    <cfRule type="cellIs" dxfId="233" priority="758" operator="lessThan">
      <formula>0</formula>
    </cfRule>
  </conditionalFormatting>
  <conditionalFormatting sqref="D806:D829">
    <cfRule type="cellIs" dxfId="232" priority="756" operator="lessThan">
      <formula>0</formula>
    </cfRule>
  </conditionalFormatting>
  <conditionalFormatting sqref="I806:I829">
    <cfRule type="cellIs" dxfId="231" priority="755" operator="lessThan">
      <formula>0</formula>
    </cfRule>
  </conditionalFormatting>
  <conditionalFormatting sqref="F806:F829">
    <cfRule type="cellIs" dxfId="230" priority="754" operator="lessThan">
      <formula>0</formula>
    </cfRule>
  </conditionalFormatting>
  <conditionalFormatting sqref="G806:G829">
    <cfRule type="cellIs" dxfId="229" priority="753" operator="lessThan">
      <formula>0</formula>
    </cfRule>
  </conditionalFormatting>
  <conditionalFormatting sqref="H806:H829">
    <cfRule type="cellIs" dxfId="228" priority="752" operator="lessThan">
      <formula>0</formula>
    </cfRule>
  </conditionalFormatting>
  <conditionalFormatting sqref="J814:J815 J829">
    <cfRule type="cellIs" dxfId="227" priority="748" operator="lessThan">
      <formula>0</formula>
    </cfRule>
    <cfRule type="cellIs" dxfId="226" priority="749" operator="greaterThan">
      <formula>985</formula>
    </cfRule>
    <cfRule type="cellIs" dxfId="225" priority="750" operator="equal">
      <formula>"="</formula>
    </cfRule>
  </conditionalFormatting>
  <conditionalFormatting sqref="J814:J815 J829">
    <cfRule type="cellIs" dxfId="224" priority="741" operator="between">
      <formula>150</formula>
      <formula>900</formula>
    </cfRule>
  </conditionalFormatting>
  <conditionalFormatting sqref="K814:K815 K829">
    <cfRule type="cellIs" dxfId="223" priority="739" operator="greaterThan">
      <formula>$J814</formula>
    </cfRule>
    <cfRule type="cellIs" dxfId="222" priority="744" operator="lessThan">
      <formula>0</formula>
    </cfRule>
    <cfRule type="cellIs" dxfId="221" priority="745" operator="greaterThan">
      <formula>985</formula>
    </cfRule>
    <cfRule type="cellIs" dxfId="220" priority="746" operator="equal">
      <formula>"="</formula>
    </cfRule>
  </conditionalFormatting>
  <conditionalFormatting sqref="K814:K815 K829">
    <cfRule type="cellIs" dxfId="219" priority="743" operator="between">
      <formula>150</formula>
      <formula>900</formula>
    </cfRule>
  </conditionalFormatting>
  <conditionalFormatting sqref="K814:K815 K829">
    <cfRule type="cellIs" dxfId="218" priority="742" operator="equal">
      <formula>$J814</formula>
    </cfRule>
  </conditionalFormatting>
  <conditionalFormatting sqref="J814:J815 J829">
    <cfRule type="cellIs" dxfId="217" priority="738" operator="lessThan">
      <formula>$K814</formula>
    </cfRule>
    <cfRule type="cellIs" dxfId="216" priority="740" operator="equal">
      <formula>$K814</formula>
    </cfRule>
  </conditionalFormatting>
  <conditionalFormatting sqref="K814:K815 K829">
    <cfRule type="cellIs" dxfId="215" priority="747" operator="equal">
      <formula>$K815</formula>
    </cfRule>
  </conditionalFormatting>
  <conditionalFormatting sqref="J814:J815 J829">
    <cfRule type="cellIs" dxfId="214" priority="751" operator="equal">
      <formula>$J815</formula>
    </cfRule>
  </conditionalFormatting>
  <conditionalFormatting sqref="F835">
    <cfRule type="colorScale" priority="737">
      <colorScale>
        <cfvo type="num" val="24"/>
        <cfvo type="max" val="0"/>
        <color rgb="FFFF7128"/>
        <color rgb="FF66FF33"/>
      </colorScale>
    </cfRule>
  </conditionalFormatting>
  <conditionalFormatting sqref="E835">
    <cfRule type="colorScale" priority="736">
      <colorScale>
        <cfvo type="num" val="24"/>
        <cfvo type="max" val="0"/>
        <color rgb="FFFF7128"/>
        <color rgb="FF66FF33"/>
      </colorScale>
    </cfRule>
  </conditionalFormatting>
  <conditionalFormatting sqref="D835">
    <cfRule type="colorScale" priority="735">
      <colorScale>
        <cfvo type="num" val="24"/>
        <cfvo type="max" val="0"/>
        <color rgb="FFFF7128"/>
        <color rgb="FF66FF33"/>
      </colorScale>
    </cfRule>
  </conditionalFormatting>
  <conditionalFormatting sqref="C835">
    <cfRule type="colorScale" priority="734">
      <colorScale>
        <cfvo type="num" val="24"/>
        <cfvo type="max" val="0"/>
        <color rgb="FFFF7128"/>
        <color rgb="FF66FF33"/>
      </colorScale>
    </cfRule>
  </conditionalFormatting>
  <conditionalFormatting sqref="G835">
    <cfRule type="colorScale" priority="733">
      <colorScale>
        <cfvo type="num" val="24"/>
        <cfvo type="max" val="0"/>
        <color rgb="FFFF7128"/>
        <color rgb="FF66FF33"/>
      </colorScale>
    </cfRule>
  </conditionalFormatting>
  <conditionalFormatting sqref="H835">
    <cfRule type="colorScale" priority="732">
      <colorScale>
        <cfvo type="num" val="24"/>
        <cfvo type="max" val="0"/>
        <color rgb="FFFF7128"/>
        <color rgb="FF66FF33"/>
      </colorScale>
    </cfRule>
  </conditionalFormatting>
  <conditionalFormatting sqref="I835">
    <cfRule type="colorScale" priority="731">
      <colorScale>
        <cfvo type="num" val="24"/>
        <cfvo type="max" val="0"/>
        <color rgb="FFFF7128"/>
        <color rgb="FF66FF33"/>
      </colorScale>
    </cfRule>
  </conditionalFormatting>
  <conditionalFormatting sqref="J835">
    <cfRule type="colorScale" priority="727">
      <colorScale>
        <cfvo type="num" val="24"/>
        <cfvo type="max" val="0"/>
        <color rgb="FFFF7128"/>
        <color rgb="FF66FF33"/>
      </colorScale>
    </cfRule>
  </conditionalFormatting>
  <conditionalFormatting sqref="K835">
    <cfRule type="colorScale" priority="726">
      <colorScale>
        <cfvo type="num" val="24"/>
        <cfvo type="max" val="0"/>
        <color rgb="FFFF7128"/>
        <color rgb="FF66FF33"/>
      </colorScale>
    </cfRule>
  </conditionalFormatting>
  <conditionalFormatting sqref="L835">
    <cfRule type="colorScale" priority="725">
      <colorScale>
        <cfvo type="num" val="24"/>
        <cfvo type="max" val="0"/>
        <color rgb="FFFF7128"/>
        <color rgb="FF66FF33"/>
      </colorScale>
    </cfRule>
  </conditionalFormatting>
  <conditionalFormatting sqref="M835">
    <cfRule type="colorScale" priority="724">
      <colorScale>
        <cfvo type="num" val="24"/>
        <cfvo type="max" val="0"/>
        <color rgb="FFFF7128"/>
        <color rgb="FF66FF33"/>
      </colorScale>
    </cfRule>
  </conditionalFormatting>
  <conditionalFormatting sqref="N835">
    <cfRule type="colorScale" priority="723">
      <colorScale>
        <cfvo type="num" val="24"/>
        <cfvo type="max" val="0"/>
        <color rgb="FFFF7128"/>
        <color rgb="FF66FF33"/>
      </colorScale>
    </cfRule>
  </conditionalFormatting>
  <conditionalFormatting sqref="O835">
    <cfRule type="colorScale" priority="722">
      <colorScale>
        <cfvo type="num" val="24"/>
        <cfvo type="max" val="0"/>
        <color rgb="FFFF7128"/>
        <color rgb="FF66FF33"/>
      </colorScale>
    </cfRule>
  </conditionalFormatting>
  <conditionalFormatting sqref="P835">
    <cfRule type="colorScale" priority="721">
      <colorScale>
        <cfvo type="num" val="24"/>
        <cfvo type="max" val="0"/>
        <color rgb="FFFF7128"/>
        <color rgb="FF66FF33"/>
      </colorScale>
    </cfRule>
  </conditionalFormatting>
  <conditionalFormatting sqref="Q835">
    <cfRule type="colorScale" priority="720">
      <colorScale>
        <cfvo type="num" val="24"/>
        <cfvo type="max" val="0"/>
        <color rgb="FFFF7128"/>
        <color rgb="FF66FF33"/>
      </colorScale>
    </cfRule>
  </conditionalFormatting>
  <conditionalFormatting sqref="R835">
    <cfRule type="colorScale" priority="719">
      <colorScale>
        <cfvo type="num" val="24"/>
        <cfvo type="max" val="0"/>
        <color rgb="FFFF7128"/>
        <color rgb="FF66FF33"/>
      </colorScale>
    </cfRule>
  </conditionalFormatting>
  <conditionalFormatting sqref="C831:C836">
    <cfRule type="cellIs" dxfId="213" priority="715" stopIfTrue="1" operator="greaterThan">
      <formula>35</formula>
    </cfRule>
  </conditionalFormatting>
  <conditionalFormatting sqref="M831:M836">
    <cfRule type="cellIs" dxfId="212" priority="714" stopIfTrue="1" operator="greaterThan">
      <formula>100</formula>
    </cfRule>
  </conditionalFormatting>
  <conditionalFormatting sqref="C806:C829">
    <cfRule type="cellIs" dxfId="211" priority="713" operator="greaterThan">
      <formula>36</formula>
    </cfRule>
  </conditionalFormatting>
  <conditionalFormatting sqref="C806:C829">
    <cfRule type="cellIs" dxfId="210" priority="712" operator="between">
      <formula>25</formula>
      <formula>0</formula>
    </cfRule>
  </conditionalFormatting>
  <conditionalFormatting sqref="C806:C829">
    <cfRule type="cellIs" dxfId="209" priority="711" operator="lessThan">
      <formula>0</formula>
    </cfRule>
  </conditionalFormatting>
  <conditionalFormatting sqref="Q844:Q846 Q855:Q856">
    <cfRule type="cellIs" dxfId="208" priority="710" operator="notBetween">
      <formula>0</formula>
      <formula>360</formula>
    </cfRule>
  </conditionalFormatting>
  <conditionalFormatting sqref="Q844">
    <cfRule type="cellIs" dxfId="207" priority="697" operator="between">
      <formula>Q843-3</formula>
      <formula>Q843+3</formula>
    </cfRule>
    <cfRule type="cellIs" dxfId="206" priority="698" operator="between">
      <formula>Q845-3</formula>
      <formula>Q845+3</formula>
    </cfRule>
  </conditionalFormatting>
  <conditionalFormatting sqref="Q845">
    <cfRule type="cellIs" dxfId="205" priority="695" operator="between">
      <formula>Q844-3</formula>
      <formula>Q844+3</formula>
    </cfRule>
    <cfRule type="cellIs" dxfId="204" priority="696" operator="between">
      <formula>Q846-3</formula>
      <formula>Q846+3</formula>
    </cfRule>
  </conditionalFormatting>
  <conditionalFormatting sqref="Q846">
    <cfRule type="cellIs" dxfId="203" priority="693" operator="between">
      <formula>Q845-3</formula>
      <formula>Q845+3</formula>
    </cfRule>
    <cfRule type="cellIs" dxfId="202" priority="694" operator="between">
      <formula>Q847-3</formula>
      <formula>Q847+3</formula>
    </cfRule>
  </conditionalFormatting>
  <conditionalFormatting sqref="Q855">
    <cfRule type="cellIs" dxfId="201" priority="675" operator="between">
      <formula>Q854-3</formula>
      <formula>Q854+3</formula>
    </cfRule>
    <cfRule type="cellIs" dxfId="200" priority="676" operator="between">
      <formula>Q856-3</formula>
      <formula>Q856+3</formula>
    </cfRule>
  </conditionalFormatting>
  <conditionalFormatting sqref="Q856">
    <cfRule type="cellIs" dxfId="199" priority="673" operator="between">
      <formula>Q855-3</formula>
      <formula>Q855+3</formula>
    </cfRule>
    <cfRule type="cellIs" dxfId="198" priority="674" operator="between">
      <formula>Q857-3</formula>
      <formula>Q857+3</formula>
    </cfRule>
  </conditionalFormatting>
  <conditionalFormatting sqref="P844:P846 P852:P856">
    <cfRule type="cellIs" dxfId="197" priority="662" operator="between">
      <formula>0.5</formula>
      <formula>0.01</formula>
    </cfRule>
  </conditionalFormatting>
  <conditionalFormatting sqref="P844:P846 P852:P856">
    <cfRule type="cellIs" dxfId="196" priority="661" operator="lessThan">
      <formula>0.1</formula>
    </cfRule>
  </conditionalFormatting>
  <conditionalFormatting sqref="O844:O846 O852:O856">
    <cfRule type="cellIs" dxfId="195" priority="659" operator="greaterThan">
      <formula>1000</formula>
    </cfRule>
    <cfRule type="cellIs" dxfId="194" priority="660" operator="lessThan">
      <formula>0</formula>
    </cfRule>
  </conditionalFormatting>
  <conditionalFormatting sqref="R838:R861">
    <cfRule type="cellIs" dxfId="193" priority="658" operator="greaterThan">
      <formula>0</formula>
    </cfRule>
  </conditionalFormatting>
  <conditionalFormatting sqref="N844:N846 N852:N856">
    <cfRule type="cellIs" dxfId="192" priority="656" operator="between">
      <formula>1000</formula>
      <formula>901</formula>
    </cfRule>
    <cfRule type="cellIs" dxfId="191" priority="657" operator="greaterThan">
      <formula>1026</formula>
    </cfRule>
  </conditionalFormatting>
  <conditionalFormatting sqref="N844:N846 N852:N856">
    <cfRule type="cellIs" dxfId="190" priority="655" operator="lessThan">
      <formula>900</formula>
    </cfRule>
  </conditionalFormatting>
  <conditionalFormatting sqref="M844:M846 M852:M856">
    <cfRule type="cellIs" dxfId="189" priority="652" operator="greaterThan">
      <formula>101</formula>
    </cfRule>
    <cfRule type="cellIs" dxfId="188" priority="653" operator="between">
      <formula>100</formula>
      <formula>101</formula>
    </cfRule>
    <cfRule type="cellIs" dxfId="187" priority="654" operator="between">
      <formula>99</formula>
      <formula>100</formula>
    </cfRule>
  </conditionalFormatting>
  <conditionalFormatting sqref="M844:M846 M852:M856">
    <cfRule type="cellIs" dxfId="186" priority="651" operator="lessThan">
      <formula>20</formula>
    </cfRule>
  </conditionalFormatting>
  <conditionalFormatting sqref="M844:M846 M852:M856">
    <cfRule type="cellIs" dxfId="185" priority="650" operator="lessThan">
      <formula>0</formula>
    </cfRule>
  </conditionalFormatting>
  <conditionalFormatting sqref="L844:L846 L852:L856">
    <cfRule type="cellIs" dxfId="184" priority="648" operator="lessThan">
      <formula>0</formula>
    </cfRule>
    <cfRule type="cellIs" dxfId="183" priority="649" operator="lessThan">
      <formula>15</formula>
    </cfRule>
  </conditionalFormatting>
  <conditionalFormatting sqref="L844:L846 L852:L856">
    <cfRule type="cellIs" dxfId="182" priority="647" operator="greaterThan">
      <formula>40</formula>
    </cfRule>
  </conditionalFormatting>
  <conditionalFormatting sqref="E838:E861">
    <cfRule type="cellIs" dxfId="181" priority="640" operator="greaterThan">
      <formula>1</formula>
    </cfRule>
    <cfRule type="cellIs" dxfId="180" priority="641" operator="lessThan">
      <formula>0</formula>
    </cfRule>
  </conditionalFormatting>
  <conditionalFormatting sqref="D838:D861">
    <cfRule type="cellIs" dxfId="179" priority="639" operator="lessThan">
      <formula>0</formula>
    </cfRule>
  </conditionalFormatting>
  <conditionalFormatting sqref="I838:I861">
    <cfRule type="cellIs" dxfId="178" priority="638" operator="lessThan">
      <formula>0</formula>
    </cfRule>
  </conditionalFormatting>
  <conditionalFormatting sqref="F838:F861">
    <cfRule type="cellIs" dxfId="177" priority="637" operator="lessThan">
      <formula>0</formula>
    </cfRule>
  </conditionalFormatting>
  <conditionalFormatting sqref="G838:G861">
    <cfRule type="cellIs" dxfId="176" priority="636" operator="lessThan">
      <formula>0</formula>
    </cfRule>
  </conditionalFormatting>
  <conditionalFormatting sqref="H838:H861">
    <cfRule type="cellIs" dxfId="175" priority="635" operator="lessThan">
      <formula>0</formula>
    </cfRule>
  </conditionalFormatting>
  <conditionalFormatting sqref="J838:J861">
    <cfRule type="cellIs" dxfId="174" priority="631" operator="lessThan">
      <formula>0</formula>
    </cfRule>
    <cfRule type="cellIs" dxfId="173" priority="632" operator="greaterThan">
      <formula>985</formula>
    </cfRule>
    <cfRule type="cellIs" dxfId="172" priority="633" operator="equal">
      <formula>"="</formula>
    </cfRule>
  </conditionalFormatting>
  <conditionalFormatting sqref="J838:J861">
    <cfRule type="cellIs" dxfId="171" priority="624" operator="between">
      <formula>150</formula>
      <formula>900</formula>
    </cfRule>
  </conditionalFormatting>
  <conditionalFormatting sqref="K844:K846 K852:K856">
    <cfRule type="cellIs" dxfId="170" priority="622" operator="greaterThan">
      <formula>$J844</formula>
    </cfRule>
    <cfRule type="cellIs" dxfId="169" priority="627" operator="lessThan">
      <formula>0</formula>
    </cfRule>
    <cfRule type="cellIs" dxfId="168" priority="628" operator="greaterThan">
      <formula>985</formula>
    </cfRule>
    <cfRule type="cellIs" dxfId="167" priority="629" operator="equal">
      <formula>"="</formula>
    </cfRule>
  </conditionalFormatting>
  <conditionalFormatting sqref="K844:K846 K852:K856">
    <cfRule type="cellIs" dxfId="166" priority="626" operator="between">
      <formula>150</formula>
      <formula>900</formula>
    </cfRule>
  </conditionalFormatting>
  <conditionalFormatting sqref="K844:K846 K852:K856">
    <cfRule type="cellIs" dxfId="165" priority="625" operator="equal">
      <formula>$J844</formula>
    </cfRule>
  </conditionalFormatting>
  <conditionalFormatting sqref="J838:J861">
    <cfRule type="cellIs" dxfId="164" priority="621" operator="lessThan">
      <formula>$K838</formula>
    </cfRule>
    <cfRule type="cellIs" dxfId="163" priority="623" operator="equal">
      <formula>$K838</formula>
    </cfRule>
  </conditionalFormatting>
  <conditionalFormatting sqref="K844:K846 K852:K856">
    <cfRule type="cellIs" dxfId="162" priority="630" operator="equal">
      <formula>$K845</formula>
    </cfRule>
  </conditionalFormatting>
  <conditionalFormatting sqref="J838:J861">
    <cfRule type="cellIs" dxfId="161" priority="634" operator="equal">
      <formula>$J839</formula>
    </cfRule>
  </conditionalFormatting>
  <conditionalFormatting sqref="F867">
    <cfRule type="colorScale" priority="620">
      <colorScale>
        <cfvo type="num" val="24"/>
        <cfvo type="max" val="0"/>
        <color rgb="FFFF7128"/>
        <color rgb="FF66FF33"/>
      </colorScale>
    </cfRule>
  </conditionalFormatting>
  <conditionalFormatting sqref="E867">
    <cfRule type="colorScale" priority="619">
      <colorScale>
        <cfvo type="num" val="24"/>
        <cfvo type="max" val="0"/>
        <color rgb="FFFF7128"/>
        <color rgb="FF66FF33"/>
      </colorScale>
    </cfRule>
  </conditionalFormatting>
  <conditionalFormatting sqref="D867">
    <cfRule type="colorScale" priority="618">
      <colorScale>
        <cfvo type="num" val="24"/>
        <cfvo type="max" val="0"/>
        <color rgb="FFFF7128"/>
        <color rgb="FF66FF33"/>
      </colorScale>
    </cfRule>
  </conditionalFormatting>
  <conditionalFormatting sqref="C867">
    <cfRule type="colorScale" priority="617">
      <colorScale>
        <cfvo type="num" val="24"/>
        <cfvo type="max" val="0"/>
        <color rgb="FFFF7128"/>
        <color rgb="FF66FF33"/>
      </colorScale>
    </cfRule>
  </conditionalFormatting>
  <conditionalFormatting sqref="G867">
    <cfRule type="colorScale" priority="616">
      <colorScale>
        <cfvo type="num" val="24"/>
        <cfvo type="max" val="0"/>
        <color rgb="FFFF7128"/>
        <color rgb="FF66FF33"/>
      </colorScale>
    </cfRule>
  </conditionalFormatting>
  <conditionalFormatting sqref="H867">
    <cfRule type="colorScale" priority="615">
      <colorScale>
        <cfvo type="num" val="24"/>
        <cfvo type="max" val="0"/>
        <color rgb="FFFF7128"/>
        <color rgb="FF66FF33"/>
      </colorScale>
    </cfRule>
  </conditionalFormatting>
  <conditionalFormatting sqref="I867">
    <cfRule type="colorScale" priority="614">
      <colorScale>
        <cfvo type="num" val="24"/>
        <cfvo type="max" val="0"/>
        <color rgb="FFFF7128"/>
        <color rgb="FF66FF33"/>
      </colorScale>
    </cfRule>
  </conditionalFormatting>
  <conditionalFormatting sqref="J867">
    <cfRule type="colorScale" priority="610">
      <colorScale>
        <cfvo type="num" val="24"/>
        <cfvo type="max" val="0"/>
        <color rgb="FFFF7128"/>
        <color rgb="FF66FF33"/>
      </colorScale>
    </cfRule>
  </conditionalFormatting>
  <conditionalFormatting sqref="K867">
    <cfRule type="colorScale" priority="609">
      <colorScale>
        <cfvo type="num" val="24"/>
        <cfvo type="max" val="0"/>
        <color rgb="FFFF7128"/>
        <color rgb="FF66FF33"/>
      </colorScale>
    </cfRule>
  </conditionalFormatting>
  <conditionalFormatting sqref="L867">
    <cfRule type="colorScale" priority="608">
      <colorScale>
        <cfvo type="num" val="24"/>
        <cfvo type="max" val="0"/>
        <color rgb="FFFF7128"/>
        <color rgb="FF66FF33"/>
      </colorScale>
    </cfRule>
  </conditionalFormatting>
  <conditionalFormatting sqref="M867">
    <cfRule type="colorScale" priority="607">
      <colorScale>
        <cfvo type="num" val="24"/>
        <cfvo type="max" val="0"/>
        <color rgb="FFFF7128"/>
        <color rgb="FF66FF33"/>
      </colorScale>
    </cfRule>
  </conditionalFormatting>
  <conditionalFormatting sqref="N867">
    <cfRule type="colorScale" priority="606">
      <colorScale>
        <cfvo type="num" val="24"/>
        <cfvo type="max" val="0"/>
        <color rgb="FFFF7128"/>
        <color rgb="FF66FF33"/>
      </colorScale>
    </cfRule>
  </conditionalFormatting>
  <conditionalFormatting sqref="O867">
    <cfRule type="colorScale" priority="605">
      <colorScale>
        <cfvo type="num" val="24"/>
        <cfvo type="max" val="0"/>
        <color rgb="FFFF7128"/>
        <color rgb="FF66FF33"/>
      </colorScale>
    </cfRule>
  </conditionalFormatting>
  <conditionalFormatting sqref="P867">
    <cfRule type="colorScale" priority="604">
      <colorScale>
        <cfvo type="num" val="24"/>
        <cfvo type="max" val="0"/>
        <color rgb="FFFF7128"/>
        <color rgb="FF66FF33"/>
      </colorScale>
    </cfRule>
  </conditionalFormatting>
  <conditionalFormatting sqref="Q867">
    <cfRule type="colorScale" priority="603">
      <colorScale>
        <cfvo type="num" val="24"/>
        <cfvo type="max" val="0"/>
        <color rgb="FFFF7128"/>
        <color rgb="FF66FF33"/>
      </colorScale>
    </cfRule>
  </conditionalFormatting>
  <conditionalFormatting sqref="R867">
    <cfRule type="colorScale" priority="602">
      <colorScale>
        <cfvo type="num" val="24"/>
        <cfvo type="max" val="0"/>
        <color rgb="FFFF7128"/>
        <color rgb="FF66FF33"/>
      </colorScale>
    </cfRule>
  </conditionalFormatting>
  <conditionalFormatting sqref="C863:C868">
    <cfRule type="cellIs" dxfId="160" priority="598" stopIfTrue="1" operator="greaterThan">
      <formula>35</formula>
    </cfRule>
  </conditionalFormatting>
  <conditionalFormatting sqref="M863:M868">
    <cfRule type="cellIs" dxfId="159" priority="597" stopIfTrue="1" operator="greaterThan">
      <formula>100</formula>
    </cfRule>
  </conditionalFormatting>
  <conditionalFormatting sqref="C838:C861">
    <cfRule type="cellIs" dxfId="158" priority="596" operator="greaterThan">
      <formula>36</formula>
    </cfRule>
  </conditionalFormatting>
  <conditionalFormatting sqref="C838:C861">
    <cfRule type="cellIs" dxfId="157" priority="595" operator="between">
      <formula>25</formula>
      <formula>0</formula>
    </cfRule>
  </conditionalFormatting>
  <conditionalFormatting sqref="C838:C861">
    <cfRule type="cellIs" dxfId="156" priority="594" operator="lessThan">
      <formula>0</formula>
    </cfRule>
  </conditionalFormatting>
  <conditionalFormatting sqref="Q870:Q871 Q877:Q884 Q891:Q893">
    <cfRule type="cellIs" dxfId="155" priority="593" operator="notBetween">
      <formula>0</formula>
      <formula>360</formula>
    </cfRule>
  </conditionalFormatting>
  <conditionalFormatting sqref="Q870">
    <cfRule type="cellIs" dxfId="154" priority="592" operator="between">
      <formula>$R871-3</formula>
      <formula>$R871+3</formula>
    </cfRule>
  </conditionalFormatting>
  <conditionalFormatting sqref="Q871">
    <cfRule type="cellIs" dxfId="153" priority="590" operator="between">
      <formula>Q870-3</formula>
      <formula>Q870+3</formula>
    </cfRule>
    <cfRule type="cellIs" dxfId="152" priority="591" operator="between">
      <formula>Q872-3</formula>
      <formula>Q872+3</formula>
    </cfRule>
  </conditionalFormatting>
  <conditionalFormatting sqref="Q877">
    <cfRule type="cellIs" dxfId="151" priority="578" operator="between">
      <formula>Q876-3</formula>
      <formula>Q876+3</formula>
    </cfRule>
    <cfRule type="cellIs" dxfId="150" priority="579" operator="between">
      <formula>Q878-3</formula>
      <formula>Q878+3</formula>
    </cfRule>
  </conditionalFormatting>
  <conditionalFormatting sqref="Q878">
    <cfRule type="cellIs" dxfId="149" priority="576" operator="between">
      <formula>Q877-3</formula>
      <formula>Q877+3</formula>
    </cfRule>
    <cfRule type="cellIs" dxfId="148" priority="577" operator="between">
      <formula>Q879-3</formula>
      <formula>Q879+3</formula>
    </cfRule>
  </conditionalFormatting>
  <conditionalFormatting sqref="Q879">
    <cfRule type="cellIs" dxfId="147" priority="574" operator="between">
      <formula>Q878-3</formula>
      <formula>Q878+3</formula>
    </cfRule>
    <cfRule type="cellIs" dxfId="146" priority="575" operator="between">
      <formula>Q880-3</formula>
      <formula>Q880+3</formula>
    </cfRule>
  </conditionalFormatting>
  <conditionalFormatting sqref="Q880">
    <cfRule type="cellIs" dxfId="145" priority="572" operator="between">
      <formula>Q879-3</formula>
      <formula>Q879+3</formula>
    </cfRule>
    <cfRule type="cellIs" dxfId="144" priority="573" operator="between">
      <formula>Q881-3</formula>
      <formula>Q881+3</formula>
    </cfRule>
  </conditionalFormatting>
  <conditionalFormatting sqref="Q881">
    <cfRule type="cellIs" dxfId="143" priority="570" operator="between">
      <formula>Q880-3</formula>
      <formula>Q880+3</formula>
    </cfRule>
    <cfRule type="cellIs" dxfId="142" priority="571" operator="between">
      <formula>Q882-3</formula>
      <formula>Q882+3</formula>
    </cfRule>
  </conditionalFormatting>
  <conditionalFormatting sqref="Q882">
    <cfRule type="cellIs" dxfId="141" priority="568" operator="between">
      <formula>Q881-3</formula>
      <formula>Q881+3</formula>
    </cfRule>
    <cfRule type="cellIs" dxfId="140" priority="569" operator="between">
      <formula>Q883-3</formula>
      <formula>Q883+3</formula>
    </cfRule>
  </conditionalFormatting>
  <conditionalFormatting sqref="Q883">
    <cfRule type="cellIs" dxfId="139" priority="566" operator="between">
      <formula>Q882-3</formula>
      <formula>Q882+3</formula>
    </cfRule>
    <cfRule type="cellIs" dxfId="138" priority="567" operator="between">
      <formula>Q884-3</formula>
      <formula>Q884+3</formula>
    </cfRule>
  </conditionalFormatting>
  <conditionalFormatting sqref="Q884">
    <cfRule type="cellIs" dxfId="137" priority="564" operator="between">
      <formula>Q883-3</formula>
      <formula>Q883+3</formula>
    </cfRule>
    <cfRule type="cellIs" dxfId="136" priority="565" operator="between">
      <formula>Q885-3</formula>
      <formula>Q885+3</formula>
    </cfRule>
  </conditionalFormatting>
  <conditionalFormatting sqref="Q891">
    <cfRule type="cellIs" dxfId="135" priority="550" operator="between">
      <formula>Q890-3</formula>
      <formula>Q890+3</formula>
    </cfRule>
    <cfRule type="cellIs" dxfId="134" priority="551" operator="between">
      <formula>Q892-3</formula>
      <formula>Q892+3</formula>
    </cfRule>
  </conditionalFormatting>
  <conditionalFormatting sqref="Q892">
    <cfRule type="cellIs" dxfId="133" priority="548" operator="between">
      <formula>Q891-3</formula>
      <formula>Q891+3</formula>
    </cfRule>
    <cfRule type="cellIs" dxfId="132" priority="549" operator="between">
      <formula>Q893-3</formula>
      <formula>Q893+3</formula>
    </cfRule>
  </conditionalFormatting>
  <conditionalFormatting sqref="Q893">
    <cfRule type="cellIs" dxfId="131" priority="546" operator="between">
      <formula>Q892-3</formula>
      <formula>Q892+3</formula>
    </cfRule>
    <cfRule type="cellIs" dxfId="130" priority="547" operator="between">
      <formula>Q894-3</formula>
      <formula>Q894+3</formula>
    </cfRule>
  </conditionalFormatting>
  <conditionalFormatting sqref="P870:P871 P877:P885 P891:P893">
    <cfRule type="cellIs" dxfId="129" priority="545" operator="between">
      <formula>0.5</formula>
      <formula>0.01</formula>
    </cfRule>
  </conditionalFormatting>
  <conditionalFormatting sqref="P870:P871 P877:P885 P891:P893">
    <cfRule type="cellIs" dxfId="128" priority="544" operator="lessThan">
      <formula>0.1</formula>
    </cfRule>
  </conditionalFormatting>
  <conditionalFormatting sqref="O870:O871 O877:O885 O891:O893">
    <cfRule type="cellIs" dxfId="127" priority="542" operator="greaterThan">
      <formula>1000</formula>
    </cfRule>
    <cfRule type="cellIs" dxfId="126" priority="543" operator="lessThan">
      <formula>0</formula>
    </cfRule>
  </conditionalFormatting>
  <conditionalFormatting sqref="R870:R893">
    <cfRule type="cellIs" dxfId="125" priority="541" operator="greaterThan">
      <formula>0</formula>
    </cfRule>
  </conditionalFormatting>
  <conditionalFormatting sqref="N870:N871 N877:N885 N891:N893">
    <cfRule type="cellIs" dxfId="124" priority="539" operator="between">
      <formula>1000</formula>
      <formula>901</formula>
    </cfRule>
    <cfRule type="cellIs" dxfId="123" priority="540" operator="greaterThan">
      <formula>1026</formula>
    </cfRule>
  </conditionalFormatting>
  <conditionalFormatting sqref="N870:N871 N877:N885 N891:N893">
    <cfRule type="cellIs" dxfId="122" priority="538" operator="lessThan">
      <formula>900</formula>
    </cfRule>
  </conditionalFormatting>
  <conditionalFormatting sqref="M870:M871 M877:M885 M891:M893">
    <cfRule type="cellIs" dxfId="121" priority="535" operator="greaterThan">
      <formula>101</formula>
    </cfRule>
    <cfRule type="cellIs" dxfId="120" priority="536" operator="between">
      <formula>100</formula>
      <formula>101</formula>
    </cfRule>
    <cfRule type="cellIs" dxfId="119" priority="537" operator="between">
      <formula>99</formula>
      <formula>100</formula>
    </cfRule>
  </conditionalFormatting>
  <conditionalFormatting sqref="M870:M871 M877:M885 M891:M893">
    <cfRule type="cellIs" dxfId="118" priority="534" operator="lessThan">
      <formula>20</formula>
    </cfRule>
  </conditionalFormatting>
  <conditionalFormatting sqref="M870:M871 M877:M885 M891:M893">
    <cfRule type="cellIs" dxfId="117" priority="533" operator="lessThan">
      <formula>0</formula>
    </cfRule>
  </conditionalFormatting>
  <conditionalFormatting sqref="L870:L871 L877:L885 L891:L893">
    <cfRule type="cellIs" dxfId="116" priority="531" operator="lessThan">
      <formula>0</formula>
    </cfRule>
    <cfRule type="cellIs" dxfId="115" priority="532" operator="lessThan">
      <formula>15</formula>
    </cfRule>
  </conditionalFormatting>
  <conditionalFormatting sqref="L870:L871 L877:L885 L891:L893">
    <cfRule type="cellIs" dxfId="114" priority="530" operator="greaterThan">
      <formula>40</formula>
    </cfRule>
  </conditionalFormatting>
  <conditionalFormatting sqref="E870:E893">
    <cfRule type="cellIs" dxfId="113" priority="523" operator="greaterThan">
      <formula>1</formula>
    </cfRule>
    <cfRule type="cellIs" dxfId="112" priority="524" operator="lessThan">
      <formula>0</formula>
    </cfRule>
  </conditionalFormatting>
  <conditionalFormatting sqref="D870:D893">
    <cfRule type="cellIs" dxfId="111" priority="522" operator="lessThan">
      <formula>0</formula>
    </cfRule>
  </conditionalFormatting>
  <conditionalFormatting sqref="I870:I893">
    <cfRule type="cellIs" dxfId="110" priority="521" operator="lessThan">
      <formula>0</formula>
    </cfRule>
  </conditionalFormatting>
  <conditionalFormatting sqref="F870:F893">
    <cfRule type="cellIs" dxfId="109" priority="520" operator="lessThan">
      <formula>0</formula>
    </cfRule>
  </conditionalFormatting>
  <conditionalFormatting sqref="G870:G893">
    <cfRule type="cellIs" dxfId="108" priority="519" operator="lessThan">
      <formula>0</formula>
    </cfRule>
  </conditionalFormatting>
  <conditionalFormatting sqref="H870:H893">
    <cfRule type="cellIs" dxfId="107" priority="518" operator="lessThan">
      <formula>0</formula>
    </cfRule>
  </conditionalFormatting>
  <conditionalFormatting sqref="J870:J885 J891:J893">
    <cfRule type="cellIs" dxfId="106" priority="514" operator="lessThan">
      <formula>0</formula>
    </cfRule>
    <cfRule type="cellIs" dxfId="105" priority="515" operator="greaterThan">
      <formula>985</formula>
    </cfRule>
    <cfRule type="cellIs" dxfId="104" priority="516" operator="equal">
      <formula>"="</formula>
    </cfRule>
  </conditionalFormatting>
  <conditionalFormatting sqref="J870:J885 J891:J893">
    <cfRule type="cellIs" dxfId="103" priority="507" operator="between">
      <formula>150</formula>
      <formula>900</formula>
    </cfRule>
  </conditionalFormatting>
  <conditionalFormatting sqref="K870:K871 K877:K878 K884:K885 K891:K893">
    <cfRule type="cellIs" dxfId="102" priority="505" operator="greaterThan">
      <formula>$J870</formula>
    </cfRule>
    <cfRule type="cellIs" dxfId="101" priority="510" operator="lessThan">
      <formula>0</formula>
    </cfRule>
    <cfRule type="cellIs" dxfId="100" priority="511" operator="greaterThan">
      <formula>985</formula>
    </cfRule>
    <cfRule type="cellIs" dxfId="99" priority="512" operator="equal">
      <formula>"="</formula>
    </cfRule>
  </conditionalFormatting>
  <conditionalFormatting sqref="K870:K871 K877:K878 K884:K885 K891:K893">
    <cfRule type="cellIs" dxfId="98" priority="509" operator="between">
      <formula>150</formula>
      <formula>900</formula>
    </cfRule>
  </conditionalFormatting>
  <conditionalFormatting sqref="K870:K871 K877:K878 K884:K885 K891:K893">
    <cfRule type="cellIs" dxfId="97" priority="508" operator="equal">
      <formula>$J870</formula>
    </cfRule>
  </conditionalFormatting>
  <conditionalFormatting sqref="J870:J885 J891:J893">
    <cfRule type="cellIs" dxfId="96" priority="504" operator="lessThan">
      <formula>$K870</formula>
    </cfRule>
    <cfRule type="cellIs" dxfId="95" priority="506" operator="equal">
      <formula>$K870</formula>
    </cfRule>
  </conditionalFormatting>
  <conditionalFormatting sqref="K870:K871 K877:K878 K884:K885 K891:K893">
    <cfRule type="cellIs" dxfId="94" priority="513" operator="equal">
      <formula>$K871</formula>
    </cfRule>
  </conditionalFormatting>
  <conditionalFormatting sqref="J870:J885 J891:J893">
    <cfRule type="cellIs" dxfId="93" priority="517" operator="equal">
      <formula>$J871</formula>
    </cfRule>
  </conditionalFormatting>
  <conditionalFormatting sqref="F899">
    <cfRule type="colorScale" priority="503">
      <colorScale>
        <cfvo type="num" val="24"/>
        <cfvo type="max" val="0"/>
        <color rgb="FFFF7128"/>
        <color rgb="FF66FF33"/>
      </colorScale>
    </cfRule>
  </conditionalFormatting>
  <conditionalFormatting sqref="E899">
    <cfRule type="colorScale" priority="502">
      <colorScale>
        <cfvo type="num" val="24"/>
        <cfvo type="max" val="0"/>
        <color rgb="FFFF7128"/>
        <color rgb="FF66FF33"/>
      </colorScale>
    </cfRule>
  </conditionalFormatting>
  <conditionalFormatting sqref="D899">
    <cfRule type="colorScale" priority="501">
      <colorScale>
        <cfvo type="num" val="24"/>
        <cfvo type="max" val="0"/>
        <color rgb="FFFF7128"/>
        <color rgb="FF66FF33"/>
      </colorScale>
    </cfRule>
  </conditionalFormatting>
  <conditionalFormatting sqref="C899">
    <cfRule type="colorScale" priority="500">
      <colorScale>
        <cfvo type="num" val="24"/>
        <cfvo type="max" val="0"/>
        <color rgb="FFFF7128"/>
        <color rgb="FF66FF33"/>
      </colorScale>
    </cfRule>
  </conditionalFormatting>
  <conditionalFormatting sqref="G899">
    <cfRule type="colorScale" priority="499">
      <colorScale>
        <cfvo type="num" val="24"/>
        <cfvo type="max" val="0"/>
        <color rgb="FFFF7128"/>
        <color rgb="FF66FF33"/>
      </colorScale>
    </cfRule>
  </conditionalFormatting>
  <conditionalFormatting sqref="H899">
    <cfRule type="colorScale" priority="498">
      <colorScale>
        <cfvo type="num" val="24"/>
        <cfvo type="max" val="0"/>
        <color rgb="FFFF7128"/>
        <color rgb="FF66FF33"/>
      </colorScale>
    </cfRule>
  </conditionalFormatting>
  <conditionalFormatting sqref="I899">
    <cfRule type="colorScale" priority="497">
      <colorScale>
        <cfvo type="num" val="24"/>
        <cfvo type="max" val="0"/>
        <color rgb="FFFF7128"/>
        <color rgb="FF66FF33"/>
      </colorScale>
    </cfRule>
  </conditionalFormatting>
  <conditionalFormatting sqref="J899">
    <cfRule type="colorScale" priority="493">
      <colorScale>
        <cfvo type="num" val="24"/>
        <cfvo type="max" val="0"/>
        <color rgb="FFFF7128"/>
        <color rgb="FF66FF33"/>
      </colorScale>
    </cfRule>
  </conditionalFormatting>
  <conditionalFormatting sqref="K899">
    <cfRule type="colorScale" priority="492">
      <colorScale>
        <cfvo type="num" val="24"/>
        <cfvo type="max" val="0"/>
        <color rgb="FFFF7128"/>
        <color rgb="FF66FF33"/>
      </colorScale>
    </cfRule>
  </conditionalFormatting>
  <conditionalFormatting sqref="L899">
    <cfRule type="colorScale" priority="491">
      <colorScale>
        <cfvo type="num" val="24"/>
        <cfvo type="max" val="0"/>
        <color rgb="FFFF7128"/>
        <color rgb="FF66FF33"/>
      </colorScale>
    </cfRule>
  </conditionalFormatting>
  <conditionalFormatting sqref="M899">
    <cfRule type="colorScale" priority="490">
      <colorScale>
        <cfvo type="num" val="24"/>
        <cfvo type="max" val="0"/>
        <color rgb="FFFF7128"/>
        <color rgb="FF66FF33"/>
      </colorScale>
    </cfRule>
  </conditionalFormatting>
  <conditionalFormatting sqref="N899">
    <cfRule type="colorScale" priority="489">
      <colorScale>
        <cfvo type="num" val="24"/>
        <cfvo type="max" val="0"/>
        <color rgb="FFFF7128"/>
        <color rgb="FF66FF33"/>
      </colorScale>
    </cfRule>
  </conditionalFormatting>
  <conditionalFormatting sqref="O899">
    <cfRule type="colorScale" priority="488">
      <colorScale>
        <cfvo type="num" val="24"/>
        <cfvo type="max" val="0"/>
        <color rgb="FFFF7128"/>
        <color rgb="FF66FF33"/>
      </colorScale>
    </cfRule>
  </conditionalFormatting>
  <conditionalFormatting sqref="P899">
    <cfRule type="colorScale" priority="487">
      <colorScale>
        <cfvo type="num" val="24"/>
        <cfvo type="max" val="0"/>
        <color rgb="FFFF7128"/>
        <color rgb="FF66FF33"/>
      </colorScale>
    </cfRule>
  </conditionalFormatting>
  <conditionalFormatting sqref="Q899">
    <cfRule type="colorScale" priority="486">
      <colorScale>
        <cfvo type="num" val="24"/>
        <cfvo type="max" val="0"/>
        <color rgb="FFFF7128"/>
        <color rgb="FF66FF33"/>
      </colorScale>
    </cfRule>
  </conditionalFormatting>
  <conditionalFormatting sqref="R899">
    <cfRule type="colorScale" priority="485">
      <colorScale>
        <cfvo type="num" val="24"/>
        <cfvo type="max" val="0"/>
        <color rgb="FFFF7128"/>
        <color rgb="FF66FF33"/>
      </colorScale>
    </cfRule>
  </conditionalFormatting>
  <conditionalFormatting sqref="C895:C900">
    <cfRule type="cellIs" dxfId="92" priority="481" stopIfTrue="1" operator="greaterThan">
      <formula>35</formula>
    </cfRule>
  </conditionalFormatting>
  <conditionalFormatting sqref="M895:M900">
    <cfRule type="cellIs" dxfId="91" priority="480" stopIfTrue="1" operator="greaterThan">
      <formula>100</formula>
    </cfRule>
  </conditionalFormatting>
  <conditionalFormatting sqref="C870:C893">
    <cfRule type="cellIs" dxfId="90" priority="479" operator="greaterThan">
      <formula>36</formula>
    </cfRule>
  </conditionalFormatting>
  <conditionalFormatting sqref="C870:C893">
    <cfRule type="cellIs" dxfId="89" priority="478" operator="between">
      <formula>25</formula>
      <formula>0</formula>
    </cfRule>
  </conditionalFormatting>
  <conditionalFormatting sqref="C870:C893">
    <cfRule type="cellIs" dxfId="88" priority="477" operator="lessThan">
      <formula>0</formula>
    </cfRule>
  </conditionalFormatting>
  <conditionalFormatting sqref="Q923:Q925">
    <cfRule type="cellIs" dxfId="87" priority="476" operator="notBetween">
      <formula>0</formula>
      <formula>360</formula>
    </cfRule>
  </conditionalFormatting>
  <conditionalFormatting sqref="Q923">
    <cfRule type="cellIs" dxfId="86" priority="433" operator="between">
      <formula>Q922-3</formula>
      <formula>Q922+3</formula>
    </cfRule>
    <cfRule type="cellIs" dxfId="85" priority="434" operator="between">
      <formula>Q924-3</formula>
      <formula>Q924+3</formula>
    </cfRule>
  </conditionalFormatting>
  <conditionalFormatting sqref="Q924">
    <cfRule type="cellIs" dxfId="84" priority="431" operator="between">
      <formula>Q923-3</formula>
      <formula>Q923+3</formula>
    </cfRule>
    <cfRule type="cellIs" dxfId="83" priority="432" operator="between">
      <formula>Q925-3</formula>
      <formula>Q925+3</formula>
    </cfRule>
  </conditionalFormatting>
  <conditionalFormatting sqref="Q925">
    <cfRule type="cellIs" dxfId="82" priority="429" operator="between">
      <formula>Q924-3</formula>
      <formula>Q924+3</formula>
    </cfRule>
    <cfRule type="cellIs" dxfId="81" priority="430" operator="between">
      <formula>Q926-3</formula>
      <formula>Q926+3</formula>
    </cfRule>
  </conditionalFormatting>
  <conditionalFormatting sqref="P923:P925">
    <cfRule type="cellIs" dxfId="80" priority="428" operator="between">
      <formula>0.5</formula>
      <formula>0.01</formula>
    </cfRule>
  </conditionalFormatting>
  <conditionalFormatting sqref="P923:P925">
    <cfRule type="cellIs" dxfId="79" priority="427" operator="lessThan">
      <formula>0.1</formula>
    </cfRule>
  </conditionalFormatting>
  <conditionalFormatting sqref="O923:O925">
    <cfRule type="cellIs" dxfId="78" priority="425" operator="greaterThan">
      <formula>1000</formula>
    </cfRule>
    <cfRule type="cellIs" dxfId="77" priority="426" operator="lessThan">
      <formula>0</formula>
    </cfRule>
  </conditionalFormatting>
  <conditionalFormatting sqref="R902:R925">
    <cfRule type="cellIs" dxfId="76" priority="424" operator="greaterThan">
      <formula>0</formula>
    </cfRule>
  </conditionalFormatting>
  <conditionalFormatting sqref="N923:N925">
    <cfRule type="cellIs" dxfId="75" priority="422" operator="between">
      <formula>1000</formula>
      <formula>901</formula>
    </cfRule>
    <cfRule type="cellIs" dxfId="74" priority="423" operator="greaterThan">
      <formula>1026</formula>
    </cfRule>
  </conditionalFormatting>
  <conditionalFormatting sqref="N923:N925">
    <cfRule type="cellIs" dxfId="73" priority="421" operator="lessThan">
      <formula>900</formula>
    </cfRule>
  </conditionalFormatting>
  <conditionalFormatting sqref="M923:M925">
    <cfRule type="cellIs" dxfId="72" priority="418" operator="greaterThan">
      <formula>101</formula>
    </cfRule>
    <cfRule type="cellIs" dxfId="71" priority="419" operator="between">
      <formula>100</formula>
      <formula>101</formula>
    </cfRule>
    <cfRule type="cellIs" dxfId="70" priority="420" operator="between">
      <formula>99</formula>
      <formula>100</formula>
    </cfRule>
  </conditionalFormatting>
  <conditionalFormatting sqref="M923:M925">
    <cfRule type="cellIs" dxfId="69" priority="417" operator="lessThan">
      <formula>20</formula>
    </cfRule>
  </conditionalFormatting>
  <conditionalFormatting sqref="M923:M925">
    <cfRule type="cellIs" dxfId="68" priority="416" operator="lessThan">
      <formula>0</formula>
    </cfRule>
  </conditionalFormatting>
  <conditionalFormatting sqref="L923:L925">
    <cfRule type="cellIs" dxfId="67" priority="414" operator="lessThan">
      <formula>0</formula>
    </cfRule>
    <cfRule type="cellIs" dxfId="66" priority="415" operator="lessThan">
      <formula>15</formula>
    </cfRule>
  </conditionalFormatting>
  <conditionalFormatting sqref="L923:L925">
    <cfRule type="cellIs" dxfId="65" priority="413" operator="greaterThan">
      <formula>40</formula>
    </cfRule>
  </conditionalFormatting>
  <conditionalFormatting sqref="E902:E925">
    <cfRule type="cellIs" dxfId="64" priority="406" operator="greaterThan">
      <formula>1</formula>
    </cfRule>
    <cfRule type="cellIs" dxfId="63" priority="407" operator="lessThan">
      <formula>0</formula>
    </cfRule>
  </conditionalFormatting>
  <conditionalFormatting sqref="D902:D925">
    <cfRule type="cellIs" dxfId="62" priority="405" operator="lessThan">
      <formula>0</formula>
    </cfRule>
  </conditionalFormatting>
  <conditionalFormatting sqref="I902:I925">
    <cfRule type="cellIs" dxfId="61" priority="404" operator="lessThan">
      <formula>0</formula>
    </cfRule>
  </conditionalFormatting>
  <conditionalFormatting sqref="F902:F925">
    <cfRule type="cellIs" dxfId="60" priority="403" operator="lessThan">
      <formula>0</formula>
    </cfRule>
  </conditionalFormatting>
  <conditionalFormatting sqref="G902:G925">
    <cfRule type="cellIs" dxfId="59" priority="402" operator="lessThan">
      <formula>0</formula>
    </cfRule>
  </conditionalFormatting>
  <conditionalFormatting sqref="H902:H925">
    <cfRule type="cellIs" dxfId="58" priority="401" operator="lessThan">
      <formula>0</formula>
    </cfRule>
  </conditionalFormatting>
  <conditionalFormatting sqref="J923:J925">
    <cfRule type="cellIs" dxfId="57" priority="397" operator="lessThan">
      <formula>0</formula>
    </cfRule>
    <cfRule type="cellIs" dxfId="56" priority="398" operator="greaterThan">
      <formula>985</formula>
    </cfRule>
    <cfRule type="cellIs" dxfId="55" priority="399" operator="equal">
      <formula>"="</formula>
    </cfRule>
  </conditionalFormatting>
  <conditionalFormatting sqref="J923:J925">
    <cfRule type="cellIs" dxfId="54" priority="390" operator="between">
      <formula>150</formula>
      <formula>900</formula>
    </cfRule>
  </conditionalFormatting>
  <conditionalFormatting sqref="K923:K925">
    <cfRule type="cellIs" dxfId="53" priority="388" operator="greaterThan">
      <formula>$J923</formula>
    </cfRule>
    <cfRule type="cellIs" dxfId="52" priority="393" operator="lessThan">
      <formula>0</formula>
    </cfRule>
    <cfRule type="cellIs" dxfId="51" priority="394" operator="greaterThan">
      <formula>985</formula>
    </cfRule>
    <cfRule type="cellIs" dxfId="50" priority="395" operator="equal">
      <formula>"="</formula>
    </cfRule>
  </conditionalFormatting>
  <conditionalFormatting sqref="K923:K925">
    <cfRule type="cellIs" dxfId="49" priority="392" operator="between">
      <formula>150</formula>
      <formula>900</formula>
    </cfRule>
  </conditionalFormatting>
  <conditionalFormatting sqref="K923:K925">
    <cfRule type="cellIs" dxfId="48" priority="391" operator="equal">
      <formula>$J923</formula>
    </cfRule>
  </conditionalFormatting>
  <conditionalFormatting sqref="J923:J925">
    <cfRule type="cellIs" dxfId="47" priority="387" operator="lessThan">
      <formula>$K923</formula>
    </cfRule>
    <cfRule type="cellIs" dxfId="46" priority="389" operator="equal">
      <formula>$K923</formula>
    </cfRule>
  </conditionalFormatting>
  <conditionalFormatting sqref="K923:K925">
    <cfRule type="cellIs" dxfId="45" priority="396" operator="equal">
      <formula>$K924</formula>
    </cfRule>
  </conditionalFormatting>
  <conditionalFormatting sqref="J923:J925">
    <cfRule type="cellIs" dxfId="44" priority="400" operator="equal">
      <formula>$J924</formula>
    </cfRule>
  </conditionalFormatting>
  <conditionalFormatting sqref="F931">
    <cfRule type="colorScale" priority="386">
      <colorScale>
        <cfvo type="num" val="24"/>
        <cfvo type="max" val="0"/>
        <color rgb="FFFF7128"/>
        <color rgb="FF66FF33"/>
      </colorScale>
    </cfRule>
  </conditionalFormatting>
  <conditionalFormatting sqref="E931">
    <cfRule type="colorScale" priority="385">
      <colorScale>
        <cfvo type="num" val="24"/>
        <cfvo type="max" val="0"/>
        <color rgb="FFFF7128"/>
        <color rgb="FF66FF33"/>
      </colorScale>
    </cfRule>
  </conditionalFormatting>
  <conditionalFormatting sqref="D931">
    <cfRule type="colorScale" priority="384">
      <colorScale>
        <cfvo type="num" val="24"/>
        <cfvo type="max" val="0"/>
        <color rgb="FFFF7128"/>
        <color rgb="FF66FF33"/>
      </colorScale>
    </cfRule>
  </conditionalFormatting>
  <conditionalFormatting sqref="C931">
    <cfRule type="colorScale" priority="383">
      <colorScale>
        <cfvo type="num" val="24"/>
        <cfvo type="max" val="0"/>
        <color rgb="FFFF7128"/>
        <color rgb="FF66FF33"/>
      </colorScale>
    </cfRule>
  </conditionalFormatting>
  <conditionalFormatting sqref="G931">
    <cfRule type="colorScale" priority="382">
      <colorScale>
        <cfvo type="num" val="24"/>
        <cfvo type="max" val="0"/>
        <color rgb="FFFF7128"/>
        <color rgb="FF66FF33"/>
      </colorScale>
    </cfRule>
  </conditionalFormatting>
  <conditionalFormatting sqref="H931">
    <cfRule type="colorScale" priority="381">
      <colorScale>
        <cfvo type="num" val="24"/>
        <cfvo type="max" val="0"/>
        <color rgb="FFFF7128"/>
        <color rgb="FF66FF33"/>
      </colorScale>
    </cfRule>
  </conditionalFormatting>
  <conditionalFormatting sqref="I931">
    <cfRule type="colorScale" priority="380">
      <colorScale>
        <cfvo type="num" val="24"/>
        <cfvo type="max" val="0"/>
        <color rgb="FFFF7128"/>
        <color rgb="FF66FF33"/>
      </colorScale>
    </cfRule>
  </conditionalFormatting>
  <conditionalFormatting sqref="J931">
    <cfRule type="colorScale" priority="376">
      <colorScale>
        <cfvo type="num" val="24"/>
        <cfvo type="max" val="0"/>
        <color rgb="FFFF7128"/>
        <color rgb="FF66FF33"/>
      </colorScale>
    </cfRule>
  </conditionalFormatting>
  <conditionalFormatting sqref="K931">
    <cfRule type="colorScale" priority="375">
      <colorScale>
        <cfvo type="num" val="24"/>
        <cfvo type="max" val="0"/>
        <color rgb="FFFF7128"/>
        <color rgb="FF66FF33"/>
      </colorScale>
    </cfRule>
  </conditionalFormatting>
  <conditionalFormatting sqref="L931">
    <cfRule type="colorScale" priority="374">
      <colorScale>
        <cfvo type="num" val="24"/>
        <cfvo type="max" val="0"/>
        <color rgb="FFFF7128"/>
        <color rgb="FF66FF33"/>
      </colorScale>
    </cfRule>
  </conditionalFormatting>
  <conditionalFormatting sqref="M931">
    <cfRule type="colorScale" priority="373">
      <colorScale>
        <cfvo type="num" val="24"/>
        <cfvo type="max" val="0"/>
        <color rgb="FFFF7128"/>
        <color rgb="FF66FF33"/>
      </colorScale>
    </cfRule>
  </conditionalFormatting>
  <conditionalFormatting sqref="N931">
    <cfRule type="colorScale" priority="372">
      <colorScale>
        <cfvo type="num" val="24"/>
        <cfvo type="max" val="0"/>
        <color rgb="FFFF7128"/>
        <color rgb="FF66FF33"/>
      </colorScale>
    </cfRule>
  </conditionalFormatting>
  <conditionalFormatting sqref="O931">
    <cfRule type="colorScale" priority="371">
      <colorScale>
        <cfvo type="num" val="24"/>
        <cfvo type="max" val="0"/>
        <color rgb="FFFF7128"/>
        <color rgb="FF66FF33"/>
      </colorScale>
    </cfRule>
  </conditionalFormatting>
  <conditionalFormatting sqref="P931">
    <cfRule type="colorScale" priority="370">
      <colorScale>
        <cfvo type="num" val="24"/>
        <cfvo type="max" val="0"/>
        <color rgb="FFFF7128"/>
        <color rgb="FF66FF33"/>
      </colorScale>
    </cfRule>
  </conditionalFormatting>
  <conditionalFormatting sqref="Q931">
    <cfRule type="colorScale" priority="369">
      <colorScale>
        <cfvo type="num" val="24"/>
        <cfvo type="max" val="0"/>
        <color rgb="FFFF7128"/>
        <color rgb="FF66FF33"/>
      </colorScale>
    </cfRule>
  </conditionalFormatting>
  <conditionalFormatting sqref="R931">
    <cfRule type="colorScale" priority="368">
      <colorScale>
        <cfvo type="num" val="24"/>
        <cfvo type="max" val="0"/>
        <color rgb="FFFF7128"/>
        <color rgb="FF66FF33"/>
      </colorScale>
    </cfRule>
  </conditionalFormatting>
  <conditionalFormatting sqref="C927:C932">
    <cfRule type="cellIs" dxfId="43" priority="364" stopIfTrue="1" operator="greaterThan">
      <formula>35</formula>
    </cfRule>
  </conditionalFormatting>
  <conditionalFormatting sqref="M927:M932">
    <cfRule type="cellIs" dxfId="42" priority="363" stopIfTrue="1" operator="greaterThan">
      <formula>100</formula>
    </cfRule>
  </conditionalFormatting>
  <conditionalFormatting sqref="C902:C925">
    <cfRule type="cellIs" dxfId="41" priority="362" operator="greaterThan">
      <formula>36</formula>
    </cfRule>
  </conditionalFormatting>
  <conditionalFormatting sqref="C902:C925">
    <cfRule type="cellIs" dxfId="40" priority="361" operator="between">
      <formula>25</formula>
      <formula>0</formula>
    </cfRule>
  </conditionalFormatting>
  <conditionalFormatting sqref="C902:C925">
    <cfRule type="cellIs" dxfId="39" priority="360" operator="lessThan">
      <formula>0</formula>
    </cfRule>
  </conditionalFormatting>
  <conditionalFormatting sqref="A608:B608">
    <cfRule type="cellIs" dxfId="38" priority="124" stopIfTrue="1" operator="lessThan">
      <formula>0</formula>
    </cfRule>
    <cfRule type="cellIs" dxfId="37" priority="125" stopIfTrue="1" operator="lessThan">
      <formula>0</formula>
    </cfRule>
  </conditionalFormatting>
  <conditionalFormatting sqref="A576:B576">
    <cfRule type="cellIs" dxfId="36" priority="122" stopIfTrue="1" operator="lessThan">
      <formula>0</formula>
    </cfRule>
    <cfRule type="cellIs" dxfId="35" priority="123" stopIfTrue="1" operator="lessThan">
      <formula>0</formula>
    </cfRule>
  </conditionalFormatting>
  <conditionalFormatting sqref="A544:B544">
    <cfRule type="cellIs" dxfId="34" priority="120" stopIfTrue="1" operator="lessThan">
      <formula>0</formula>
    </cfRule>
    <cfRule type="cellIs" dxfId="33" priority="121" stopIfTrue="1" operator="lessThan">
      <formula>0</formula>
    </cfRule>
  </conditionalFormatting>
  <conditionalFormatting sqref="A512:B512">
    <cfRule type="cellIs" dxfId="32" priority="118" stopIfTrue="1" operator="lessThan">
      <formula>0</formula>
    </cfRule>
    <cfRule type="cellIs" dxfId="31" priority="119" stopIfTrue="1" operator="lessThan">
      <formula>0</formula>
    </cfRule>
  </conditionalFormatting>
  <conditionalFormatting sqref="A480:B480">
    <cfRule type="cellIs" dxfId="30" priority="116" stopIfTrue="1" operator="lessThan">
      <formula>0</formula>
    </cfRule>
    <cfRule type="cellIs" dxfId="29" priority="117" stopIfTrue="1" operator="lessThan">
      <formula>0</formula>
    </cfRule>
  </conditionalFormatting>
  <conditionalFormatting sqref="A448:B448">
    <cfRule type="cellIs" dxfId="28" priority="114" stopIfTrue="1" operator="lessThan">
      <formula>0</formula>
    </cfRule>
    <cfRule type="cellIs" dxfId="27" priority="115" stopIfTrue="1" operator="lessThan">
      <formula>0</formula>
    </cfRule>
  </conditionalFormatting>
  <conditionalFormatting sqref="A416:B416">
    <cfRule type="cellIs" dxfId="26" priority="112" stopIfTrue="1" operator="lessThan">
      <formula>0</formula>
    </cfRule>
    <cfRule type="cellIs" dxfId="25" priority="113" stopIfTrue="1" operator="lessThan">
      <formula>0</formula>
    </cfRule>
  </conditionalFormatting>
  <conditionalFormatting sqref="A384:B384">
    <cfRule type="cellIs" dxfId="24" priority="110" stopIfTrue="1" operator="lessThan">
      <formula>0</formula>
    </cfRule>
    <cfRule type="cellIs" dxfId="23" priority="111" stopIfTrue="1" operator="lessThan">
      <formula>0</formula>
    </cfRule>
  </conditionalFormatting>
  <conditionalFormatting sqref="A352:B352">
    <cfRule type="cellIs" dxfId="22" priority="108" stopIfTrue="1" operator="lessThan">
      <formula>0</formula>
    </cfRule>
    <cfRule type="cellIs" dxfId="21" priority="109" stopIfTrue="1" operator="lessThan">
      <formula>0</formula>
    </cfRule>
  </conditionalFormatting>
  <conditionalFormatting sqref="A320:B320">
    <cfRule type="cellIs" dxfId="20" priority="106" stopIfTrue="1" operator="lessThan">
      <formula>0</formula>
    </cfRule>
    <cfRule type="cellIs" dxfId="19" priority="107" stopIfTrue="1" operator="lessThan">
      <formula>0</formula>
    </cfRule>
  </conditionalFormatting>
  <conditionalFormatting sqref="A288:B288">
    <cfRule type="cellIs" dxfId="18" priority="104" stopIfTrue="1" operator="lessThan">
      <formula>0</formula>
    </cfRule>
    <cfRule type="cellIs" dxfId="17" priority="105" stopIfTrue="1" operator="lessThan">
      <formula>0</formula>
    </cfRule>
  </conditionalFormatting>
  <conditionalFormatting sqref="A256:B256">
    <cfRule type="cellIs" dxfId="16" priority="102" stopIfTrue="1" operator="lessThan">
      <formula>0</formula>
    </cfRule>
    <cfRule type="cellIs" dxfId="15" priority="103" stopIfTrue="1" operator="lessThan">
      <formula>0</formula>
    </cfRule>
  </conditionalFormatting>
  <conditionalFormatting sqref="A224:B224">
    <cfRule type="cellIs" dxfId="14" priority="100" stopIfTrue="1" operator="lessThan">
      <formula>0</formula>
    </cfRule>
    <cfRule type="cellIs" dxfId="13" priority="101" stopIfTrue="1" operator="lessThan">
      <formula>0</formula>
    </cfRule>
  </conditionalFormatting>
  <conditionalFormatting sqref="A192:B192">
    <cfRule type="cellIs" dxfId="12" priority="98" stopIfTrue="1" operator="lessThan">
      <formula>0</formula>
    </cfRule>
    <cfRule type="cellIs" dxfId="11" priority="99" stopIfTrue="1" operator="lessThan">
      <formula>0</formula>
    </cfRule>
  </conditionalFormatting>
  <conditionalFormatting sqref="A160:B160">
    <cfRule type="cellIs" dxfId="10" priority="96" stopIfTrue="1" operator="lessThan">
      <formula>0</formula>
    </cfRule>
    <cfRule type="cellIs" dxfId="9" priority="97" stopIfTrue="1" operator="lessThan">
      <formula>0</formula>
    </cfRule>
  </conditionalFormatting>
  <conditionalFormatting sqref="A128:B128">
    <cfRule type="cellIs" dxfId="8" priority="94" stopIfTrue="1" operator="lessThan">
      <formula>0</formula>
    </cfRule>
    <cfRule type="cellIs" dxfId="7" priority="95" stopIfTrue="1" operator="lessThan">
      <formula>0</formula>
    </cfRule>
  </conditionalFormatting>
  <conditionalFormatting sqref="A96:B96">
    <cfRule type="cellIs" dxfId="6" priority="92" stopIfTrue="1" operator="lessThan">
      <formula>0</formula>
    </cfRule>
    <cfRule type="cellIs" dxfId="5" priority="93" stopIfTrue="1" operator="lessThan">
      <formula>0</formula>
    </cfRule>
  </conditionalFormatting>
  <conditionalFormatting sqref="A64:B64">
    <cfRule type="cellIs" dxfId="4" priority="90" stopIfTrue="1" operator="lessThan">
      <formula>0</formula>
    </cfRule>
    <cfRule type="cellIs" dxfId="3" priority="91" stopIfTrue="1" operator="lessThan">
      <formula>0</formula>
    </cfRule>
  </conditionalFormatting>
  <conditionalFormatting sqref="A32:B32">
    <cfRule type="cellIs" dxfId="2" priority="88" stopIfTrue="1" operator="lessThan">
      <formula>0</formula>
    </cfRule>
    <cfRule type="cellIs" dxfId="1" priority="89" stopIfTrue="1" operator="lessThan">
      <formula>0</formula>
    </cfRule>
  </conditionalFormatting>
  <conditionalFormatting sqref="R38">
    <cfRule type="cellIs" dxfId="0" priority="87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97"/>
  <sheetViews>
    <sheetView zoomScale="90" zoomScaleNormal="90" workbookViewId="0">
      <pane ySplit="1" topLeftCell="A2" activePane="bottomLeft" state="frozen"/>
      <selection pane="bottomLeft" activeCell="O717" sqref="O717"/>
    </sheetView>
  </sheetViews>
  <sheetFormatPr defaultRowHeight="15"/>
  <cols>
    <col min="1" max="1" width="17.28515625" customWidth="1"/>
    <col min="2" max="2" width="10.28515625" bestFit="1" customWidth="1"/>
  </cols>
  <sheetData>
    <row r="1" spans="1:18">
      <c r="A1" s="3"/>
      <c r="B1" s="5" t="s">
        <v>32</v>
      </c>
      <c r="C1" s="5" t="s">
        <v>33</v>
      </c>
      <c r="D1" s="5" t="s">
        <v>29</v>
      </c>
      <c r="E1" s="5" t="s">
        <v>7</v>
      </c>
      <c r="F1" s="5" t="s">
        <v>8</v>
      </c>
      <c r="G1" s="5" t="s">
        <v>30</v>
      </c>
      <c r="H1" s="5" t="s">
        <v>9</v>
      </c>
      <c r="I1" s="5" t="s">
        <v>31</v>
      </c>
      <c r="J1" s="5" t="s">
        <v>11</v>
      </c>
      <c r="K1" s="5" t="s">
        <v>12</v>
      </c>
      <c r="L1" s="5" t="s">
        <v>42</v>
      </c>
      <c r="M1" s="5" t="s">
        <v>43</v>
      </c>
      <c r="N1" s="5" t="s">
        <v>44</v>
      </c>
      <c r="O1" s="5" t="s">
        <v>13</v>
      </c>
      <c r="P1" s="5" t="s">
        <v>45</v>
      </c>
      <c r="Q1" s="5" t="s">
        <v>46</v>
      </c>
      <c r="R1" s="5" t="s">
        <v>47</v>
      </c>
    </row>
    <row r="2" spans="1:18">
      <c r="A2" s="23">
        <v>43862</v>
      </c>
      <c r="B2" s="1">
        <f>Estação!C6</f>
        <v>24.9</v>
      </c>
      <c r="C2" s="1">
        <v>36</v>
      </c>
      <c r="D2" s="1">
        <f>Estação!D6</f>
        <v>0.2</v>
      </c>
      <c r="E2" s="35"/>
      <c r="F2" s="1">
        <f>Estação!F6</f>
        <v>34.340000000000003</v>
      </c>
      <c r="G2" s="1">
        <f>Estação!G6</f>
        <v>20.77</v>
      </c>
      <c r="H2" s="1">
        <f>Estação!H6</f>
        <v>55.11</v>
      </c>
      <c r="I2" s="1">
        <f>Estação!I6</f>
        <v>2.1</v>
      </c>
      <c r="J2" s="1">
        <f>Estação!J6</f>
        <v>53</v>
      </c>
      <c r="K2" s="1">
        <f>Estação!K6</f>
        <v>13</v>
      </c>
      <c r="L2" s="1">
        <f>Estação!L6</f>
        <v>23.9</v>
      </c>
      <c r="M2" s="1">
        <f>Estação!M6</f>
        <v>96.5</v>
      </c>
      <c r="N2" s="1">
        <f>Estação!N6</f>
        <v>1012.5</v>
      </c>
      <c r="O2" s="1">
        <f>Estação!O6</f>
        <v>1</v>
      </c>
      <c r="P2" s="1">
        <f>Estação!P6</f>
        <v>0.52</v>
      </c>
      <c r="Q2" s="1">
        <f>Estação!Q6</f>
        <v>277.62</v>
      </c>
      <c r="R2" s="1">
        <f>Estação!R6</f>
        <v>0</v>
      </c>
    </row>
    <row r="3" spans="1:18">
      <c r="A3" s="23">
        <v>43862.041666666664</v>
      </c>
      <c r="B3" s="1">
        <f>Estação!C7</f>
        <v>24.9</v>
      </c>
      <c r="C3" s="1">
        <v>36</v>
      </c>
      <c r="D3" s="1">
        <f>Estação!D7</f>
        <v>0.24</v>
      </c>
      <c r="E3" s="1">
        <f>Estação!E7</f>
        <v>0.75</v>
      </c>
      <c r="F3" s="1">
        <f>Estação!F7</f>
        <v>15.69</v>
      </c>
      <c r="G3" s="1">
        <f>Estação!G7</f>
        <v>20.68</v>
      </c>
      <c r="H3" s="1">
        <f>Estação!H7</f>
        <v>36.369999999999997</v>
      </c>
      <c r="I3" s="1">
        <f>Estação!I7</f>
        <v>2.06</v>
      </c>
      <c r="J3" s="1">
        <f>Estação!J7</f>
        <v>31</v>
      </c>
      <c r="K3" s="1">
        <f>Estação!K7</f>
        <v>8</v>
      </c>
      <c r="L3" s="1">
        <f>Estação!L7</f>
        <v>24</v>
      </c>
      <c r="M3" s="1">
        <f>Estação!M7</f>
        <v>95.9</v>
      </c>
      <c r="N3" s="1">
        <f>Estação!N7</f>
        <v>1012.1</v>
      </c>
      <c r="O3" s="1">
        <f>Estação!O7</f>
        <v>1</v>
      </c>
      <c r="P3" s="1">
        <f>Estação!P7</f>
        <v>0.37</v>
      </c>
      <c r="Q3" s="1">
        <f>Estação!Q7</f>
        <v>131.29</v>
      </c>
      <c r="R3" s="1">
        <f>Estação!R7</f>
        <v>0</v>
      </c>
    </row>
    <row r="4" spans="1:18">
      <c r="A4" s="23">
        <v>43862.083333333336</v>
      </c>
      <c r="B4" s="1">
        <f>Estação!C8</f>
        <v>25</v>
      </c>
      <c r="C4" s="1">
        <v>36</v>
      </c>
      <c r="D4" s="1">
        <f>Estação!D8</f>
        <v>0.19</v>
      </c>
      <c r="E4" s="1">
        <f>Estação!E8</f>
        <v>0.71</v>
      </c>
      <c r="F4" s="1">
        <f>Estação!F8</f>
        <v>17.350000000000001</v>
      </c>
      <c r="G4" s="1">
        <f>Estação!G8</f>
        <v>18.670000000000002</v>
      </c>
      <c r="H4" s="1">
        <f>Estação!H8</f>
        <v>36.020000000000003</v>
      </c>
      <c r="I4" s="1">
        <f>Estação!I8</f>
        <v>2.09</v>
      </c>
      <c r="J4" s="1">
        <f>Estação!J8</f>
        <v>35</v>
      </c>
      <c r="K4" s="1">
        <f>Estação!K8</f>
        <v>10</v>
      </c>
      <c r="L4" s="1">
        <f>Estação!L8</f>
        <v>24</v>
      </c>
      <c r="M4" s="1">
        <f>Estação!M8</f>
        <v>95.9</v>
      </c>
      <c r="N4" s="1">
        <f>Estação!N8</f>
        <v>1012</v>
      </c>
      <c r="O4" s="1">
        <f>Estação!O8</f>
        <v>1</v>
      </c>
      <c r="P4" s="1">
        <f>Estação!P8</f>
        <v>0.08</v>
      </c>
      <c r="Q4" s="1">
        <f>Estação!Q8</f>
        <v>171.1</v>
      </c>
      <c r="R4" s="1">
        <f>Estação!R8</f>
        <v>0</v>
      </c>
    </row>
    <row r="5" spans="1:18">
      <c r="A5" s="23">
        <v>43862.125</v>
      </c>
      <c r="B5" s="1">
        <f>Estação!C9</f>
        <v>24.9</v>
      </c>
      <c r="C5" s="1">
        <v>36</v>
      </c>
      <c r="D5" s="1">
        <f>Estação!D9</f>
        <v>0.18</v>
      </c>
      <c r="E5" s="1">
        <f>Estação!E9</f>
        <v>0.65</v>
      </c>
      <c r="F5" s="1">
        <f>Estação!F9</f>
        <v>13.18</v>
      </c>
      <c r="G5" s="1">
        <f>Estação!G9</f>
        <v>17.760000000000002</v>
      </c>
      <c r="H5" s="1">
        <f>Estação!H9</f>
        <v>30.94</v>
      </c>
      <c r="I5" s="1">
        <f>Estação!I9</f>
        <v>2.04</v>
      </c>
      <c r="J5" s="1">
        <f>Estação!J9</f>
        <v>35</v>
      </c>
      <c r="K5" s="1">
        <f>Estação!K9</f>
        <v>6</v>
      </c>
      <c r="L5" s="1">
        <f>Estação!L9</f>
        <v>24</v>
      </c>
      <c r="M5" s="1">
        <f>Estação!M9</f>
        <v>96.4</v>
      </c>
      <c r="N5" s="1">
        <f>Estação!N9</f>
        <v>1012.2</v>
      </c>
      <c r="O5" s="1">
        <f>Estação!O9</f>
        <v>1</v>
      </c>
      <c r="P5" s="1">
        <f>Estação!P9</f>
        <v>0.23</v>
      </c>
      <c r="Q5" s="1">
        <f>Estação!Q9</f>
        <v>191.65</v>
      </c>
      <c r="R5" s="1">
        <f>Estação!R9</f>
        <v>0</v>
      </c>
    </row>
    <row r="6" spans="1:18">
      <c r="A6" s="23">
        <v>43862.166666666664</v>
      </c>
      <c r="B6" s="1">
        <f>Estação!C10</f>
        <v>24.9</v>
      </c>
      <c r="C6" s="1">
        <v>36</v>
      </c>
      <c r="D6" s="1">
        <f>Estação!D10</f>
        <v>0.14000000000000001</v>
      </c>
      <c r="E6" s="1">
        <f>Estação!E10</f>
        <v>0.56999999999999995</v>
      </c>
      <c r="F6" s="1">
        <f>Estação!F10</f>
        <v>13.53</v>
      </c>
      <c r="G6" s="1">
        <f>Estação!G10</f>
        <v>18.59</v>
      </c>
      <c r="H6" s="1">
        <f>Estação!H10</f>
        <v>32.119999999999997</v>
      </c>
      <c r="I6" s="1">
        <f>Estação!I10</f>
        <v>2.04</v>
      </c>
      <c r="J6" s="1">
        <f>Estação!J10</f>
        <v>50</v>
      </c>
      <c r="K6" s="1">
        <f>Estação!K10</f>
        <v>5</v>
      </c>
      <c r="L6" s="1">
        <f>Estação!L10</f>
        <v>24</v>
      </c>
      <c r="M6" s="1">
        <f>Estação!M10</f>
        <v>96.5</v>
      </c>
      <c r="N6" s="1">
        <f>Estação!N10</f>
        <v>1012.3</v>
      </c>
      <c r="O6" s="1">
        <f>Estação!O10</f>
        <v>1</v>
      </c>
      <c r="P6" s="1">
        <f>Estação!P10</f>
        <v>0.24</v>
      </c>
      <c r="Q6" s="1">
        <f>Estação!Q10</f>
        <v>198.48</v>
      </c>
      <c r="R6" s="1">
        <f>Estação!R10</f>
        <v>0</v>
      </c>
    </row>
    <row r="7" spans="1:18">
      <c r="A7" s="23">
        <v>43862.208333333336</v>
      </c>
      <c r="B7" s="1">
        <f>Estação!C11</f>
        <v>24.9</v>
      </c>
      <c r="C7" s="1">
        <v>36</v>
      </c>
      <c r="D7" s="1">
        <f>Estação!D11</f>
        <v>0.31</v>
      </c>
      <c r="E7" s="1">
        <f>Estação!E11</f>
        <v>0.52</v>
      </c>
      <c r="F7" s="1">
        <f>Estação!F11</f>
        <v>7.43</v>
      </c>
      <c r="G7" s="1">
        <f>Estação!G11</f>
        <v>19.600000000000001</v>
      </c>
      <c r="H7" s="1">
        <f>Estação!H11</f>
        <v>27.02</v>
      </c>
      <c r="I7" s="1">
        <f>Estação!I11</f>
        <v>2.0499999999999998</v>
      </c>
      <c r="J7" s="1">
        <f>Estação!J11</f>
        <v>44</v>
      </c>
      <c r="K7" s="1">
        <f>Estação!K11</f>
        <v>20</v>
      </c>
      <c r="L7" s="1">
        <f>Estação!L11</f>
        <v>23.8</v>
      </c>
      <c r="M7" s="1">
        <f>Estação!M11</f>
        <v>96.6</v>
      </c>
      <c r="N7" s="1">
        <f>Estação!N11</f>
        <v>1012.5</v>
      </c>
      <c r="O7" s="1">
        <f>Estação!O11</f>
        <v>1</v>
      </c>
      <c r="P7" s="1">
        <f>Estação!P11</f>
        <v>0.55000000000000004</v>
      </c>
      <c r="Q7" s="1">
        <f>Estação!Q11</f>
        <v>132.31</v>
      </c>
      <c r="R7" s="1">
        <f>Estação!R11</f>
        <v>0</v>
      </c>
    </row>
    <row r="8" spans="1:18">
      <c r="A8" s="23">
        <v>43862.25</v>
      </c>
      <c r="B8" s="1">
        <f>Estação!C12</f>
        <v>24.8</v>
      </c>
      <c r="C8" s="1">
        <v>36</v>
      </c>
      <c r="D8" s="1">
        <f>Estação!D12</f>
        <v>0.27</v>
      </c>
      <c r="E8" s="1">
        <f>Estação!E12</f>
        <v>0.5</v>
      </c>
      <c r="F8" s="1">
        <f>Estação!F12</f>
        <v>7.94</v>
      </c>
      <c r="G8" s="1">
        <f>Estação!G12</f>
        <v>17.22</v>
      </c>
      <c r="H8" s="1">
        <f>Estação!H12</f>
        <v>25.16</v>
      </c>
      <c r="I8" s="1">
        <f>Estação!I12</f>
        <v>1.98</v>
      </c>
      <c r="J8" s="1">
        <f>Estação!J12</f>
        <v>40</v>
      </c>
      <c r="K8" s="1">
        <f>Estação!K12</f>
        <v>13</v>
      </c>
      <c r="L8" s="1">
        <f>Estação!L12</f>
        <v>23.7</v>
      </c>
      <c r="M8" s="1">
        <f>Estação!M12</f>
        <v>96.6</v>
      </c>
      <c r="N8" s="1">
        <f>Estação!N12</f>
        <v>1012.5</v>
      </c>
      <c r="O8" s="1">
        <f>Estação!O12</f>
        <v>12</v>
      </c>
      <c r="P8" s="1">
        <f>Estação!P12</f>
        <v>0.46</v>
      </c>
      <c r="Q8" s="1">
        <f>Estação!Q12</f>
        <v>181.32</v>
      </c>
      <c r="R8" s="1">
        <f>Estação!R12</f>
        <v>0</v>
      </c>
    </row>
    <row r="9" spans="1:18">
      <c r="A9" s="23">
        <v>43862.291666666664</v>
      </c>
      <c r="B9" s="1">
        <f>Estação!C13</f>
        <v>24.3</v>
      </c>
      <c r="C9" s="1">
        <v>36</v>
      </c>
      <c r="D9" s="1">
        <f>Estação!D13</f>
        <v>0.62</v>
      </c>
      <c r="E9" s="1">
        <f>Estação!E13</f>
        <v>0.56999999999999995</v>
      </c>
      <c r="F9" s="1">
        <f>Estação!F13</f>
        <v>16.52</v>
      </c>
      <c r="G9" s="1">
        <f>Estação!G13</f>
        <v>17.440000000000001</v>
      </c>
      <c r="H9" s="1">
        <f>Estação!H13</f>
        <v>33.97</v>
      </c>
      <c r="I9" s="1">
        <f>Estação!I13</f>
        <v>2.1800000000000002</v>
      </c>
      <c r="J9" s="1">
        <f>Estação!J13</f>
        <v>48</v>
      </c>
      <c r="K9" s="1">
        <f>Estação!K13</f>
        <v>10</v>
      </c>
      <c r="L9" s="1">
        <f>Estação!L13</f>
        <v>24.3</v>
      </c>
      <c r="M9" s="1">
        <f>Estação!M13</f>
        <v>95.1</v>
      </c>
      <c r="N9" s="1">
        <f>Estação!N13</f>
        <v>1013.2</v>
      </c>
      <c r="O9" s="1">
        <f>Estação!O13</f>
        <v>72</v>
      </c>
      <c r="P9" s="1">
        <f>Estação!P13</f>
        <v>0.5</v>
      </c>
      <c r="Q9" s="1">
        <f>Estação!Q13</f>
        <v>207.11</v>
      </c>
      <c r="R9" s="1">
        <f>Estação!R13</f>
        <v>0</v>
      </c>
    </row>
    <row r="10" spans="1:18">
      <c r="A10" s="23">
        <v>43862.333333333336</v>
      </c>
      <c r="B10" s="1">
        <f>Estação!C14</f>
        <v>24.3</v>
      </c>
      <c r="C10" s="1">
        <v>36</v>
      </c>
      <c r="D10" s="1">
        <f>Estação!D14</f>
        <v>1.39</v>
      </c>
      <c r="E10" s="1">
        <f>Estação!E14</f>
        <v>0.61</v>
      </c>
      <c r="F10" s="1">
        <f>Estação!F14</f>
        <v>14.11</v>
      </c>
      <c r="G10" s="1">
        <f>Estação!G14</f>
        <v>18.579999999999998</v>
      </c>
      <c r="H10" s="1">
        <f>Estação!H14</f>
        <v>32.69</v>
      </c>
      <c r="I10" s="1">
        <f>Estação!I14</f>
        <v>2.1800000000000002</v>
      </c>
      <c r="J10" s="1">
        <f>Estação!J14</f>
        <v>46</v>
      </c>
      <c r="K10" s="1">
        <f>Estação!K14</f>
        <v>12</v>
      </c>
      <c r="L10" s="1">
        <f>Estação!L14</f>
        <v>25.1</v>
      </c>
      <c r="M10" s="1">
        <f>Estação!M14</f>
        <v>92.5</v>
      </c>
      <c r="N10" s="1">
        <f>Estação!N14</f>
        <v>1013.5</v>
      </c>
      <c r="O10" s="1">
        <f>Estação!O14</f>
        <v>87</v>
      </c>
      <c r="P10" s="1">
        <f>Estação!P14</f>
        <v>0.77</v>
      </c>
      <c r="Q10" s="1">
        <f>Estação!Q14</f>
        <v>181.45</v>
      </c>
      <c r="R10" s="1">
        <f>Estação!R14</f>
        <v>0</v>
      </c>
    </row>
    <row r="11" spans="1:18">
      <c r="A11" s="23">
        <v>43862.375</v>
      </c>
      <c r="B11" s="1">
        <f>Estação!C15</f>
        <v>24.7</v>
      </c>
      <c r="C11" s="1">
        <v>36</v>
      </c>
      <c r="D11" s="1">
        <f>Estação!D15</f>
        <v>2.0499999999999998</v>
      </c>
      <c r="E11" s="1">
        <f>Estação!E15</f>
        <v>0.85</v>
      </c>
      <c r="F11" s="1">
        <f>Estação!F15</f>
        <v>25.26</v>
      </c>
      <c r="G11" s="1">
        <f>Estação!G15</f>
        <v>22.68</v>
      </c>
      <c r="H11" s="1">
        <f>Estação!H15</f>
        <v>47.93</v>
      </c>
      <c r="I11" s="1">
        <f>Estação!I15</f>
        <v>2.2400000000000002</v>
      </c>
      <c r="J11" s="1">
        <f>Estação!J15</f>
        <v>86</v>
      </c>
      <c r="K11" s="1">
        <f>Estação!K15</f>
        <v>31</v>
      </c>
      <c r="L11" s="1">
        <f>Estação!L15</f>
        <v>25.9</v>
      </c>
      <c r="M11" s="1">
        <f>Estação!M15</f>
        <v>89.9</v>
      </c>
      <c r="N11" s="1">
        <f>Estação!N15</f>
        <v>1013.8</v>
      </c>
      <c r="O11" s="1">
        <f>Estação!O15</f>
        <v>190</v>
      </c>
      <c r="P11" s="1">
        <f>Estação!P15</f>
        <v>0.81</v>
      </c>
      <c r="Q11" s="1">
        <f>Estação!Q15</f>
        <v>153</v>
      </c>
      <c r="R11" s="1">
        <f>Estação!R15</f>
        <v>0</v>
      </c>
    </row>
    <row r="12" spans="1:18">
      <c r="A12" s="23">
        <v>43862.416666666664</v>
      </c>
      <c r="B12" s="1">
        <f>Estação!C16</f>
        <v>25</v>
      </c>
      <c r="C12" s="1">
        <v>36</v>
      </c>
      <c r="D12" s="1">
        <f>Estação!D16</f>
        <v>11.39</v>
      </c>
      <c r="E12" s="1">
        <f>Estação!E16</f>
        <v>0.31</v>
      </c>
      <c r="F12" s="1">
        <f>Estação!F16</f>
        <v>4.8099999999999996</v>
      </c>
      <c r="G12" s="1">
        <f>Estação!G16</f>
        <v>13.14</v>
      </c>
      <c r="H12" s="1">
        <f>Estação!H16</f>
        <v>17.940000000000001</v>
      </c>
      <c r="I12" s="1">
        <f>Estação!I16</f>
        <v>2.1</v>
      </c>
      <c r="J12" s="1">
        <f>Estação!J16</f>
        <v>28</v>
      </c>
      <c r="K12" s="1">
        <f>Estação!K16</f>
        <v>3</v>
      </c>
      <c r="L12" s="1">
        <f>Estação!L16</f>
        <v>27.9</v>
      </c>
      <c r="M12" s="1">
        <f>Estação!M16</f>
        <v>80.400000000000006</v>
      </c>
      <c r="N12" s="1">
        <f>Estação!N16</f>
        <v>1013.7</v>
      </c>
      <c r="O12" s="1">
        <f>Estação!O16</f>
        <v>546</v>
      </c>
      <c r="P12" s="1">
        <f>Estação!P16</f>
        <v>1.66</v>
      </c>
      <c r="Q12" s="1">
        <f>Estação!Q16</f>
        <v>122.36</v>
      </c>
      <c r="R12" s="1">
        <f>Estação!R16</f>
        <v>0</v>
      </c>
    </row>
    <row r="13" spans="1:18">
      <c r="A13" s="23">
        <v>43862.458333333336</v>
      </c>
      <c r="B13" s="1">
        <f>Estação!C17</f>
        <v>25.2</v>
      </c>
      <c r="C13" s="1">
        <v>36</v>
      </c>
      <c r="D13" s="1">
        <f>Estação!D17</f>
        <v>17.95</v>
      </c>
      <c r="E13" s="1">
        <f>Estação!E17</f>
        <v>0.2</v>
      </c>
      <c r="F13" s="1">
        <f>Estação!F17</f>
        <v>1.44</v>
      </c>
      <c r="G13" s="1">
        <f>Estação!G17</f>
        <v>7.82</v>
      </c>
      <c r="H13" s="1">
        <f>Estação!H17</f>
        <v>9.26</v>
      </c>
      <c r="I13" s="1">
        <f>Estação!I17</f>
        <v>1.75</v>
      </c>
      <c r="J13" s="1">
        <f>Estação!J17</f>
        <v>9</v>
      </c>
      <c r="K13" s="1">
        <f>Estação!K17</f>
        <v>1</v>
      </c>
      <c r="L13" s="1">
        <f>Estação!L17</f>
        <v>29.3</v>
      </c>
      <c r="M13" s="1">
        <f>Estação!M17</f>
        <v>69.2</v>
      </c>
      <c r="N13" s="1">
        <f>Estação!N17</f>
        <v>1013.5</v>
      </c>
      <c r="O13" s="1">
        <f>Estação!O17</f>
        <v>772</v>
      </c>
      <c r="P13" s="1">
        <f>Estação!P17</f>
        <v>1.86</v>
      </c>
      <c r="Q13" s="1">
        <f>Estação!Q17</f>
        <v>119.61</v>
      </c>
      <c r="R13" s="1">
        <f>Estação!R17</f>
        <v>0</v>
      </c>
    </row>
    <row r="14" spans="1:18">
      <c r="A14" s="23">
        <v>43862.5</v>
      </c>
      <c r="B14" s="1">
        <f>Estação!C18</f>
        <v>25.5</v>
      </c>
      <c r="C14" s="1">
        <v>36</v>
      </c>
      <c r="D14" s="1">
        <f>Estação!D18</f>
        <v>22.53</v>
      </c>
      <c r="E14" s="1">
        <f>Estação!E18</f>
        <v>0.23</v>
      </c>
      <c r="F14" s="1">
        <f>Estação!F18</f>
        <v>0.82</v>
      </c>
      <c r="G14" s="1">
        <f>Estação!G18</f>
        <v>6.46</v>
      </c>
      <c r="H14" s="1">
        <f>Estação!H18</f>
        <v>7.27</v>
      </c>
      <c r="I14" s="1">
        <f>Estação!I18</f>
        <v>1.56</v>
      </c>
      <c r="J14" s="1">
        <f>Estação!J18</f>
        <v>14</v>
      </c>
      <c r="K14" s="1">
        <f>Estação!K18</f>
        <v>2</v>
      </c>
      <c r="L14" s="1">
        <f>Estação!L18</f>
        <v>29.3</v>
      </c>
      <c r="M14" s="1">
        <f>Estação!M18</f>
        <v>71.3</v>
      </c>
      <c r="N14" s="1">
        <f>Estação!N18</f>
        <v>1012.7</v>
      </c>
      <c r="O14" s="1">
        <f>Estação!O18</f>
        <v>634</v>
      </c>
      <c r="P14" s="1">
        <f>Estação!P18</f>
        <v>2.68</v>
      </c>
      <c r="Q14" s="1">
        <f>Estação!Q18</f>
        <v>140.65</v>
      </c>
      <c r="R14" s="1">
        <f>Estação!R18</f>
        <v>0</v>
      </c>
    </row>
    <row r="15" spans="1:18">
      <c r="A15" s="23">
        <v>43862.541666666664</v>
      </c>
      <c r="B15" s="1">
        <f>Estação!C19</f>
        <v>25.1</v>
      </c>
      <c r="C15" s="1">
        <v>36</v>
      </c>
      <c r="D15" s="1">
        <f>Estação!D19</f>
        <v>26.82</v>
      </c>
      <c r="E15" s="1">
        <f>Estação!E19</f>
        <v>0.22</v>
      </c>
      <c r="F15" s="1">
        <f>Estação!F19</f>
        <v>0.57999999999999996</v>
      </c>
      <c r="G15" s="1">
        <f>Estação!G19</f>
        <v>5.59</v>
      </c>
      <c r="H15" s="1">
        <f>Estação!H19</f>
        <v>6.18</v>
      </c>
      <c r="I15" s="1">
        <f>Estação!I19</f>
        <v>1.64</v>
      </c>
      <c r="J15" s="1">
        <f>Estação!J19</f>
        <v>14</v>
      </c>
      <c r="K15" s="1">
        <f>Estação!K19</f>
        <v>2</v>
      </c>
      <c r="L15" s="1">
        <f>Estação!L19</f>
        <v>30.3</v>
      </c>
      <c r="M15" s="1">
        <f>Estação!M19</f>
        <v>65.3</v>
      </c>
      <c r="N15" s="1">
        <f>Estação!N19</f>
        <v>1011.5</v>
      </c>
      <c r="O15" s="1">
        <f>Estação!O19</f>
        <v>775</v>
      </c>
      <c r="P15" s="1">
        <f>Estação!P19</f>
        <v>1.53</v>
      </c>
      <c r="Q15" s="1">
        <f>Estação!Q19</f>
        <v>85.75</v>
      </c>
      <c r="R15" s="1">
        <f>Estação!R19</f>
        <v>0</v>
      </c>
    </row>
    <row r="16" spans="1:18">
      <c r="A16" s="23">
        <v>43862.583333333336</v>
      </c>
      <c r="B16" s="1">
        <f>Estação!C20</f>
        <v>24.8</v>
      </c>
      <c r="C16" s="1">
        <v>36</v>
      </c>
      <c r="D16" s="1">
        <f>Estação!D20</f>
        <v>26.01</v>
      </c>
      <c r="E16" s="1">
        <f>Estação!E20</f>
        <v>0.21</v>
      </c>
      <c r="F16" s="1">
        <f>Estação!F20</f>
        <v>0.45</v>
      </c>
      <c r="G16" s="1">
        <f>Estação!G20</f>
        <v>4.72</v>
      </c>
      <c r="H16" s="1">
        <f>Estação!H20</f>
        <v>5.17</v>
      </c>
      <c r="I16" s="1">
        <f>Estação!I20</f>
        <v>1.83</v>
      </c>
      <c r="J16" s="1">
        <f>Estação!J20</f>
        <v>10</v>
      </c>
      <c r="K16" s="1">
        <f>Estação!K20</f>
        <v>5</v>
      </c>
      <c r="L16" s="1">
        <f>Estação!L20</f>
        <v>30.6</v>
      </c>
      <c r="M16" s="1">
        <f>Estação!M20</f>
        <v>64.8</v>
      </c>
      <c r="N16" s="1">
        <f>Estação!N20</f>
        <v>1010.7</v>
      </c>
      <c r="O16" s="1">
        <f>Estação!O20</f>
        <v>656</v>
      </c>
      <c r="P16" s="1">
        <f>Estação!P20</f>
        <v>2.4</v>
      </c>
      <c r="Q16" s="1">
        <f>Estação!Q20</f>
        <v>45.79</v>
      </c>
      <c r="R16" s="1">
        <f>Estação!R20</f>
        <v>0</v>
      </c>
    </row>
    <row r="17" spans="1:18">
      <c r="A17" s="23">
        <v>43862.625</v>
      </c>
      <c r="B17" s="1">
        <f>Estação!C21</f>
        <v>24.8</v>
      </c>
      <c r="C17" s="1">
        <v>36</v>
      </c>
      <c r="D17" s="1">
        <f>Estação!D21</f>
        <v>22.99</v>
      </c>
      <c r="E17" s="1">
        <f>Estação!E21</f>
        <v>0.19</v>
      </c>
      <c r="F17" s="1">
        <f>Estação!F21</f>
        <v>0.54</v>
      </c>
      <c r="G17" s="1">
        <f>Estação!G21</f>
        <v>4.2300000000000004</v>
      </c>
      <c r="H17" s="1">
        <f>Estação!H21</f>
        <v>4.7699999999999996</v>
      </c>
      <c r="I17" s="1">
        <f>Estação!I21</f>
        <v>2.0699999999999998</v>
      </c>
      <c r="J17" s="1">
        <f>Estação!J21</f>
        <v>15</v>
      </c>
      <c r="K17" s="1">
        <f>Estação!K21</f>
        <v>3</v>
      </c>
      <c r="L17" s="1">
        <f>Estação!L21</f>
        <v>30.7</v>
      </c>
      <c r="M17" s="1">
        <f>Estação!M21</f>
        <v>60</v>
      </c>
      <c r="N17" s="1">
        <f>Estação!N21</f>
        <v>1009.9</v>
      </c>
      <c r="O17" s="1">
        <f>Estação!O21</f>
        <v>672</v>
      </c>
      <c r="P17" s="1">
        <f>Estação!P21</f>
        <v>3.1</v>
      </c>
      <c r="Q17" s="1">
        <f>Estação!Q21</f>
        <v>43.51</v>
      </c>
      <c r="R17" s="1">
        <f>Estação!R21</f>
        <v>0</v>
      </c>
    </row>
    <row r="18" spans="1:18">
      <c r="A18" s="23">
        <v>43862.666666666664</v>
      </c>
      <c r="B18" s="1">
        <f>Estação!C22</f>
        <v>25.3</v>
      </c>
      <c r="C18" s="1">
        <v>36</v>
      </c>
      <c r="D18" s="1">
        <f>Estação!D22</f>
        <v>21.35</v>
      </c>
      <c r="E18" s="1">
        <f>Estação!E22</f>
        <v>0.2</v>
      </c>
      <c r="F18" s="1">
        <f>Estação!F22</f>
        <v>0.6</v>
      </c>
      <c r="G18" s="1">
        <f>Estação!G22</f>
        <v>4.37</v>
      </c>
      <c r="H18" s="1">
        <f>Estação!H22</f>
        <v>4.97</v>
      </c>
      <c r="I18" s="1">
        <f>Estação!I22</f>
        <v>1.95</v>
      </c>
      <c r="J18" s="1">
        <f>Estação!J22</f>
        <v>15</v>
      </c>
      <c r="K18" s="1">
        <f>Estação!K22</f>
        <v>0</v>
      </c>
      <c r="L18" s="1">
        <f>Estação!L22</f>
        <v>30.5</v>
      </c>
      <c r="M18" s="1">
        <f>Estação!M22</f>
        <v>61.8</v>
      </c>
      <c r="N18" s="1">
        <f>Estação!N22</f>
        <v>1009.7</v>
      </c>
      <c r="O18" s="1">
        <f>Estação!O22</f>
        <v>509</v>
      </c>
      <c r="P18" s="1">
        <f>Estação!P22</f>
        <v>2.5299999999999998</v>
      </c>
      <c r="Q18" s="1">
        <f>Estação!Q22</f>
        <v>35.06</v>
      </c>
      <c r="R18" s="1">
        <f>Estação!R22</f>
        <v>0</v>
      </c>
    </row>
    <row r="19" spans="1:18">
      <c r="A19" s="23">
        <v>43862.708333333336</v>
      </c>
      <c r="B19" s="1">
        <f>Estação!C23</f>
        <v>25.4</v>
      </c>
      <c r="C19" s="1">
        <v>36</v>
      </c>
      <c r="D19" s="1">
        <f>Estação!D23</f>
        <v>20.41</v>
      </c>
      <c r="E19" s="1">
        <f>Estação!E23</f>
        <v>0.23</v>
      </c>
      <c r="F19" s="1">
        <f>Estação!F23</f>
        <v>0.57999999999999996</v>
      </c>
      <c r="G19" s="1">
        <f>Estação!G23</f>
        <v>5.64</v>
      </c>
      <c r="H19" s="1">
        <f>Estação!H23</f>
        <v>6.22</v>
      </c>
      <c r="I19" s="1">
        <f>Estação!I23</f>
        <v>1.89</v>
      </c>
      <c r="J19" s="1">
        <f>Estação!J23</f>
        <v>10</v>
      </c>
      <c r="K19" s="1">
        <f>Estação!K23</f>
        <v>0</v>
      </c>
      <c r="L19" s="1">
        <f>Estação!L23</f>
        <v>29.8</v>
      </c>
      <c r="M19" s="1">
        <f>Estação!M23</f>
        <v>67.5</v>
      </c>
      <c r="N19" s="1">
        <f>Estação!N23</f>
        <v>1009.9</v>
      </c>
      <c r="O19" s="1">
        <f>Estação!O23</f>
        <v>214</v>
      </c>
      <c r="P19" s="1">
        <f>Estação!P23</f>
        <v>2.35</v>
      </c>
      <c r="Q19" s="1">
        <f>Estação!Q23</f>
        <v>27.84</v>
      </c>
      <c r="R19" s="1">
        <f>Estação!R23</f>
        <v>0</v>
      </c>
    </row>
    <row r="20" spans="1:18">
      <c r="A20" s="23">
        <v>43862.75</v>
      </c>
      <c r="B20" s="1">
        <f>Estação!C24</f>
        <v>24.9</v>
      </c>
      <c r="C20" s="1">
        <v>36</v>
      </c>
      <c r="D20" s="1">
        <f>Estação!D24</f>
        <v>19.04</v>
      </c>
      <c r="E20" s="1">
        <f>Estação!E24</f>
        <v>0.26</v>
      </c>
      <c r="F20" s="1">
        <f>Estação!F24</f>
        <v>0.45</v>
      </c>
      <c r="G20" s="1">
        <f>Estação!G24</f>
        <v>6.77</v>
      </c>
      <c r="H20" s="1">
        <f>Estação!H24</f>
        <v>7.22</v>
      </c>
      <c r="I20" s="1">
        <f>Estação!I24</f>
        <v>1.92</v>
      </c>
      <c r="J20" s="1">
        <f>Estação!J24</f>
        <v>12</v>
      </c>
      <c r="K20" s="1">
        <f>Estação!K24</f>
        <v>0</v>
      </c>
      <c r="L20" s="1">
        <f>Estação!L24</f>
        <v>28.4</v>
      </c>
      <c r="M20" s="1">
        <f>Estação!M24</f>
        <v>74.400000000000006</v>
      </c>
      <c r="N20" s="1">
        <f>Estação!N24</f>
        <v>1010.1</v>
      </c>
      <c r="O20" s="1">
        <f>Estação!O24</f>
        <v>17</v>
      </c>
      <c r="P20" s="1">
        <f>Estação!P24</f>
        <v>1.92</v>
      </c>
      <c r="Q20" s="1">
        <f>Estação!Q24</f>
        <v>25.68</v>
      </c>
      <c r="R20" s="1">
        <f>Estação!R24</f>
        <v>0</v>
      </c>
    </row>
    <row r="21" spans="1:18">
      <c r="A21" s="23">
        <v>43862.791666666664</v>
      </c>
      <c r="B21" s="1">
        <f>Estação!C25</f>
        <v>24.8</v>
      </c>
      <c r="C21" s="1">
        <v>36</v>
      </c>
      <c r="D21" s="1">
        <f>Estação!D25</f>
        <v>16.690000000000001</v>
      </c>
      <c r="E21" s="1">
        <f>Estação!E25</f>
        <v>0.28999999999999998</v>
      </c>
      <c r="F21" s="1">
        <f>Estação!F25</f>
        <v>0.22</v>
      </c>
      <c r="G21" s="1">
        <f>Estação!G25</f>
        <v>8.83</v>
      </c>
      <c r="H21" s="1">
        <f>Estação!H25</f>
        <v>9.0500000000000007</v>
      </c>
      <c r="I21" s="1">
        <f>Estação!I25</f>
        <v>1.96</v>
      </c>
      <c r="J21" s="1">
        <f>Estação!J25</f>
        <v>16</v>
      </c>
      <c r="K21" s="1">
        <f>Estação!K25</f>
        <v>0</v>
      </c>
      <c r="L21" s="1">
        <f>Estação!L25</f>
        <v>27.7</v>
      </c>
      <c r="M21" s="1">
        <f>Estação!M25</f>
        <v>79.7</v>
      </c>
      <c r="N21" s="1">
        <f>Estação!N25</f>
        <v>1010.7</v>
      </c>
      <c r="O21" s="1">
        <f>Estação!O25</f>
        <v>0</v>
      </c>
      <c r="P21" s="1">
        <f>Estação!P25</f>
        <v>1.91</v>
      </c>
      <c r="Q21" s="1">
        <f>Estação!Q25</f>
        <v>27.18</v>
      </c>
      <c r="R21" s="1">
        <f>Estação!R25</f>
        <v>0</v>
      </c>
    </row>
    <row r="22" spans="1:18">
      <c r="A22" s="23">
        <v>43862.833333333336</v>
      </c>
      <c r="B22" s="1">
        <f>Estação!C26</f>
        <v>24.8</v>
      </c>
      <c r="C22" s="1">
        <v>36</v>
      </c>
      <c r="D22" s="1">
        <f>Estação!D26</f>
        <v>10.67</v>
      </c>
      <c r="E22" s="1">
        <f>Estação!E26</f>
        <v>0.31</v>
      </c>
      <c r="F22" s="1">
        <f>Estação!F26</f>
        <v>0.16</v>
      </c>
      <c r="G22" s="1">
        <f>Estação!G26</f>
        <v>10.41</v>
      </c>
      <c r="H22" s="1">
        <f>Estação!H26</f>
        <v>10.57</v>
      </c>
      <c r="I22" s="1">
        <f>Estação!I26</f>
        <v>1.82</v>
      </c>
      <c r="J22" s="1">
        <f>Estação!J26</f>
        <v>16</v>
      </c>
      <c r="K22" s="1">
        <f>Estação!K26</f>
        <v>0</v>
      </c>
      <c r="L22" s="1">
        <f>Estação!L26</f>
        <v>27.5</v>
      </c>
      <c r="M22" s="1">
        <f>Estação!M26</f>
        <v>78.400000000000006</v>
      </c>
      <c r="N22" s="1">
        <f>Estação!N26</f>
        <v>1011.5</v>
      </c>
      <c r="O22" s="1">
        <f>Estação!O26</f>
        <v>1</v>
      </c>
      <c r="P22" s="1">
        <f>Estação!P26</f>
        <v>1.51</v>
      </c>
      <c r="Q22" s="1">
        <f>Estação!Q26</f>
        <v>23.69</v>
      </c>
      <c r="R22" s="1">
        <f>Estação!R26</f>
        <v>0</v>
      </c>
    </row>
    <row r="23" spans="1:18">
      <c r="A23" s="23">
        <v>43862.875</v>
      </c>
      <c r="B23" s="1">
        <f>Estação!C27</f>
        <v>24.8</v>
      </c>
      <c r="C23" s="1">
        <v>36</v>
      </c>
      <c r="D23" s="1">
        <f>Estação!D27</f>
        <v>11.81</v>
      </c>
      <c r="E23" s="1">
        <f>Estação!E27</f>
        <v>0.31</v>
      </c>
      <c r="F23" s="1">
        <f>Estação!F27</f>
        <v>0.39</v>
      </c>
      <c r="G23" s="1">
        <f>Estação!G27</f>
        <v>10.91</v>
      </c>
      <c r="H23" s="1">
        <f>Estação!H27</f>
        <v>11.3</v>
      </c>
      <c r="I23" s="1">
        <f>Estação!I27</f>
        <v>1.78</v>
      </c>
      <c r="J23" s="1">
        <f>Estação!J27</f>
        <v>13</v>
      </c>
      <c r="K23" s="1">
        <f>Estação!K27</f>
        <v>0</v>
      </c>
      <c r="L23" s="1">
        <f>Estação!L27</f>
        <v>27.6</v>
      </c>
      <c r="M23" s="1">
        <f>Estação!M27</f>
        <v>77.599999999999994</v>
      </c>
      <c r="N23" s="1">
        <f>Estação!N27</f>
        <v>1012.2</v>
      </c>
      <c r="O23" s="1">
        <f>Estação!O27</f>
        <v>1</v>
      </c>
      <c r="P23" s="1">
        <f>Estação!P27</f>
        <v>1.49</v>
      </c>
      <c r="Q23" s="1">
        <f>Estação!Q27</f>
        <v>32.44</v>
      </c>
      <c r="R23" s="1">
        <f>Estação!R27</f>
        <v>0</v>
      </c>
    </row>
    <row r="24" spans="1:18">
      <c r="A24" s="23">
        <v>43862.916666666664</v>
      </c>
      <c r="B24" s="1">
        <f>Estação!C28</f>
        <v>24.8</v>
      </c>
      <c r="C24" s="1">
        <v>36</v>
      </c>
      <c r="D24" s="1">
        <f>Estação!D28</f>
        <v>13.49</v>
      </c>
      <c r="E24" s="1">
        <f>Estação!E28</f>
        <v>0.28999999999999998</v>
      </c>
      <c r="F24" s="1">
        <f>Estação!F28</f>
        <v>0.13</v>
      </c>
      <c r="G24" s="1">
        <f>Estação!G28</f>
        <v>8.7899999999999991</v>
      </c>
      <c r="H24" s="1">
        <f>Estação!H28</f>
        <v>8.92</v>
      </c>
      <c r="I24" s="1">
        <f>Estação!I28</f>
        <v>1.93</v>
      </c>
      <c r="J24" s="1">
        <f>Estação!J28</f>
        <v>14</v>
      </c>
      <c r="K24" s="1">
        <f>Estação!K28</f>
        <v>2</v>
      </c>
      <c r="L24" s="1">
        <f>Estação!L28</f>
        <v>27.5</v>
      </c>
      <c r="M24" s="1">
        <f>Estação!M28</f>
        <v>77.099999999999994</v>
      </c>
      <c r="N24" s="1">
        <f>Estação!N28</f>
        <v>1012.3</v>
      </c>
      <c r="O24" s="1">
        <f>Estação!O28</f>
        <v>1</v>
      </c>
      <c r="P24" s="1">
        <f>Estação!P28</f>
        <v>1.51</v>
      </c>
      <c r="Q24" s="1">
        <f>Estação!Q28</f>
        <v>40.200000000000003</v>
      </c>
      <c r="R24" s="1">
        <f>Estação!R28</f>
        <v>0</v>
      </c>
    </row>
    <row r="25" spans="1:18">
      <c r="A25" s="23">
        <v>43862.958333333336</v>
      </c>
      <c r="B25" s="1">
        <f>Estação!C29</f>
        <v>24.9</v>
      </c>
      <c r="C25" s="1">
        <v>36</v>
      </c>
      <c r="D25" s="1">
        <f>Estação!D29</f>
        <v>14.52</v>
      </c>
      <c r="E25" s="1">
        <f>Estação!E29</f>
        <v>0.3</v>
      </c>
      <c r="F25" s="1">
        <f>Estação!F29</f>
        <v>0.02</v>
      </c>
      <c r="G25" s="1">
        <f>Estação!G29</f>
        <v>8.6199999999999992</v>
      </c>
      <c r="H25" s="1">
        <f>Estação!H29</f>
        <v>8.64</v>
      </c>
      <c r="I25" s="1">
        <f>Estação!I29</f>
        <v>2.0299999999999998</v>
      </c>
      <c r="J25" s="1">
        <f>Estação!J29</f>
        <v>16</v>
      </c>
      <c r="K25" s="1">
        <f>Estação!K29</f>
        <v>0</v>
      </c>
      <c r="L25" s="1">
        <f>Estação!L29</f>
        <v>27.3</v>
      </c>
      <c r="M25" s="1">
        <f>Estação!M29</f>
        <v>77.599999999999994</v>
      </c>
      <c r="N25" s="1">
        <f>Estação!N29</f>
        <v>1012</v>
      </c>
      <c r="O25" s="1">
        <f>Estação!O29</f>
        <v>1</v>
      </c>
      <c r="P25" s="1">
        <f>Estação!P29</f>
        <v>1.02</v>
      </c>
      <c r="Q25" s="1">
        <f>Estação!Q29</f>
        <v>40.51</v>
      </c>
      <c r="R25" s="1">
        <f>Estação!R29</f>
        <v>0</v>
      </c>
    </row>
    <row r="26" spans="1:18">
      <c r="A26" s="23">
        <v>43862</v>
      </c>
      <c r="B26" s="1">
        <f>Estação!C38</f>
        <v>24.9</v>
      </c>
      <c r="C26" s="1">
        <v>36</v>
      </c>
      <c r="D26" s="1">
        <f>Estação!D38</f>
        <v>11.33</v>
      </c>
      <c r="E26" s="1">
        <f>Estação!E38</f>
        <v>0.59</v>
      </c>
      <c r="F26" s="1">
        <f>Estação!F38</f>
        <v>0.25</v>
      </c>
      <c r="G26" s="1">
        <f>Estação!G38</f>
        <v>11.75</v>
      </c>
      <c r="H26" s="1">
        <f>Estação!H38</f>
        <v>12</v>
      </c>
      <c r="I26" s="1">
        <f>Estação!I38</f>
        <v>1.9</v>
      </c>
      <c r="J26" s="1">
        <f>Estação!J38</f>
        <v>21</v>
      </c>
      <c r="K26" s="1">
        <f>Estação!K38</f>
        <v>1</v>
      </c>
      <c r="L26" s="1">
        <f>Estação!L38</f>
        <v>24</v>
      </c>
      <c r="M26" s="1">
        <f>Estação!M38</f>
        <v>96.7</v>
      </c>
      <c r="N26" s="1">
        <f>Estação!N38</f>
        <v>1012.4</v>
      </c>
      <c r="O26" s="1">
        <f>Estação!O38</f>
        <v>2</v>
      </c>
      <c r="P26" s="1">
        <f>Estação!P38</f>
        <v>0.5</v>
      </c>
      <c r="Q26" s="1">
        <f>Estação!Q38</f>
        <v>261.8</v>
      </c>
      <c r="R26" s="1">
        <f>Estação!R38</f>
        <v>0</v>
      </c>
    </row>
    <row r="27" spans="1:18">
      <c r="A27" s="23">
        <v>43863.041666666664</v>
      </c>
      <c r="B27" s="1">
        <f>Estação!C39</f>
        <v>25</v>
      </c>
      <c r="C27" s="1">
        <v>36</v>
      </c>
      <c r="D27" s="1">
        <f>Estação!D39</f>
        <v>1.35</v>
      </c>
      <c r="E27" s="1">
        <f>Estação!E39</f>
        <v>0.65</v>
      </c>
      <c r="F27" s="1">
        <f>Estação!F39</f>
        <v>0.81</v>
      </c>
      <c r="G27" s="1">
        <f>Estação!G39</f>
        <v>13.43</v>
      </c>
      <c r="H27" s="1">
        <f>Estação!H39</f>
        <v>14.24</v>
      </c>
      <c r="I27" s="1">
        <f>Estação!I39</f>
        <v>2.0299999999999998</v>
      </c>
      <c r="J27" s="1">
        <f>Estação!J39</f>
        <v>28</v>
      </c>
      <c r="K27" s="1">
        <f>Estação!K39</f>
        <v>0</v>
      </c>
      <c r="L27" s="1">
        <f>Estação!L39</f>
        <v>24</v>
      </c>
      <c r="M27" s="1">
        <f>Estação!M39</f>
        <v>95.6</v>
      </c>
      <c r="N27" s="1">
        <f>Estação!N39</f>
        <v>1011.9</v>
      </c>
      <c r="O27" s="1">
        <f>Estação!O39</f>
        <v>1.3</v>
      </c>
      <c r="P27" s="1">
        <f>Estação!P39</f>
        <v>0.7</v>
      </c>
      <c r="Q27" s="1">
        <f>Estação!Q39</f>
        <v>90.1</v>
      </c>
      <c r="R27" s="1">
        <f>Estação!R39</f>
        <v>0</v>
      </c>
    </row>
    <row r="28" spans="1:18">
      <c r="A28" s="23">
        <v>43863.083333333336</v>
      </c>
      <c r="B28" s="1">
        <f>Estação!C40</f>
        <v>25</v>
      </c>
      <c r="C28" s="1">
        <v>36</v>
      </c>
      <c r="D28" s="1">
        <f>Estação!D40</f>
        <v>2.38</v>
      </c>
      <c r="E28" s="1">
        <f>Estação!E40</f>
        <v>0.27</v>
      </c>
      <c r="F28" s="1">
        <f>Estação!F40</f>
        <v>1.44</v>
      </c>
      <c r="G28" s="1">
        <f>Estação!G40</f>
        <v>23.02</v>
      </c>
      <c r="H28" s="1">
        <f>Estação!H40</f>
        <v>24.46</v>
      </c>
      <c r="I28" s="1">
        <f>Estação!I40</f>
        <v>2.0499999999999998</v>
      </c>
      <c r="J28" s="1">
        <f>Estação!J40</f>
        <v>49</v>
      </c>
      <c r="K28" s="1">
        <f>Estação!K40</f>
        <v>8</v>
      </c>
      <c r="L28" s="1">
        <f>Estação!L40</f>
        <v>24</v>
      </c>
      <c r="M28" s="1">
        <f>Estação!M40</f>
        <v>96.3</v>
      </c>
      <c r="N28" s="1">
        <f>Estação!N40</f>
        <v>1012.3</v>
      </c>
      <c r="O28" s="1">
        <f>Estação!O40</f>
        <v>1.2</v>
      </c>
      <c r="P28" s="1">
        <f>Estação!P40</f>
        <v>0.4</v>
      </c>
      <c r="Q28" s="1">
        <f>Estação!Q40</f>
        <v>150.69999999999999</v>
      </c>
      <c r="R28" s="1">
        <f>Estação!R40</f>
        <v>0</v>
      </c>
    </row>
    <row r="29" spans="1:18">
      <c r="A29" s="23">
        <v>43863.125</v>
      </c>
      <c r="B29" s="1">
        <f>Estação!C41</f>
        <v>24.8</v>
      </c>
      <c r="C29" s="1">
        <v>36</v>
      </c>
      <c r="D29" s="1">
        <f>Estação!D41</f>
        <v>11.93</v>
      </c>
      <c r="E29" s="1">
        <f>Estação!E41</f>
        <v>0.25</v>
      </c>
      <c r="F29" s="1">
        <f>Estação!F41</f>
        <v>0.77</v>
      </c>
      <c r="G29" s="1">
        <f>Estação!G41</f>
        <v>21.88</v>
      </c>
      <c r="H29" s="1">
        <f>Estação!H41</f>
        <v>22.65</v>
      </c>
      <c r="I29" s="1">
        <f>Estação!I41</f>
        <v>2.02</v>
      </c>
      <c r="J29" s="1">
        <f>Estação!J41</f>
        <v>44</v>
      </c>
      <c r="K29" s="1">
        <f>Estação!K41</f>
        <v>17</v>
      </c>
      <c r="L29" s="1">
        <f>Estação!L41</f>
        <v>23.9</v>
      </c>
      <c r="M29" s="1">
        <f>Estação!M41</f>
        <v>96.5</v>
      </c>
      <c r="N29" s="1">
        <f>Estação!N41</f>
        <v>1012.1</v>
      </c>
      <c r="O29" s="1">
        <f>Estação!O41</f>
        <v>1.1000000000000001</v>
      </c>
      <c r="P29" s="1">
        <f>Estação!P41</f>
        <v>0.5</v>
      </c>
      <c r="Q29" s="1">
        <f>Estação!Q41</f>
        <v>202.7</v>
      </c>
      <c r="R29" s="1">
        <f>Estação!R41</f>
        <v>0</v>
      </c>
    </row>
    <row r="30" spans="1:18">
      <c r="A30" s="23">
        <v>43863.166666666664</v>
      </c>
      <c r="B30" s="1">
        <f>Estação!C42</f>
        <v>25</v>
      </c>
      <c r="C30" s="1">
        <v>36</v>
      </c>
      <c r="D30" s="1">
        <f>Estação!D42</f>
        <v>11.9</v>
      </c>
      <c r="E30" s="1">
        <f>Estação!E42</f>
        <v>0.27</v>
      </c>
      <c r="F30" s="1">
        <f>Estação!F42</f>
        <v>0.16</v>
      </c>
      <c r="G30" s="1">
        <f>Estação!G42</f>
        <v>7.78</v>
      </c>
      <c r="H30" s="1">
        <f>Estação!H42</f>
        <v>7.94</v>
      </c>
      <c r="I30" s="1">
        <f>Estação!I42</f>
        <v>2.12</v>
      </c>
      <c r="J30" s="1">
        <f>Estação!J42</f>
        <v>9</v>
      </c>
      <c r="K30" s="1">
        <f>Estação!K42</f>
        <v>0</v>
      </c>
      <c r="L30" s="1">
        <f>Estação!L42</f>
        <v>23.9</v>
      </c>
      <c r="M30" s="1">
        <f>Estação!M42</f>
        <v>96.5</v>
      </c>
      <c r="N30" s="1">
        <f>Estação!N42</f>
        <v>1012.6</v>
      </c>
      <c r="O30" s="1">
        <f>Estação!O42</f>
        <v>0.9</v>
      </c>
      <c r="P30" s="1">
        <f>Estação!P42</f>
        <v>0.5</v>
      </c>
      <c r="Q30" s="1">
        <f>Estação!Q42</f>
        <v>157.69999999999999</v>
      </c>
      <c r="R30" s="1">
        <f>Estação!R42</f>
        <v>0</v>
      </c>
    </row>
    <row r="31" spans="1:18">
      <c r="A31" s="23">
        <v>43863.208333333336</v>
      </c>
      <c r="B31" s="1">
        <f>Estação!C43</f>
        <v>24.9</v>
      </c>
      <c r="C31" s="1">
        <v>36</v>
      </c>
      <c r="D31" s="1">
        <f>Estação!D43</f>
        <v>11.83</v>
      </c>
      <c r="E31" s="1">
        <f>Estação!E43</f>
        <v>0.34</v>
      </c>
      <c r="F31" s="1">
        <f>Estação!F43</f>
        <v>0.82</v>
      </c>
      <c r="G31" s="1">
        <f>Estação!G43</f>
        <v>8.11</v>
      </c>
      <c r="H31" s="1">
        <f>Estação!H43</f>
        <v>8.93</v>
      </c>
      <c r="I31" s="1">
        <f>Estação!I43</f>
        <v>1.99</v>
      </c>
      <c r="J31" s="1">
        <f>Estação!J43</f>
        <v>7</v>
      </c>
      <c r="K31" s="1">
        <f>Estação!K43</f>
        <v>0</v>
      </c>
      <c r="L31" s="1">
        <f>Estação!L43</f>
        <v>23.7</v>
      </c>
      <c r="M31" s="1">
        <f>Estação!M43</f>
        <v>96.6</v>
      </c>
      <c r="N31" s="1">
        <f>Estação!N43</f>
        <v>1012.3</v>
      </c>
      <c r="O31" s="1">
        <f>Estação!O43</f>
        <v>0.9</v>
      </c>
      <c r="P31" s="1">
        <f>Estação!P43</f>
        <v>0.4</v>
      </c>
      <c r="Q31" s="1">
        <f>Estação!Q43</f>
        <v>75.3</v>
      </c>
      <c r="R31" s="1">
        <f>Estação!R43</f>
        <v>0</v>
      </c>
    </row>
    <row r="32" spans="1:18">
      <c r="A32" s="23">
        <v>43863.25</v>
      </c>
      <c r="B32" s="1">
        <f>Estação!C44</f>
        <v>24.5</v>
      </c>
      <c r="C32" s="1">
        <v>36</v>
      </c>
      <c r="D32" s="1">
        <f>Estação!D44</f>
        <v>7.83</v>
      </c>
      <c r="E32" s="1">
        <f>Estação!E44</f>
        <v>0.39</v>
      </c>
      <c r="F32" s="1">
        <f>Estação!F44</f>
        <v>0.43</v>
      </c>
      <c r="G32" s="1">
        <f>Estação!G44</f>
        <v>7.59</v>
      </c>
      <c r="H32" s="1">
        <f>Estação!H44</f>
        <v>8.02</v>
      </c>
      <c r="I32" s="1">
        <f>Estação!I44</f>
        <v>1.93</v>
      </c>
      <c r="J32" s="1">
        <f>Estação!J44</f>
        <v>11</v>
      </c>
      <c r="K32" s="1">
        <f>Estação!K44</f>
        <v>2</v>
      </c>
      <c r="L32" s="1">
        <f>Estação!L44</f>
        <v>23.8</v>
      </c>
      <c r="M32" s="1">
        <f>Estação!M44</f>
        <v>96.7</v>
      </c>
      <c r="N32" s="1">
        <f>Estação!N44</f>
        <v>1012.9</v>
      </c>
      <c r="O32" s="1">
        <f>Estação!O44</f>
        <v>51.5</v>
      </c>
      <c r="P32" s="1">
        <f>Estação!P44</f>
        <v>0.8</v>
      </c>
      <c r="Q32" s="1">
        <f>Estação!Q44</f>
        <v>117.9</v>
      </c>
      <c r="R32" s="1">
        <f>Estação!R44</f>
        <v>0</v>
      </c>
    </row>
    <row r="33" spans="1:18">
      <c r="A33" s="23">
        <v>43863.291666666664</v>
      </c>
      <c r="B33" s="1">
        <f>Estação!C45</f>
        <v>24.3</v>
      </c>
      <c r="C33" s="1">
        <v>36</v>
      </c>
      <c r="D33" s="1">
        <f>Estação!D45</f>
        <v>6.18</v>
      </c>
      <c r="E33" s="1">
        <f>Estação!E45</f>
        <v>0.4</v>
      </c>
      <c r="F33" s="1">
        <f>Estação!F45</f>
        <v>3.41</v>
      </c>
      <c r="G33" s="1">
        <f>Estação!G45</f>
        <v>11.56</v>
      </c>
      <c r="H33" s="1">
        <f>Estação!H45</f>
        <v>14.97</v>
      </c>
      <c r="I33" s="1">
        <f>Estação!I45</f>
        <v>2.17</v>
      </c>
      <c r="J33" s="1">
        <f>Estação!J45</f>
        <v>9</v>
      </c>
      <c r="K33" s="1">
        <f>Estação!K45</f>
        <v>2</v>
      </c>
      <c r="L33" s="1">
        <f>Estação!L45</f>
        <v>24.8</v>
      </c>
      <c r="M33" s="1">
        <f>Estação!M45</f>
        <v>93.1</v>
      </c>
      <c r="N33" s="1">
        <f>Estação!N45</f>
        <v>1013.5</v>
      </c>
      <c r="O33" s="1">
        <f>Estação!O45</f>
        <v>72.8</v>
      </c>
      <c r="P33" s="1">
        <f>Estação!P45</f>
        <v>0.6</v>
      </c>
      <c r="Q33" s="1">
        <f>Estação!Q45</f>
        <v>201.9</v>
      </c>
      <c r="R33" s="1">
        <f>Estação!R45</f>
        <v>0</v>
      </c>
    </row>
    <row r="34" spans="1:18">
      <c r="A34" s="23">
        <v>43863.333333333336</v>
      </c>
      <c r="B34" s="1">
        <f>Estação!C46</f>
        <v>24.4</v>
      </c>
      <c r="C34" s="1">
        <v>36</v>
      </c>
      <c r="D34" s="1">
        <f>Estação!D46</f>
        <v>15.83</v>
      </c>
      <c r="E34" s="1">
        <f>Estação!E46</f>
        <v>0.28000000000000003</v>
      </c>
      <c r="F34" s="1">
        <f>Estação!F46</f>
        <v>2.91</v>
      </c>
      <c r="G34" s="1">
        <f>Estação!G46</f>
        <v>8.93</v>
      </c>
      <c r="H34" s="1">
        <f>Estação!H46</f>
        <v>11.84</v>
      </c>
      <c r="I34" s="1">
        <f>Estação!I46</f>
        <v>2.11</v>
      </c>
      <c r="J34" s="1">
        <f>Estação!J46</f>
        <v>6</v>
      </c>
      <c r="K34" s="1">
        <f>Estação!K46</f>
        <v>0</v>
      </c>
      <c r="L34" s="1">
        <f>Estação!L46</f>
        <v>25.4</v>
      </c>
      <c r="M34" s="1">
        <f>Estação!M46</f>
        <v>91.7</v>
      </c>
      <c r="N34" s="1">
        <f>Estação!N46</f>
        <v>1013.8</v>
      </c>
      <c r="O34" s="1">
        <f>Estação!O46</f>
        <v>115.2</v>
      </c>
      <c r="P34" s="1">
        <f>Estação!P46</f>
        <v>1.1000000000000001</v>
      </c>
      <c r="Q34" s="1">
        <f>Estação!Q46</f>
        <v>239.5</v>
      </c>
      <c r="R34" s="1">
        <f>Estação!R46</f>
        <v>0</v>
      </c>
    </row>
    <row r="35" spans="1:18">
      <c r="A35" s="23">
        <v>43863.375</v>
      </c>
      <c r="B35" s="1">
        <f>Estação!C47</f>
        <v>25</v>
      </c>
      <c r="C35" s="1">
        <v>36</v>
      </c>
      <c r="D35" s="1">
        <f>Estação!D47</f>
        <v>16.100000000000001</v>
      </c>
      <c r="E35" s="1">
        <f>Estação!E47</f>
        <v>0.28999999999999998</v>
      </c>
      <c r="F35" s="1">
        <f>Estação!F47</f>
        <v>0.59</v>
      </c>
      <c r="G35" s="1">
        <f>Estação!G47</f>
        <v>5.07</v>
      </c>
      <c r="H35" s="1">
        <f>Estação!H47</f>
        <v>5.66</v>
      </c>
      <c r="I35" s="1">
        <f>Estação!I47</f>
        <v>2.13</v>
      </c>
      <c r="J35" s="1">
        <f>Estação!J47</f>
        <v>5</v>
      </c>
      <c r="K35" s="1">
        <f>Estação!K47</f>
        <v>1</v>
      </c>
      <c r="L35" s="1">
        <f>Estação!L47</f>
        <v>26.9</v>
      </c>
      <c r="M35" s="1">
        <f>Estação!M47</f>
        <v>86.4</v>
      </c>
      <c r="N35" s="1">
        <f>Estação!N47</f>
        <v>1013.8</v>
      </c>
      <c r="O35" s="1">
        <f>Estação!O47</f>
        <v>288.2</v>
      </c>
      <c r="P35" s="1">
        <f>Estação!P47</f>
        <v>1.8</v>
      </c>
      <c r="Q35" s="1">
        <f>Estação!Q47</f>
        <v>93.3</v>
      </c>
      <c r="R35" s="1">
        <f>Estação!R47</f>
        <v>0</v>
      </c>
    </row>
    <row r="36" spans="1:18">
      <c r="A36" s="23">
        <v>43863.416666666664</v>
      </c>
      <c r="B36" s="1">
        <f>Estação!C48</f>
        <v>25.4</v>
      </c>
      <c r="C36" s="1">
        <v>36</v>
      </c>
      <c r="D36" s="1">
        <f>Estação!D48</f>
        <v>19.34</v>
      </c>
      <c r="E36" s="1">
        <f>Estação!E48</f>
        <v>0.31</v>
      </c>
      <c r="F36" s="1">
        <f>Estação!F48</f>
        <v>0.4</v>
      </c>
      <c r="G36" s="1">
        <f>Estação!G48</f>
        <v>4.8899999999999997</v>
      </c>
      <c r="H36" s="1">
        <f>Estação!H48</f>
        <v>5.29</v>
      </c>
      <c r="I36" s="1">
        <f>Estação!I48</f>
        <v>2.04</v>
      </c>
      <c r="J36" s="1">
        <f>Estação!J48</f>
        <v>8</v>
      </c>
      <c r="K36" s="1">
        <f>Estação!K48</f>
        <v>0</v>
      </c>
      <c r="L36" s="1">
        <f>Estação!L48</f>
        <v>28.4</v>
      </c>
      <c r="M36" s="1">
        <f>Estação!M48</f>
        <v>77</v>
      </c>
      <c r="N36" s="1">
        <f>Estação!N48</f>
        <v>1013.5</v>
      </c>
      <c r="O36" s="1">
        <f>Estação!O48</f>
        <v>589</v>
      </c>
      <c r="P36" s="1">
        <f>Estação!P48</f>
        <v>1.6</v>
      </c>
      <c r="Q36" s="1">
        <f>Estação!Q48</f>
        <v>125.1</v>
      </c>
      <c r="R36" s="1">
        <f>Estação!R48</f>
        <v>0</v>
      </c>
    </row>
    <row r="37" spans="1:18">
      <c r="A37" s="23">
        <v>43863.458333333336</v>
      </c>
      <c r="B37" s="1">
        <f>Estação!C49</f>
        <v>25.6</v>
      </c>
      <c r="C37" s="1">
        <v>36</v>
      </c>
      <c r="D37" s="1">
        <f>Estação!D49</f>
        <v>17.57</v>
      </c>
      <c r="E37" s="1">
        <f>Estação!E49</f>
        <v>0.3</v>
      </c>
      <c r="F37" s="1">
        <f>Estação!F49</f>
        <v>0.68</v>
      </c>
      <c r="G37" s="1">
        <f>Estação!G49</f>
        <v>4.68</v>
      </c>
      <c r="H37" s="1">
        <f>Estação!H49</f>
        <v>5.36</v>
      </c>
      <c r="I37" s="1">
        <f>Estação!I49</f>
        <v>2.0099999999999998</v>
      </c>
      <c r="J37" s="1">
        <f>Estação!J49</f>
        <v>13</v>
      </c>
      <c r="K37" s="1">
        <f>Estação!K49</f>
        <v>5</v>
      </c>
      <c r="L37" s="1">
        <f>Estação!L49</f>
        <v>30</v>
      </c>
      <c r="M37" s="1">
        <f>Estação!M49</f>
        <v>66.8</v>
      </c>
      <c r="N37" s="1">
        <f>Estação!N49</f>
        <v>1013.2</v>
      </c>
      <c r="O37" s="1">
        <f>Estação!O49</f>
        <v>355.7</v>
      </c>
      <c r="P37" s="1">
        <f>Estação!P49</f>
        <v>3.5</v>
      </c>
      <c r="Q37" s="1">
        <f>Estação!Q49</f>
        <v>150.4</v>
      </c>
      <c r="R37" s="1">
        <f>Estação!R49</f>
        <v>0</v>
      </c>
    </row>
    <row r="38" spans="1:18">
      <c r="A38" s="23">
        <v>43863.5</v>
      </c>
      <c r="B38" s="1">
        <f>Estação!C50</f>
        <v>25.4</v>
      </c>
      <c r="C38" s="1">
        <v>36</v>
      </c>
      <c r="D38" s="1">
        <f>Estação!D50</f>
        <v>17.2</v>
      </c>
      <c r="E38" s="1">
        <f>Estação!E50</f>
        <v>0.31</v>
      </c>
      <c r="F38" s="1">
        <f>Estação!F50</f>
        <v>0.35</v>
      </c>
      <c r="G38" s="1">
        <f>Estação!G50</f>
        <v>4.71</v>
      </c>
      <c r="H38" s="1">
        <f>Estação!H50</f>
        <v>5.0599999999999996</v>
      </c>
      <c r="I38" s="1">
        <f>Estação!I50</f>
        <v>2.09</v>
      </c>
      <c r="J38" s="1">
        <f>Estação!J50</f>
        <v>123</v>
      </c>
      <c r="K38" s="1">
        <f>Estação!K50</f>
        <v>5</v>
      </c>
      <c r="L38" s="1">
        <f>Estação!L50</f>
        <v>29.3</v>
      </c>
      <c r="M38" s="1">
        <f>Estação!M50</f>
        <v>69.900000000000006</v>
      </c>
      <c r="N38" s="1">
        <f>Estação!N50</f>
        <v>1012</v>
      </c>
      <c r="O38" s="1">
        <f>Estação!O50</f>
        <v>1156.8</v>
      </c>
      <c r="P38" s="1">
        <f>Estação!P50</f>
        <v>1.6</v>
      </c>
      <c r="Q38" s="1">
        <f>Estação!Q50</f>
        <v>148.80000000000001</v>
      </c>
      <c r="R38" s="1">
        <f>Estação!R50</f>
        <v>0</v>
      </c>
    </row>
    <row r="39" spans="1:18">
      <c r="A39" s="23">
        <v>43863.541666666664</v>
      </c>
      <c r="B39" s="1">
        <f>Estação!C51</f>
        <v>25.3</v>
      </c>
      <c r="C39" s="1">
        <v>36</v>
      </c>
      <c r="D39" s="1">
        <f>Estação!D51</f>
        <v>16.23</v>
      </c>
      <c r="E39" s="1">
        <f>Estação!E51</f>
        <v>0.27</v>
      </c>
      <c r="F39" s="1">
        <f>Estação!F51</f>
        <v>0.4</v>
      </c>
      <c r="G39" s="1">
        <f>Estação!G51</f>
        <v>4.29</v>
      </c>
      <c r="H39" s="1">
        <f>Estação!H51</f>
        <v>4.6900000000000004</v>
      </c>
      <c r="I39" s="1">
        <f>Estação!I51</f>
        <v>2.14</v>
      </c>
      <c r="J39" s="1">
        <f>Estação!J51</f>
        <v>12</v>
      </c>
      <c r="K39" s="1">
        <f>Estação!K51</f>
        <v>2</v>
      </c>
      <c r="L39" s="1">
        <f>Estação!L51</f>
        <v>30.8</v>
      </c>
      <c r="M39" s="1">
        <f>Estação!M51</f>
        <v>63</v>
      </c>
      <c r="N39" s="1">
        <f>Estação!N51</f>
        <v>1011.2</v>
      </c>
      <c r="O39" s="1">
        <f>Estação!O51</f>
        <v>619.20000000000005</v>
      </c>
      <c r="P39" s="1">
        <f>Estação!P51</f>
        <v>3.8</v>
      </c>
      <c r="Q39" s="1">
        <f>Estação!Q51</f>
        <v>26.4</v>
      </c>
      <c r="R39" s="1">
        <f>Estação!R51</f>
        <v>0</v>
      </c>
    </row>
    <row r="40" spans="1:18">
      <c r="A40" s="23">
        <v>43863.583333333336</v>
      </c>
      <c r="B40" s="1">
        <f>Estação!C52</f>
        <v>24.7</v>
      </c>
      <c r="C40" s="1">
        <v>36</v>
      </c>
      <c r="D40" s="1">
        <f>Estação!D52</f>
        <v>15</v>
      </c>
      <c r="E40" s="1">
        <f>Estação!E52</f>
        <v>0.28000000000000003</v>
      </c>
      <c r="F40" s="1">
        <f>Estação!F52</f>
        <v>0.5</v>
      </c>
      <c r="G40" s="1">
        <f>Estação!G52</f>
        <v>4.2300000000000004</v>
      </c>
      <c r="H40" s="1">
        <f>Estação!H52</f>
        <v>4.7300000000000004</v>
      </c>
      <c r="I40" s="1">
        <f>Estação!I52</f>
        <v>1.98</v>
      </c>
      <c r="J40" s="1">
        <f>Estação!J52</f>
        <v>10</v>
      </c>
      <c r="K40" s="1">
        <f>Estação!K52</f>
        <v>2</v>
      </c>
      <c r="L40" s="1">
        <f>Estação!L52</f>
        <v>30.8</v>
      </c>
      <c r="M40" s="1">
        <f>Estação!M52</f>
        <v>63.4</v>
      </c>
      <c r="N40" s="1">
        <f>Estação!N52</f>
        <v>1010.1</v>
      </c>
      <c r="O40" s="1">
        <f>Estação!O52</f>
        <v>685.4</v>
      </c>
      <c r="P40" s="1">
        <f>Estação!P52</f>
        <v>1.1000000000000001</v>
      </c>
      <c r="Q40" s="1">
        <f>Estação!Q52</f>
        <v>31.7</v>
      </c>
      <c r="R40" s="1">
        <f>Estação!R52</f>
        <v>0</v>
      </c>
    </row>
    <row r="41" spans="1:18">
      <c r="A41" s="23">
        <v>43863.625</v>
      </c>
      <c r="B41" s="1">
        <f>Estação!C53</f>
        <v>25.3</v>
      </c>
      <c r="C41" s="1">
        <v>36</v>
      </c>
      <c r="D41" s="1">
        <f>Estação!D53</f>
        <v>14.36</v>
      </c>
      <c r="E41" s="1">
        <f>Estação!E53</f>
        <v>0.32</v>
      </c>
      <c r="F41" s="1">
        <f>Estação!F53</f>
        <v>1.18</v>
      </c>
      <c r="G41" s="1">
        <f>Estação!G53</f>
        <v>5.74</v>
      </c>
      <c r="H41" s="1">
        <f>Estação!H53</f>
        <v>6.92</v>
      </c>
      <c r="I41" s="1">
        <f>Estação!I53</f>
        <v>2.23</v>
      </c>
      <c r="J41" s="1">
        <f>Estação!J53</f>
        <v>15</v>
      </c>
      <c r="K41" s="1">
        <f>Estação!K53</f>
        <v>7</v>
      </c>
      <c r="L41" s="1">
        <f>Estação!L53</f>
        <v>30.1</v>
      </c>
      <c r="M41" s="1">
        <f>Estação!M53</f>
        <v>62.3</v>
      </c>
      <c r="N41" s="1">
        <f>Estação!N53</f>
        <v>1009.6</v>
      </c>
      <c r="O41" s="1">
        <f>Estação!O53</f>
        <v>650</v>
      </c>
      <c r="P41" s="1">
        <f>Estação!P53</f>
        <v>2.7</v>
      </c>
      <c r="Q41" s="1">
        <f>Estação!Q53</f>
        <v>77.5</v>
      </c>
      <c r="R41" s="1">
        <f>Estação!R53</f>
        <v>0</v>
      </c>
    </row>
    <row r="42" spans="1:18">
      <c r="A42" s="23">
        <v>43863.666666666664</v>
      </c>
      <c r="B42" s="1">
        <f>Estação!C54</f>
        <v>25.8</v>
      </c>
      <c r="C42" s="1">
        <v>36</v>
      </c>
      <c r="D42" s="1">
        <f>Estação!D54</f>
        <v>14.51</v>
      </c>
      <c r="E42" s="1">
        <f>Estação!E54</f>
        <v>0.31</v>
      </c>
      <c r="F42" s="1">
        <f>Estação!F54</f>
        <v>0.34</v>
      </c>
      <c r="G42" s="1">
        <f>Estação!G54</f>
        <v>3.86</v>
      </c>
      <c r="H42" s="1">
        <f>Estação!H54</f>
        <v>4.2</v>
      </c>
      <c r="I42" s="1">
        <f>Estação!I54</f>
        <v>2.0699999999999998</v>
      </c>
      <c r="J42" s="1">
        <f>Estação!J54</f>
        <v>16</v>
      </c>
      <c r="K42" s="1">
        <f>Estação!K54</f>
        <v>6</v>
      </c>
      <c r="L42" s="1">
        <f>Estação!L54</f>
        <v>30.2</v>
      </c>
      <c r="M42" s="1">
        <f>Estação!M54</f>
        <v>64.400000000000006</v>
      </c>
      <c r="N42" s="1">
        <f>Estação!N54</f>
        <v>1009.7</v>
      </c>
      <c r="O42" s="1">
        <f>Estação!O54</f>
        <v>386.3</v>
      </c>
      <c r="P42" s="1">
        <f>Estação!P54</f>
        <v>1.3</v>
      </c>
      <c r="Q42" s="1">
        <f>Estação!Q54</f>
        <v>38.9</v>
      </c>
      <c r="R42" s="1">
        <f>Estação!R54</f>
        <v>0</v>
      </c>
    </row>
    <row r="43" spans="1:18">
      <c r="A43" s="23">
        <v>43863.708333333336</v>
      </c>
      <c r="B43" s="1">
        <f>Estação!C55</f>
        <v>25.4</v>
      </c>
      <c r="C43" s="1">
        <v>36</v>
      </c>
      <c r="D43" s="1">
        <f>Estação!D55</f>
        <v>12.36</v>
      </c>
      <c r="E43" s="1">
        <f>Estação!E55</f>
        <v>0.35</v>
      </c>
      <c r="F43" s="1">
        <f>Estação!F55</f>
        <v>0.44</v>
      </c>
      <c r="G43" s="1">
        <f>Estação!G55</f>
        <v>4.97</v>
      </c>
      <c r="H43" s="1">
        <f>Estação!H55</f>
        <v>5.41</v>
      </c>
      <c r="I43" s="1">
        <f>Estação!I55</f>
        <v>2.0499999999999998</v>
      </c>
      <c r="J43" s="1">
        <f>Estação!J55</f>
        <v>13</v>
      </c>
      <c r="K43" s="1">
        <f>Estação!K55</f>
        <v>7</v>
      </c>
      <c r="L43" s="1">
        <f>Estação!L55</f>
        <v>29.3</v>
      </c>
      <c r="M43" s="1">
        <f>Estação!M55</f>
        <v>68.8</v>
      </c>
      <c r="N43" s="1">
        <f>Estação!N55</f>
        <v>1010.1</v>
      </c>
      <c r="O43" s="1">
        <f>Estação!O55</f>
        <v>34.5</v>
      </c>
      <c r="P43" s="1">
        <f>Estação!P55</f>
        <v>3.7</v>
      </c>
      <c r="Q43" s="1">
        <f>Estação!Q55</f>
        <v>31.1</v>
      </c>
      <c r="R43" s="1">
        <f>Estação!R55</f>
        <v>0</v>
      </c>
    </row>
    <row r="44" spans="1:18">
      <c r="A44" s="23">
        <v>43863.75</v>
      </c>
      <c r="B44" s="1">
        <f>Estação!C56</f>
        <v>24.8</v>
      </c>
      <c r="C44" s="1">
        <v>36</v>
      </c>
      <c r="D44" s="1">
        <f>Estação!D56</f>
        <v>10.53</v>
      </c>
      <c r="E44" s="1">
        <f>Estação!E56</f>
        <v>0.38</v>
      </c>
      <c r="F44" s="1">
        <f>Estação!F56</f>
        <v>0.18</v>
      </c>
      <c r="G44" s="1">
        <f>Estação!G56</f>
        <v>7.54</v>
      </c>
      <c r="H44" s="1">
        <f>Estação!H56</f>
        <v>7.72</v>
      </c>
      <c r="I44" s="1">
        <f>Estação!I56</f>
        <v>2.06</v>
      </c>
      <c r="J44" s="1">
        <f>Estação!J56</f>
        <v>18</v>
      </c>
      <c r="K44" s="1">
        <f>Estação!K56</f>
        <v>6</v>
      </c>
      <c r="L44" s="1">
        <f>Estação!L56</f>
        <v>28</v>
      </c>
      <c r="M44" s="1">
        <f>Estação!M56</f>
        <v>78.900000000000006</v>
      </c>
      <c r="N44" s="1">
        <f>Estação!N56</f>
        <v>1010.6</v>
      </c>
      <c r="O44" s="1">
        <f>Estação!O56</f>
        <v>0.3</v>
      </c>
      <c r="P44" s="1">
        <f>Estação!P56</f>
        <v>0.6</v>
      </c>
      <c r="Q44" s="1">
        <f>Estação!Q56</f>
        <v>124</v>
      </c>
      <c r="R44" s="1">
        <f>Estação!R56</f>
        <v>0</v>
      </c>
    </row>
    <row r="45" spans="1:18">
      <c r="A45" s="23">
        <v>43863.791666666664</v>
      </c>
      <c r="B45" s="1">
        <f>Estação!C57</f>
        <v>24.7</v>
      </c>
      <c r="C45" s="1">
        <v>36</v>
      </c>
      <c r="D45" s="1">
        <f>Estação!D57</f>
        <v>8.59</v>
      </c>
      <c r="E45" s="1">
        <f>Estação!E57</f>
        <v>0.4</v>
      </c>
      <c r="F45" s="1">
        <f>Estação!F57</f>
        <v>0.44</v>
      </c>
      <c r="G45" s="1">
        <f>Estação!G57</f>
        <v>9.66</v>
      </c>
      <c r="H45" s="1">
        <f>Estação!H57</f>
        <v>10.7</v>
      </c>
      <c r="I45" s="1">
        <f>Estação!I57</f>
        <v>2.23</v>
      </c>
      <c r="J45" s="1">
        <f>Estação!J57</f>
        <v>20</v>
      </c>
      <c r="K45" s="1">
        <f>Estação!K57</f>
        <v>6</v>
      </c>
      <c r="L45" s="1">
        <f>Estação!L57</f>
        <v>27.6</v>
      </c>
      <c r="M45" s="1">
        <f>Estação!M57</f>
        <v>78.599999999999994</v>
      </c>
      <c r="N45" s="1">
        <f>Estação!N57</f>
        <v>1011</v>
      </c>
      <c r="O45" s="1">
        <f>Estação!O57</f>
        <v>0.1</v>
      </c>
      <c r="P45" s="1">
        <f>Estação!P57</f>
        <v>1.5</v>
      </c>
      <c r="Q45" s="1">
        <f>Estação!Q57</f>
        <v>346.1</v>
      </c>
      <c r="R45" s="1">
        <f>Estação!R57</f>
        <v>0</v>
      </c>
    </row>
    <row r="46" spans="1:18">
      <c r="A46" s="23">
        <v>43863.833333333336</v>
      </c>
      <c r="B46" s="1">
        <f>Estação!C58</f>
        <v>24.9</v>
      </c>
      <c r="C46" s="1">
        <v>36</v>
      </c>
      <c r="D46" s="1">
        <f>Estação!D58</f>
        <v>1.95</v>
      </c>
      <c r="E46" s="1">
        <f>Estação!E58</f>
        <v>0.64</v>
      </c>
      <c r="F46" s="1">
        <f>Estação!F58</f>
        <v>2.63</v>
      </c>
      <c r="G46" s="1">
        <f>Estação!G58</f>
        <v>14.03</v>
      </c>
      <c r="H46" s="1">
        <f>Estação!H58</f>
        <v>16.66</v>
      </c>
      <c r="I46" s="1">
        <f>Estação!I58</f>
        <v>2.15</v>
      </c>
      <c r="J46" s="1">
        <f>Estação!J58</f>
        <v>18</v>
      </c>
      <c r="K46" s="1">
        <f>Estação!K58</f>
        <v>7</v>
      </c>
      <c r="L46" s="1">
        <f>Estação!L58</f>
        <v>27.5</v>
      </c>
      <c r="M46" s="1">
        <f>Estação!M58</f>
        <v>78.599999999999994</v>
      </c>
      <c r="N46" s="1">
        <f>Estação!N58</f>
        <v>1011.9</v>
      </c>
      <c r="O46" s="1">
        <f>Estação!O58</f>
        <v>0.8</v>
      </c>
      <c r="P46" s="1">
        <f>Estação!P58</f>
        <v>1.5</v>
      </c>
      <c r="Q46" s="1">
        <f>Estação!Q58</f>
        <v>26.9</v>
      </c>
      <c r="R46" s="1">
        <f>Estação!R58</f>
        <v>0</v>
      </c>
    </row>
    <row r="47" spans="1:18">
      <c r="A47" s="23">
        <v>43863.875</v>
      </c>
      <c r="B47" s="1">
        <f>Estação!C59</f>
        <v>24.9</v>
      </c>
      <c r="C47" s="1">
        <v>36</v>
      </c>
      <c r="D47" s="1">
        <f>Estação!D59</f>
        <v>1.1599999999999999</v>
      </c>
      <c r="E47" s="1">
        <f>Estação!E59</f>
        <v>0.74</v>
      </c>
      <c r="F47" s="1">
        <f>Estação!F59</f>
        <v>2.08</v>
      </c>
      <c r="G47" s="1">
        <f>Estação!G59</f>
        <v>14.71</v>
      </c>
      <c r="H47" s="1">
        <f>Estação!H59</f>
        <v>16.79</v>
      </c>
      <c r="I47" s="1">
        <f>Estação!I59</f>
        <v>2.19</v>
      </c>
      <c r="J47" s="1">
        <f>Estação!J59</f>
        <v>37</v>
      </c>
      <c r="K47" s="1">
        <f>Estação!K59</f>
        <v>9</v>
      </c>
      <c r="L47" s="1">
        <f>Estação!L59</f>
        <v>27.7</v>
      </c>
      <c r="M47" s="1">
        <f>Estação!M59</f>
        <v>77.599999999999994</v>
      </c>
      <c r="N47" s="1">
        <f>Estação!N59</f>
        <v>1012.2</v>
      </c>
      <c r="O47" s="1">
        <f>Estação!O59</f>
        <v>0.5</v>
      </c>
      <c r="P47" s="1">
        <f>Estação!P59</f>
        <v>3</v>
      </c>
      <c r="Q47" s="1">
        <f>Estação!Q59</f>
        <v>42.4</v>
      </c>
      <c r="R47" s="1">
        <f>Estação!R59</f>
        <v>0</v>
      </c>
    </row>
    <row r="48" spans="1:18">
      <c r="A48" s="23">
        <v>43863.916666666664</v>
      </c>
      <c r="B48" s="1">
        <f>Estação!C60</f>
        <v>24.8</v>
      </c>
      <c r="C48" s="1">
        <v>36</v>
      </c>
      <c r="D48" s="1">
        <f>Estação!D60</f>
        <v>3.3</v>
      </c>
      <c r="E48" s="1">
        <f>Estação!E60</f>
        <v>0.69</v>
      </c>
      <c r="F48" s="1">
        <f>Estação!F60</f>
        <v>3.31</v>
      </c>
      <c r="G48" s="1">
        <f>Estação!G60</f>
        <v>18.57</v>
      </c>
      <c r="H48" s="1">
        <f>Estação!H60</f>
        <v>21.88</v>
      </c>
      <c r="I48" s="1">
        <f>Estação!I60</f>
        <v>2.0299999999999998</v>
      </c>
      <c r="J48" s="1">
        <f>Estação!J60</f>
        <v>48</v>
      </c>
      <c r="K48" s="1">
        <f>Estação!K60</f>
        <v>13</v>
      </c>
      <c r="L48" s="1">
        <f>Estação!L60</f>
        <v>27.4</v>
      </c>
      <c r="M48" s="1">
        <f>Estação!M60</f>
        <v>76.8</v>
      </c>
      <c r="N48" s="1">
        <f>Estação!N60</f>
        <v>1012.2</v>
      </c>
      <c r="O48" s="1">
        <f>Estação!O60</f>
        <v>0.2</v>
      </c>
      <c r="P48" s="1">
        <f>Estação!P60</f>
        <v>1.7</v>
      </c>
      <c r="Q48" s="1">
        <f>Estação!Q60</f>
        <v>10.5</v>
      </c>
      <c r="R48" s="1">
        <f>Estação!R60</f>
        <v>0</v>
      </c>
    </row>
    <row r="49" spans="1:18">
      <c r="A49" s="23">
        <v>43863.958333333336</v>
      </c>
      <c r="B49" s="1">
        <f>Estação!C61</f>
        <v>25</v>
      </c>
      <c r="C49" s="1">
        <v>36</v>
      </c>
      <c r="D49" s="1">
        <f>Estação!D61</f>
        <v>0.16</v>
      </c>
      <c r="E49" s="1">
        <f>Estação!E61</f>
        <v>0.62</v>
      </c>
      <c r="F49" s="1">
        <f>Estação!F61</f>
        <v>6.78</v>
      </c>
      <c r="G49" s="1">
        <f>Estação!G61</f>
        <v>14.71</v>
      </c>
      <c r="H49" s="1">
        <f>Estação!H61</f>
        <v>21.49</v>
      </c>
      <c r="I49" s="1">
        <f>Estação!I61</f>
        <v>1.82</v>
      </c>
      <c r="J49" s="1">
        <f>Estação!J61</f>
        <v>27</v>
      </c>
      <c r="K49" s="1">
        <f>Estação!K61</f>
        <v>9</v>
      </c>
      <c r="L49" s="1">
        <f>Estação!L61</f>
        <v>27.2</v>
      </c>
      <c r="M49" s="1">
        <f>Estação!M61</f>
        <v>79.099999999999994</v>
      </c>
      <c r="N49" s="1">
        <f>Estação!N61</f>
        <v>1012.1</v>
      </c>
      <c r="O49" s="1">
        <f>Estação!O61</f>
        <v>0</v>
      </c>
      <c r="P49" s="1">
        <f>Estação!P61</f>
        <v>0.8</v>
      </c>
      <c r="Q49" s="1">
        <f>Estação!Q61</f>
        <v>41.4</v>
      </c>
      <c r="R49" s="1">
        <f>Estação!R61</f>
        <v>0</v>
      </c>
    </row>
    <row r="50" spans="1:18">
      <c r="A50" s="23">
        <v>43863</v>
      </c>
      <c r="B50" s="1">
        <f>Estação!C70</f>
        <v>25</v>
      </c>
      <c r="C50" s="1">
        <v>36</v>
      </c>
      <c r="D50" s="1">
        <f>Estação!D70</f>
        <v>7.0000000000000007E-2</v>
      </c>
      <c r="E50" s="1">
        <f>Estação!E70</f>
        <v>0.6</v>
      </c>
      <c r="F50" s="1">
        <f>Estação!F70</f>
        <v>6.79</v>
      </c>
      <c r="G50" s="1">
        <f>Estação!G70</f>
        <v>14.51</v>
      </c>
      <c r="H50" s="1">
        <f>Estação!H70</f>
        <v>21.3</v>
      </c>
      <c r="I50" s="1">
        <f>Estação!I70</f>
        <v>2.02</v>
      </c>
      <c r="J50" s="1">
        <f>Estação!J70</f>
        <v>22</v>
      </c>
      <c r="K50" s="1">
        <f>Estação!K70</f>
        <v>6</v>
      </c>
      <c r="L50" s="1">
        <f>Estação!L70</f>
        <v>25.7</v>
      </c>
      <c r="M50" s="1">
        <f>Estação!M70</f>
        <v>95.3</v>
      </c>
      <c r="N50" s="1">
        <f>Estação!N70</f>
        <v>1011.9</v>
      </c>
      <c r="O50" s="1">
        <f>Estação!O70</f>
        <v>1.5</v>
      </c>
      <c r="P50" s="1">
        <f>Estação!P70</f>
        <v>0.7</v>
      </c>
      <c r="Q50" s="1">
        <f>Estação!Q70</f>
        <v>133.30000000000001</v>
      </c>
      <c r="R50" s="1">
        <f>Estação!R70</f>
        <v>0</v>
      </c>
    </row>
    <row r="51" spans="1:18">
      <c r="A51" s="23">
        <v>43864.041666666664</v>
      </c>
      <c r="B51" s="1">
        <f>Estação!C71</f>
        <v>25</v>
      </c>
      <c r="C51" s="1">
        <v>36</v>
      </c>
      <c r="D51" s="1">
        <f>Estação!D71</f>
        <v>0.4</v>
      </c>
      <c r="E51" s="1">
        <f>Estação!E71</f>
        <v>0.63</v>
      </c>
      <c r="F51" s="1">
        <f>Estação!F71</f>
        <v>9.8800000000000008</v>
      </c>
      <c r="G51" s="1">
        <f>Estação!G71</f>
        <v>17.11</v>
      </c>
      <c r="H51" s="1">
        <f>Estação!H71</f>
        <v>26.99</v>
      </c>
      <c r="I51" s="1">
        <f>Estação!I71</f>
        <v>2.13</v>
      </c>
      <c r="J51" s="1">
        <f>Estação!J71</f>
        <v>21</v>
      </c>
      <c r="K51" s="1">
        <f>Estação!K71</f>
        <v>5</v>
      </c>
      <c r="L51" s="1">
        <f>Estação!L71</f>
        <v>25.4</v>
      </c>
      <c r="M51" s="1">
        <f>Estação!M71</f>
        <v>96.4</v>
      </c>
      <c r="N51" s="1">
        <f>Estação!N71</f>
        <v>1011.3</v>
      </c>
      <c r="O51" s="1">
        <f>Estação!O71</f>
        <v>1.4</v>
      </c>
      <c r="P51" s="1">
        <f>Estação!P71</f>
        <v>0.5</v>
      </c>
      <c r="Q51" s="1">
        <f>Estação!Q71</f>
        <v>176.4</v>
      </c>
      <c r="R51" s="1">
        <f>Estação!R71</f>
        <v>0</v>
      </c>
    </row>
    <row r="52" spans="1:18">
      <c r="A52" s="23">
        <v>43864.083333333336</v>
      </c>
      <c r="B52" s="1">
        <f>Estação!C72</f>
        <v>24.9</v>
      </c>
      <c r="C52" s="1">
        <v>36</v>
      </c>
      <c r="D52" s="1">
        <f>Estação!D72</f>
        <v>0.3</v>
      </c>
      <c r="E52" s="1">
        <f>Estação!E72</f>
        <v>0.42</v>
      </c>
      <c r="F52" s="1">
        <f>Estação!F72</f>
        <v>4.25</v>
      </c>
      <c r="G52" s="1">
        <f>Estação!G72</f>
        <v>18.95</v>
      </c>
      <c r="H52" s="1">
        <f>Estação!H72</f>
        <v>23.2</v>
      </c>
      <c r="I52" s="1">
        <f>Estação!I72</f>
        <v>2.0699999999999998</v>
      </c>
      <c r="J52" s="1">
        <f>Estação!J72</f>
        <v>30</v>
      </c>
      <c r="K52" s="1">
        <f>Estação!K72</f>
        <v>6</v>
      </c>
      <c r="L52" s="1">
        <f>Estação!L72</f>
        <v>25.3</v>
      </c>
      <c r="M52" s="1">
        <f>Estação!M72</f>
        <v>96.2</v>
      </c>
      <c r="N52" s="1">
        <f>Estação!N72</f>
        <v>1011</v>
      </c>
      <c r="O52" s="1">
        <f>Estação!O72</f>
        <v>1.1000000000000001</v>
      </c>
      <c r="P52" s="1">
        <f>Estação!P72</f>
        <v>0.6</v>
      </c>
      <c r="Q52" s="1">
        <f>Estação!Q72</f>
        <v>180.3</v>
      </c>
      <c r="R52" s="1">
        <f>Estação!R72</f>
        <v>0</v>
      </c>
    </row>
    <row r="53" spans="1:18">
      <c r="A53" s="23">
        <v>43864.125</v>
      </c>
      <c r="B53" s="1">
        <f>Estação!C73</f>
        <v>24.9</v>
      </c>
      <c r="C53" s="1">
        <v>36</v>
      </c>
      <c r="D53" s="1">
        <f>Estação!D73</f>
        <v>0.8</v>
      </c>
      <c r="E53" s="1">
        <f>Estação!E73</f>
        <v>0.37</v>
      </c>
      <c r="F53" s="1">
        <f>Estação!F73</f>
        <v>3.55</v>
      </c>
      <c r="G53" s="1">
        <f>Estação!G73</f>
        <v>18.079999999999998</v>
      </c>
      <c r="H53" s="1">
        <f>Estação!H73</f>
        <v>21.63</v>
      </c>
      <c r="I53" s="1">
        <f>Estação!I73</f>
        <v>2.12</v>
      </c>
      <c r="J53" s="1">
        <f>Estação!J73</f>
        <v>21</v>
      </c>
      <c r="K53" s="1">
        <f>Estação!K73</f>
        <v>4</v>
      </c>
      <c r="L53" s="1">
        <f>Estação!L73</f>
        <v>25</v>
      </c>
      <c r="M53" s="1">
        <f>Estação!M73</f>
        <v>96.2</v>
      </c>
      <c r="N53" s="1">
        <f>Estação!N73</f>
        <v>1011</v>
      </c>
      <c r="O53" s="1">
        <f>Estação!O73</f>
        <v>1.4</v>
      </c>
      <c r="P53" s="1">
        <f>Estação!P73</f>
        <v>1.2</v>
      </c>
      <c r="Q53" s="1">
        <f>Estação!Q73</f>
        <v>184.2</v>
      </c>
      <c r="R53" s="1">
        <f>Estação!R73</f>
        <v>0.2</v>
      </c>
    </row>
    <row r="54" spans="1:18">
      <c r="A54" s="23">
        <v>43864.166666666664</v>
      </c>
      <c r="B54" s="1">
        <f>Estação!C74</f>
        <v>24.8</v>
      </c>
      <c r="C54" s="1">
        <v>36</v>
      </c>
      <c r="D54" s="1">
        <f>Estação!D74</f>
        <v>0.3</v>
      </c>
      <c r="E54" s="1">
        <f>Estação!E74</f>
        <v>0.38</v>
      </c>
      <c r="F54" s="1">
        <f>Estação!F74</f>
        <v>2.29</v>
      </c>
      <c r="G54" s="1">
        <f>Estação!G74</f>
        <v>17.649999999999999</v>
      </c>
      <c r="H54" s="1">
        <f>Estação!H74</f>
        <v>19.940000000000001</v>
      </c>
      <c r="I54" s="1">
        <f>Estação!I74</f>
        <v>2.36</v>
      </c>
      <c r="J54" s="1">
        <f>Estação!J74</f>
        <v>21</v>
      </c>
      <c r="K54" s="1">
        <f>Estação!K74</f>
        <v>3</v>
      </c>
      <c r="L54" s="1">
        <f>Estação!L74</f>
        <v>25</v>
      </c>
      <c r="M54" s="1">
        <f>Estação!M74</f>
        <v>96.5</v>
      </c>
      <c r="N54" s="1">
        <f>Estação!N74</f>
        <v>1010.7</v>
      </c>
      <c r="O54" s="1">
        <f>Estação!O74</f>
        <v>1.3</v>
      </c>
      <c r="P54" s="1">
        <f>Estação!P74</f>
        <v>0.7</v>
      </c>
      <c r="Q54" s="1">
        <f>Estação!Q74</f>
        <v>190</v>
      </c>
      <c r="R54" s="1">
        <f>Estação!R74</f>
        <v>0</v>
      </c>
    </row>
    <row r="55" spans="1:18">
      <c r="A55" s="23">
        <v>43864.208333333336</v>
      </c>
      <c r="B55" s="1">
        <f>Estação!C75</f>
        <v>24.8</v>
      </c>
      <c r="C55" s="1">
        <v>36</v>
      </c>
      <c r="D55" s="1">
        <f>Estação!D75</f>
        <v>0.2</v>
      </c>
      <c r="E55" s="1">
        <f>Estação!E75</f>
        <v>0.4</v>
      </c>
      <c r="F55" s="1">
        <f>Estação!F75</f>
        <v>2.36</v>
      </c>
      <c r="G55" s="1">
        <f>Estação!G75</f>
        <v>17.440000000000001</v>
      </c>
      <c r="H55" s="1">
        <f>Estação!H75</f>
        <v>19.8</v>
      </c>
      <c r="I55" s="1">
        <f>Estação!I75</f>
        <v>2.16</v>
      </c>
      <c r="J55" s="1">
        <f>Estação!J75</f>
        <v>22</v>
      </c>
      <c r="K55" s="1">
        <f>Estação!K75</f>
        <v>3</v>
      </c>
      <c r="L55" s="1">
        <f>Estação!L75</f>
        <v>25.1</v>
      </c>
      <c r="M55" s="1">
        <f>Estação!M75</f>
        <v>96.5</v>
      </c>
      <c r="N55" s="1">
        <f>Estação!N75</f>
        <v>1011</v>
      </c>
      <c r="O55" s="1">
        <f>Estação!O75</f>
        <v>1</v>
      </c>
      <c r="P55" s="1">
        <f>Estação!P75</f>
        <v>0.7</v>
      </c>
      <c r="Q55" s="1">
        <f>Estação!Q75</f>
        <v>131.19999999999999</v>
      </c>
      <c r="R55" s="1">
        <f>Estação!R75</f>
        <v>0</v>
      </c>
    </row>
    <row r="56" spans="1:18">
      <c r="A56" s="23">
        <v>43864.25</v>
      </c>
      <c r="B56" s="1">
        <f>Estação!C76</f>
        <v>24.5</v>
      </c>
      <c r="C56" s="1">
        <v>36</v>
      </c>
      <c r="D56" s="1">
        <f>Estação!D76</f>
        <v>1</v>
      </c>
      <c r="E56" s="1">
        <f>Estação!E76</f>
        <v>0.56000000000000005</v>
      </c>
      <c r="F56" s="1">
        <f>Estação!F76</f>
        <v>22.13</v>
      </c>
      <c r="G56" s="1">
        <f>Estação!G76</f>
        <v>17.5</v>
      </c>
      <c r="H56" s="1">
        <f>Estação!H76</f>
        <v>39.630000000000003</v>
      </c>
      <c r="I56" s="1">
        <f>Estação!I76</f>
        <v>2.13</v>
      </c>
      <c r="J56" s="1">
        <f>Estação!J76</f>
        <v>23</v>
      </c>
      <c r="K56" s="1">
        <f>Estação!K76</f>
        <v>11</v>
      </c>
      <c r="L56" s="1">
        <f>Estação!L76</f>
        <v>25.1</v>
      </c>
      <c r="M56" s="1">
        <f>Estação!M76</f>
        <v>96.2</v>
      </c>
      <c r="N56" s="1">
        <f>Estação!N76</f>
        <v>1011.3</v>
      </c>
      <c r="O56" s="1">
        <f>Estação!O76</f>
        <v>31.2</v>
      </c>
      <c r="P56" s="1">
        <f>Estação!P76</f>
        <v>1</v>
      </c>
      <c r="Q56" s="1">
        <f>Estação!Q76</f>
        <v>128.4</v>
      </c>
      <c r="R56" s="1">
        <f>Estação!R76</f>
        <v>0</v>
      </c>
    </row>
    <row r="57" spans="1:18">
      <c r="A57" s="23">
        <v>43864.291666666664</v>
      </c>
      <c r="B57" s="1">
        <f>Estação!C77</f>
        <v>24.4</v>
      </c>
      <c r="C57" s="1">
        <v>36</v>
      </c>
      <c r="D57" s="1">
        <f>Estação!D77</f>
        <v>1.19</v>
      </c>
      <c r="E57" s="1">
        <f>Estação!E77</f>
        <v>0.6</v>
      </c>
      <c r="F57" s="1">
        <f>Estação!F77</f>
        <v>8.06</v>
      </c>
      <c r="G57" s="1">
        <f>Estação!G77</f>
        <v>15.35</v>
      </c>
      <c r="H57" s="1">
        <f>Estação!H77</f>
        <v>23.41</v>
      </c>
      <c r="I57" s="1">
        <f>Estação!I77</f>
        <v>2.2000000000000002</v>
      </c>
      <c r="J57" s="1">
        <f>Estação!J77</f>
        <v>29</v>
      </c>
      <c r="K57" s="1">
        <f>Estação!K77</f>
        <v>9</v>
      </c>
      <c r="L57" s="1">
        <f>Estação!L77</f>
        <v>26.8</v>
      </c>
      <c r="M57" s="1">
        <f>Estação!M77</f>
        <v>87.6</v>
      </c>
      <c r="N57" s="1">
        <f>Estação!N77</f>
        <v>1012.3</v>
      </c>
      <c r="O57" s="1">
        <f>Estação!O77</f>
        <v>280</v>
      </c>
      <c r="P57" s="1">
        <f>Estação!P77</f>
        <v>0.4</v>
      </c>
      <c r="Q57" s="1">
        <f>Estação!Q77</f>
        <v>65.400000000000006</v>
      </c>
      <c r="R57" s="1">
        <f>Estação!R77</f>
        <v>0</v>
      </c>
    </row>
    <row r="58" spans="1:18">
      <c r="A58" s="23">
        <v>43864.333333333336</v>
      </c>
      <c r="B58" s="1">
        <f>Estação!C78</f>
        <v>24.9</v>
      </c>
      <c r="C58" s="1">
        <v>36</v>
      </c>
      <c r="D58" s="1">
        <f>Estação!D78</f>
        <v>2.87</v>
      </c>
      <c r="E58" s="1">
        <f>Estação!E78</f>
        <v>0.65</v>
      </c>
      <c r="F58" s="1">
        <f>Estação!F78</f>
        <v>4.74</v>
      </c>
      <c r="G58" s="1">
        <f>Estação!G78</f>
        <v>12.07</v>
      </c>
      <c r="H58" s="1">
        <f>Estação!H78</f>
        <v>16.809999999999999</v>
      </c>
      <c r="I58" s="1">
        <f>Estação!I78</f>
        <v>2.12</v>
      </c>
      <c r="J58" s="1">
        <f>Estação!J78</f>
        <v>36</v>
      </c>
      <c r="K58" s="1">
        <f>Estação!K78</f>
        <v>7</v>
      </c>
      <c r="L58" s="1">
        <f>Estação!L78</f>
        <v>27.8</v>
      </c>
      <c r="M58" s="1">
        <f>Estação!M78</f>
        <v>84.8</v>
      </c>
      <c r="N58" s="1">
        <f>Estação!N78</f>
        <v>1013.1</v>
      </c>
      <c r="O58" s="1">
        <f>Estação!O78</f>
        <v>153.30000000000001</v>
      </c>
      <c r="P58" s="1">
        <f>Estação!P78</f>
        <v>1.6</v>
      </c>
      <c r="Q58" s="1">
        <f>Estação!Q78</f>
        <v>107.9</v>
      </c>
      <c r="R58" s="1">
        <f>Estação!R78</f>
        <v>0</v>
      </c>
    </row>
    <row r="59" spans="1:18">
      <c r="A59" s="23">
        <v>43864.375</v>
      </c>
      <c r="B59" s="1">
        <f>Estação!C79</f>
        <v>25.7</v>
      </c>
      <c r="C59" s="1">
        <v>36</v>
      </c>
      <c r="D59" s="1">
        <f>Estação!D79</f>
        <v>10.94</v>
      </c>
      <c r="E59" s="1">
        <f>Estação!E79</f>
        <v>0.22</v>
      </c>
      <c r="F59" s="1">
        <f>Estação!F79</f>
        <v>6.53</v>
      </c>
      <c r="G59" s="1">
        <f>Estação!G79</f>
        <v>13.26</v>
      </c>
      <c r="H59" s="1">
        <f>Estação!H79</f>
        <v>19.79</v>
      </c>
      <c r="I59" s="1">
        <f>Estação!I79</f>
        <v>2.2000000000000002</v>
      </c>
      <c r="J59" s="1">
        <f>Estação!J79</f>
        <v>26</v>
      </c>
      <c r="K59" s="1">
        <f>Estação!K79</f>
        <v>9</v>
      </c>
      <c r="L59" s="1">
        <f>Estação!L79</f>
        <v>29.7</v>
      </c>
      <c r="M59" s="1">
        <f>Estação!M79</f>
        <v>71.2</v>
      </c>
      <c r="N59" s="1">
        <f>Estação!N79</f>
        <v>1013.2</v>
      </c>
      <c r="O59" s="1">
        <f>Estação!O79</f>
        <v>275.2</v>
      </c>
      <c r="P59" s="1">
        <f>Estação!P79</f>
        <v>2.8</v>
      </c>
      <c r="Q59" s="1">
        <f>Estação!Q79</f>
        <v>50.8</v>
      </c>
      <c r="R59" s="1">
        <f>Estação!R79</f>
        <v>0</v>
      </c>
    </row>
    <row r="60" spans="1:18">
      <c r="A60" s="23">
        <v>43864.416666666664</v>
      </c>
      <c r="B60" s="1">
        <f>Estação!C80</f>
        <v>25.1</v>
      </c>
      <c r="C60" s="1">
        <v>36</v>
      </c>
      <c r="D60" s="1">
        <f>Estação!D80</f>
        <v>13.35</v>
      </c>
      <c r="E60" s="1">
        <f>Estação!E80</f>
        <v>0.22</v>
      </c>
      <c r="F60" s="1">
        <f>Estação!F80</f>
        <v>2.31</v>
      </c>
      <c r="G60" s="1">
        <f>Estação!G80</f>
        <v>7.7</v>
      </c>
      <c r="H60" s="1">
        <f>Estação!H80</f>
        <v>10.01</v>
      </c>
      <c r="I60" s="1">
        <f>Estação!I80</f>
        <v>1.88</v>
      </c>
      <c r="J60" s="1">
        <f>Estação!J80</f>
        <v>24</v>
      </c>
      <c r="K60" s="1">
        <f>Estação!K80</f>
        <v>11</v>
      </c>
      <c r="L60" s="1">
        <f>Estação!L80</f>
        <v>30.2</v>
      </c>
      <c r="M60" s="1">
        <f>Estação!M80</f>
        <v>66.7</v>
      </c>
      <c r="N60" s="1">
        <f>Estação!N80</f>
        <v>1013.2</v>
      </c>
      <c r="O60" s="1">
        <f>Estação!O80</f>
        <v>739</v>
      </c>
      <c r="P60" s="1">
        <f>Estação!P80</f>
        <v>2.97</v>
      </c>
      <c r="Q60" s="1">
        <f>Estação!Q80</f>
        <v>41.73</v>
      </c>
      <c r="R60" s="1">
        <f>Estação!R80</f>
        <v>0</v>
      </c>
    </row>
    <row r="61" spans="1:18">
      <c r="A61" s="23">
        <v>43864.458333333336</v>
      </c>
      <c r="B61" s="1">
        <f>Estação!C81</f>
        <v>25.1</v>
      </c>
      <c r="C61" s="1">
        <v>36</v>
      </c>
      <c r="D61" s="1">
        <f>Estação!D81</f>
        <v>11.89</v>
      </c>
      <c r="E61" s="1">
        <f>Estação!E81</f>
        <v>0.15</v>
      </c>
      <c r="F61" s="1">
        <f>Estação!F81</f>
        <v>1.27</v>
      </c>
      <c r="G61" s="1">
        <f>Estação!G81</f>
        <v>5.91</v>
      </c>
      <c r="H61" s="1">
        <f>Estação!H81</f>
        <v>7.18</v>
      </c>
      <c r="I61" s="1">
        <f>Estação!I81</f>
        <v>2.17</v>
      </c>
      <c r="J61" s="1">
        <f>Estação!J81</f>
        <v>22</v>
      </c>
      <c r="K61" s="1">
        <f>Estação!K81</f>
        <v>9</v>
      </c>
      <c r="L61" s="1">
        <f>Estação!L81</f>
        <v>30.5</v>
      </c>
      <c r="M61" s="1">
        <f>Estação!M81</f>
        <v>64.599999999999994</v>
      </c>
      <c r="N61" s="1">
        <f>Estação!N81</f>
        <v>1013.3</v>
      </c>
      <c r="O61" s="1">
        <f>Estação!O81</f>
        <v>819</v>
      </c>
      <c r="P61" s="1">
        <f>Estação!P81</f>
        <v>3.07</v>
      </c>
      <c r="Q61" s="1">
        <f>Estação!Q81</f>
        <v>41.57</v>
      </c>
      <c r="R61" s="1">
        <f>Estação!R81</f>
        <v>0</v>
      </c>
    </row>
    <row r="62" spans="1:18">
      <c r="A62" s="23">
        <v>43864.5</v>
      </c>
      <c r="B62" s="1">
        <f>Estação!C82</f>
        <v>24.6</v>
      </c>
      <c r="C62" s="1">
        <v>36</v>
      </c>
      <c r="D62" s="1">
        <f>Estação!D82</f>
        <v>11.86</v>
      </c>
      <c r="E62" s="1">
        <f>Estação!E82</f>
        <v>0.18</v>
      </c>
      <c r="F62" s="1">
        <f>Estação!F82</f>
        <v>1.19</v>
      </c>
      <c r="G62" s="1">
        <f>Estação!G82</f>
        <v>4.92</v>
      </c>
      <c r="H62" s="1">
        <f>Estação!H82</f>
        <v>6.11</v>
      </c>
      <c r="I62" s="35"/>
      <c r="J62" s="1">
        <f>Estação!J82</f>
        <v>23</v>
      </c>
      <c r="K62" s="1">
        <f>Estação!K82</f>
        <v>6</v>
      </c>
      <c r="L62" s="1">
        <f>Estação!L82</f>
        <v>31</v>
      </c>
      <c r="M62" s="1">
        <f>Estação!M82</f>
        <v>62.7</v>
      </c>
      <c r="N62" s="1">
        <f>Estação!N82</f>
        <v>1012.7</v>
      </c>
      <c r="O62" s="1">
        <f>Estação!O82</f>
        <v>959</v>
      </c>
      <c r="P62" s="1">
        <f>Estação!P82</f>
        <v>2.82</v>
      </c>
      <c r="Q62" s="1">
        <f>Estação!Q82</f>
        <v>52.06</v>
      </c>
      <c r="R62" s="1">
        <f>Estação!R82</f>
        <v>0</v>
      </c>
    </row>
    <row r="63" spans="1:18">
      <c r="A63" s="23">
        <v>43864.541666666664</v>
      </c>
      <c r="B63" s="1">
        <f>Estação!C83</f>
        <v>24.9</v>
      </c>
      <c r="C63" s="1">
        <v>36</v>
      </c>
      <c r="D63" s="1">
        <f>Estação!D83</f>
        <v>13.03</v>
      </c>
      <c r="E63" s="1">
        <f>Estação!E83</f>
        <v>0.18</v>
      </c>
      <c r="F63" s="1">
        <f>Estação!F83</f>
        <v>1.2</v>
      </c>
      <c r="G63" s="1">
        <f>Estação!G83</f>
        <v>4.57</v>
      </c>
      <c r="H63" s="1">
        <f>Estação!H83</f>
        <v>5.77</v>
      </c>
      <c r="I63" s="35"/>
      <c r="J63" s="1">
        <f>Estação!J83</f>
        <v>19</v>
      </c>
      <c r="K63" s="1">
        <f>Estação!K83</f>
        <v>6</v>
      </c>
      <c r="L63" s="1">
        <f>Estação!L83</f>
        <v>30.8</v>
      </c>
      <c r="M63" s="1">
        <f>Estação!M83</f>
        <v>64</v>
      </c>
      <c r="N63" s="1">
        <f>Estação!N83</f>
        <v>1012.1</v>
      </c>
      <c r="O63" s="1">
        <f>Estação!O83</f>
        <v>633</v>
      </c>
      <c r="P63" s="1">
        <f>Estação!P83</f>
        <v>3.59</v>
      </c>
      <c r="Q63" s="1">
        <f>Estação!Q83</f>
        <v>40.659999999999997</v>
      </c>
      <c r="R63" s="1">
        <f>Estação!R83</f>
        <v>0</v>
      </c>
    </row>
    <row r="64" spans="1:18">
      <c r="A64" s="23">
        <v>43864.583333333336</v>
      </c>
      <c r="B64" s="1">
        <f>Estação!C84</f>
        <v>25</v>
      </c>
      <c r="C64" s="1">
        <v>36</v>
      </c>
      <c r="D64" s="1">
        <f>Estação!D84</f>
        <v>14.52</v>
      </c>
      <c r="E64" s="1">
        <f>Estação!E84</f>
        <v>0.18</v>
      </c>
      <c r="F64" s="1">
        <f>Estação!F84</f>
        <v>1.46</v>
      </c>
      <c r="G64" s="1">
        <f>Estação!G84</f>
        <v>4.7699999999999996</v>
      </c>
      <c r="H64" s="1">
        <f>Estação!H84</f>
        <v>6.23</v>
      </c>
      <c r="I64" s="35"/>
      <c r="J64" s="1">
        <f>Estação!J84</f>
        <v>18</v>
      </c>
      <c r="K64" s="1">
        <f>Estação!K84</f>
        <v>7</v>
      </c>
      <c r="L64" s="1">
        <f>Estação!L84</f>
        <v>30.8</v>
      </c>
      <c r="M64" s="1">
        <f>Estação!M84</f>
        <v>64.2</v>
      </c>
      <c r="N64" s="1">
        <f>Estação!N84</f>
        <v>1011.5</v>
      </c>
      <c r="O64" s="1">
        <f>Estação!O84</f>
        <v>746</v>
      </c>
      <c r="P64" s="1">
        <f>Estação!P84</f>
        <v>3.08</v>
      </c>
      <c r="Q64" s="1">
        <f>Estação!Q84</f>
        <v>51.26</v>
      </c>
      <c r="R64" s="1">
        <f>Estação!R84</f>
        <v>0</v>
      </c>
    </row>
    <row r="65" spans="1:18">
      <c r="A65" s="23">
        <v>43864.625</v>
      </c>
      <c r="B65" s="1">
        <f>Estação!C85</f>
        <v>25.5</v>
      </c>
      <c r="C65" s="1">
        <v>36</v>
      </c>
      <c r="D65" s="1">
        <f>Estação!D85</f>
        <v>12.59</v>
      </c>
      <c r="E65" s="1">
        <f>Estação!E85</f>
        <v>0.18</v>
      </c>
      <c r="F65" s="1">
        <f>Estação!F85</f>
        <v>1.03</v>
      </c>
      <c r="G65" s="1">
        <f>Estação!G85</f>
        <v>4.5599999999999996</v>
      </c>
      <c r="H65" s="1">
        <f>Estação!H85</f>
        <v>5.59</v>
      </c>
      <c r="I65" s="35"/>
      <c r="J65" s="1">
        <f>Estação!J85</f>
        <v>22</v>
      </c>
      <c r="K65" s="1">
        <f>Estação!K85</f>
        <v>9</v>
      </c>
      <c r="L65" s="1">
        <f>Estação!L85</f>
        <v>30.9</v>
      </c>
      <c r="M65" s="1">
        <f>Estação!M85</f>
        <v>63.3</v>
      </c>
      <c r="N65" s="1">
        <f>Estação!N85</f>
        <v>1010.8</v>
      </c>
      <c r="O65" s="1">
        <f>Estação!O85</f>
        <v>676</v>
      </c>
      <c r="P65" s="1">
        <f>Estação!P85</f>
        <v>3.51</v>
      </c>
      <c r="Q65" s="1">
        <f>Estação!Q85</f>
        <v>39.68</v>
      </c>
      <c r="R65" s="1">
        <f>Estação!R85</f>
        <v>0</v>
      </c>
    </row>
    <row r="66" spans="1:18">
      <c r="A66" s="23">
        <v>43864.666666666664</v>
      </c>
      <c r="B66" s="1">
        <f>Estação!C86</f>
        <v>25.8</v>
      </c>
      <c r="C66" s="1">
        <v>36</v>
      </c>
      <c r="D66" s="1">
        <f>Estação!D86</f>
        <v>10.68</v>
      </c>
      <c r="E66" s="1">
        <f>Estação!E86</f>
        <v>0.16</v>
      </c>
      <c r="F66" s="1">
        <f>Estação!F86</f>
        <v>1</v>
      </c>
      <c r="G66" s="1">
        <f>Estação!G86</f>
        <v>4.34</v>
      </c>
      <c r="H66" s="1">
        <f>Estação!H86</f>
        <v>5.34</v>
      </c>
      <c r="I66" s="35"/>
      <c r="J66" s="1">
        <f>Estação!J86</f>
        <v>17</v>
      </c>
      <c r="K66" s="1">
        <f>Estação!K86</f>
        <v>10</v>
      </c>
      <c r="L66" s="1">
        <f>Estação!L86</f>
        <v>30.4</v>
      </c>
      <c r="M66" s="1">
        <f>Estação!M86</f>
        <v>65.599999999999994</v>
      </c>
      <c r="N66" s="1">
        <f>Estação!N86</f>
        <v>1010.5</v>
      </c>
      <c r="O66" s="1">
        <f>Estação!O86</f>
        <v>371</v>
      </c>
      <c r="P66" s="1">
        <f>Estação!P86</f>
        <v>3.07</v>
      </c>
      <c r="Q66" s="1">
        <f>Estação!Q86</f>
        <v>42.74</v>
      </c>
      <c r="R66" s="1">
        <f>Estação!R86</f>
        <v>0</v>
      </c>
    </row>
    <row r="67" spans="1:18">
      <c r="A67" s="23">
        <v>43864.708333333336</v>
      </c>
      <c r="B67" s="1">
        <f>Estação!C87</f>
        <v>25.6</v>
      </c>
      <c r="C67" s="1">
        <v>36</v>
      </c>
      <c r="D67" s="1">
        <f>Estação!D87</f>
        <v>9.31</v>
      </c>
      <c r="E67" s="1">
        <f>Estação!E87</f>
        <v>0.21</v>
      </c>
      <c r="F67" s="1">
        <f>Estação!F87</f>
        <v>1.43</v>
      </c>
      <c r="G67" s="1">
        <f>Estação!G87</f>
        <v>4.88</v>
      </c>
      <c r="H67" s="1">
        <f>Estação!H87</f>
        <v>6.3</v>
      </c>
      <c r="I67" s="35"/>
      <c r="J67" s="1">
        <f>Estação!J87</f>
        <v>20</v>
      </c>
      <c r="K67" s="1">
        <f>Estação!K87</f>
        <v>6</v>
      </c>
      <c r="L67" s="1">
        <f>Estação!L87</f>
        <v>29.7</v>
      </c>
      <c r="M67" s="1">
        <f>Estação!M87</f>
        <v>70.900000000000006</v>
      </c>
      <c r="N67" s="1">
        <f>Estação!N87</f>
        <v>1010.6</v>
      </c>
      <c r="O67" s="1">
        <f>Estação!O87</f>
        <v>165</v>
      </c>
      <c r="P67" s="1">
        <f>Estação!P87</f>
        <v>2.5299999999999998</v>
      </c>
      <c r="Q67" s="1">
        <f>Estação!Q87</f>
        <v>46.2</v>
      </c>
      <c r="R67" s="1">
        <f>Estação!R87</f>
        <v>0</v>
      </c>
    </row>
    <row r="68" spans="1:18">
      <c r="A68" s="23">
        <v>43864.75</v>
      </c>
      <c r="B68" s="1">
        <f>Estação!C88</f>
        <v>25.4</v>
      </c>
      <c r="C68" s="1">
        <v>36</v>
      </c>
      <c r="D68" s="1">
        <f>Estação!D88</f>
        <v>7.54</v>
      </c>
      <c r="E68" s="1">
        <f>Estação!E88</f>
        <v>0.47</v>
      </c>
      <c r="F68" s="1">
        <f>Estação!F88</f>
        <v>4.26</v>
      </c>
      <c r="G68" s="1">
        <f>Estação!G88</f>
        <v>6.74</v>
      </c>
      <c r="H68" s="1">
        <f>Estação!H88</f>
        <v>11</v>
      </c>
      <c r="I68" s="1">
        <f>Estação!I88</f>
        <v>2.75</v>
      </c>
      <c r="J68" s="1">
        <f>Estação!J88</f>
        <v>27</v>
      </c>
      <c r="K68" s="1">
        <f>Estação!K88</f>
        <v>10</v>
      </c>
      <c r="L68" s="1">
        <f>Estação!L88</f>
        <v>29</v>
      </c>
      <c r="M68" s="1">
        <f>Estação!M88</f>
        <v>73.400000000000006</v>
      </c>
      <c r="N68" s="1">
        <f>Estação!N88</f>
        <v>1010.9</v>
      </c>
      <c r="O68" s="1">
        <f>Estação!O88</f>
        <v>34</v>
      </c>
      <c r="P68" s="1">
        <f>Estação!P88</f>
        <v>2.39</v>
      </c>
      <c r="Q68" s="1">
        <f>Estação!Q88</f>
        <v>42.45</v>
      </c>
      <c r="R68" s="1">
        <f>Estação!R88</f>
        <v>0</v>
      </c>
    </row>
    <row r="69" spans="1:18">
      <c r="A69" s="23">
        <v>43864.791666666664</v>
      </c>
      <c r="B69" s="1">
        <f>Estação!C89</f>
        <v>25</v>
      </c>
      <c r="C69" s="1">
        <v>36</v>
      </c>
      <c r="D69" s="1">
        <f>Estação!D89</f>
        <v>6.78</v>
      </c>
      <c r="E69" s="1">
        <f>Estação!E89</f>
        <v>0.25</v>
      </c>
      <c r="F69" s="1">
        <f>Estação!F89</f>
        <v>1.4</v>
      </c>
      <c r="G69" s="1">
        <f>Estação!G89</f>
        <v>7.2</v>
      </c>
      <c r="H69" s="1">
        <f>Estação!H89</f>
        <v>8.6</v>
      </c>
      <c r="I69" s="1">
        <f>Estação!I89</f>
        <v>2.85</v>
      </c>
      <c r="J69" s="1">
        <f>Estação!J89</f>
        <v>26</v>
      </c>
      <c r="K69" s="1">
        <f>Estação!K89</f>
        <v>10</v>
      </c>
      <c r="L69" s="1">
        <f>Estação!L89</f>
        <v>28.2</v>
      </c>
      <c r="M69" s="1">
        <f>Estação!M89</f>
        <v>77.5</v>
      </c>
      <c r="N69" s="1">
        <f>Estação!N89</f>
        <v>1011.3</v>
      </c>
      <c r="O69" s="1">
        <f>Estação!O89</f>
        <v>0</v>
      </c>
      <c r="P69" s="1">
        <f>Estação!P89</f>
        <v>2.6</v>
      </c>
      <c r="Q69" s="1">
        <f>Estação!Q89</f>
        <v>45.9</v>
      </c>
      <c r="R69" s="1">
        <f>Estação!R89</f>
        <v>0</v>
      </c>
    </row>
    <row r="70" spans="1:18">
      <c r="A70" s="23">
        <v>43864.833333333336</v>
      </c>
      <c r="B70" s="1">
        <f>Estação!C90</f>
        <v>25</v>
      </c>
      <c r="C70" s="1">
        <v>36</v>
      </c>
      <c r="D70" s="1">
        <f>Estação!D90</f>
        <v>6.24</v>
      </c>
      <c r="E70" s="1">
        <f>Estação!E90</f>
        <v>0.26</v>
      </c>
      <c r="F70" s="1">
        <f>Estação!F90</f>
        <v>1.72</v>
      </c>
      <c r="G70" s="1">
        <f>Estação!G90</f>
        <v>8.4</v>
      </c>
      <c r="H70" s="1">
        <f>Estação!H90</f>
        <v>10.119999999999999</v>
      </c>
      <c r="I70" s="1">
        <f>Estação!I90</f>
        <v>2.75</v>
      </c>
      <c r="J70" s="1">
        <f>Estação!J90</f>
        <v>22</v>
      </c>
      <c r="K70" s="1">
        <f>Estação!K90</f>
        <v>8</v>
      </c>
      <c r="L70" s="1">
        <f>Estação!L90</f>
        <v>27.9</v>
      </c>
      <c r="M70" s="1">
        <f>Estação!M90</f>
        <v>78.8</v>
      </c>
      <c r="N70" s="1">
        <f>Estação!N90</f>
        <v>1012.3</v>
      </c>
      <c r="O70" s="1">
        <f>Estação!O90</f>
        <v>1</v>
      </c>
      <c r="P70" s="1">
        <f>Estação!P90</f>
        <v>0.9</v>
      </c>
      <c r="Q70" s="1">
        <f>Estação!Q90</f>
        <v>57</v>
      </c>
      <c r="R70" s="1">
        <f>Estação!R90</f>
        <v>0</v>
      </c>
    </row>
    <row r="71" spans="1:18">
      <c r="A71" s="23">
        <v>43864.875</v>
      </c>
      <c r="B71" s="1">
        <f>Estação!C91</f>
        <v>25.2</v>
      </c>
      <c r="C71" s="1">
        <v>36</v>
      </c>
      <c r="D71" s="1">
        <f>Estação!D91</f>
        <v>5.85</v>
      </c>
      <c r="E71" s="1">
        <f>Estação!E91</f>
        <v>0.24</v>
      </c>
      <c r="F71" s="1">
        <f>Estação!F91</f>
        <v>0.89</v>
      </c>
      <c r="G71" s="1">
        <f>Estação!G91</f>
        <v>8.59</v>
      </c>
      <c r="H71" s="1">
        <f>Estação!H91</f>
        <v>9.48</v>
      </c>
      <c r="I71" s="1">
        <f>Estação!I91</f>
        <v>2.95</v>
      </c>
      <c r="J71" s="1">
        <f>Estação!J91</f>
        <v>23</v>
      </c>
      <c r="K71" s="1">
        <f>Estação!K91</f>
        <v>6</v>
      </c>
      <c r="L71" s="1">
        <f>Estação!L91</f>
        <v>27.8</v>
      </c>
      <c r="M71" s="1">
        <f>Estação!M91</f>
        <v>79.599999999999994</v>
      </c>
      <c r="N71" s="1">
        <f>Estação!N91</f>
        <v>1012.6</v>
      </c>
      <c r="O71" s="1">
        <f>Estação!O91</f>
        <v>1</v>
      </c>
      <c r="P71" s="1">
        <f>Estação!P91</f>
        <v>1.8</v>
      </c>
      <c r="Q71" s="1">
        <f>Estação!Q91</f>
        <v>62</v>
      </c>
      <c r="R71" s="1">
        <f>Estação!R91</f>
        <v>0</v>
      </c>
    </row>
    <row r="72" spans="1:18">
      <c r="A72" s="23">
        <v>43864.916666666664</v>
      </c>
      <c r="B72" s="1">
        <f>Estação!C92</f>
        <v>25.1</v>
      </c>
      <c r="C72" s="1">
        <v>36</v>
      </c>
      <c r="D72" s="1">
        <f>Estação!D92</f>
        <v>6.65</v>
      </c>
      <c r="E72" s="1">
        <f>Estação!E92</f>
        <v>0.24</v>
      </c>
      <c r="F72" s="1">
        <f>Estação!F92</f>
        <v>0.47</v>
      </c>
      <c r="G72" s="1">
        <f>Estação!G92</f>
        <v>7.11</v>
      </c>
      <c r="H72" s="1">
        <f>Estação!H92</f>
        <v>7.58</v>
      </c>
      <c r="I72" s="1">
        <f>Estação!I92</f>
        <v>3.2</v>
      </c>
      <c r="J72" s="1">
        <f>Estação!J92</f>
        <v>21</v>
      </c>
      <c r="K72" s="1">
        <f>Estação!K92</f>
        <v>4</v>
      </c>
      <c r="L72" s="1">
        <f>Estação!L92</f>
        <v>27.7</v>
      </c>
      <c r="M72" s="1">
        <f>Estação!M92</f>
        <v>80.5</v>
      </c>
      <c r="N72" s="1">
        <f>Estação!N92</f>
        <v>1012.9</v>
      </c>
      <c r="O72" s="1">
        <f>Estação!O92</f>
        <v>1</v>
      </c>
      <c r="P72" s="1">
        <f>Estação!P92</f>
        <v>0.5</v>
      </c>
      <c r="Q72" s="1">
        <f>Estação!Q92</f>
        <v>58.1</v>
      </c>
      <c r="R72" s="1">
        <f>Estação!R92</f>
        <v>0</v>
      </c>
    </row>
    <row r="73" spans="1:18">
      <c r="A73" s="23">
        <v>43864.958333333336</v>
      </c>
      <c r="B73" s="1">
        <f>Estação!C93</f>
        <v>24.9</v>
      </c>
      <c r="C73" s="1">
        <v>36</v>
      </c>
      <c r="D73" s="1">
        <f>Estação!D93</f>
        <v>7.63</v>
      </c>
      <c r="E73" s="1">
        <f>Estação!E93</f>
        <v>0.24</v>
      </c>
      <c r="F73" s="1">
        <f>Estação!F93</f>
        <v>0.12</v>
      </c>
      <c r="G73" s="1">
        <f>Estação!G93</f>
        <v>6.85</v>
      </c>
      <c r="H73" s="1">
        <f>Estação!H93</f>
        <v>6.97</v>
      </c>
      <c r="I73" s="1">
        <f>Estação!I93</f>
        <v>2.92</v>
      </c>
      <c r="J73" s="1">
        <f>Estação!J93</f>
        <v>21</v>
      </c>
      <c r="K73" s="1">
        <f>Estação!K93</f>
        <v>5</v>
      </c>
      <c r="L73" s="1">
        <f>Estação!L93</f>
        <v>27.4</v>
      </c>
      <c r="M73" s="1">
        <f>Estação!M93</f>
        <v>80.5</v>
      </c>
      <c r="N73" s="1">
        <f>Estação!N93</f>
        <v>1012.9</v>
      </c>
      <c r="O73" s="1">
        <f>Estação!O93</f>
        <v>1</v>
      </c>
      <c r="P73" s="1">
        <f>Estação!P93</f>
        <v>2.1</v>
      </c>
      <c r="Q73" s="1">
        <f>Estação!Q93</f>
        <v>38.9</v>
      </c>
      <c r="R73" s="1">
        <f>Estação!R93</f>
        <v>0</v>
      </c>
    </row>
    <row r="74" spans="1:18">
      <c r="A74" s="23">
        <v>43864</v>
      </c>
      <c r="B74" s="1">
        <f>Estação!C102</f>
        <v>24.8</v>
      </c>
      <c r="C74" s="1">
        <v>36</v>
      </c>
      <c r="D74" s="1">
        <f>Estação!D102</f>
        <v>6.84</v>
      </c>
      <c r="E74" s="1">
        <f>Estação!E102</f>
        <v>0.26</v>
      </c>
      <c r="F74" s="1">
        <f>Estação!F102</f>
        <v>0.08</v>
      </c>
      <c r="G74" s="1">
        <f>Estação!G102</f>
        <v>7.6</v>
      </c>
      <c r="H74" s="1">
        <f>Estação!H102</f>
        <v>7.69</v>
      </c>
      <c r="I74" s="1">
        <f>Estação!I102</f>
        <v>2.77</v>
      </c>
      <c r="J74" s="1">
        <f>Estação!J102</f>
        <v>23</v>
      </c>
      <c r="K74" s="1">
        <f>Estação!K102</f>
        <v>6</v>
      </c>
      <c r="L74" s="1">
        <f>Estação!L102</f>
        <v>27</v>
      </c>
      <c r="M74" s="1">
        <f>Estação!M102</f>
        <v>84.3</v>
      </c>
      <c r="N74" s="1">
        <f>Estação!N102</f>
        <v>1011.9</v>
      </c>
      <c r="O74" s="1">
        <f>Estação!O102</f>
        <v>0.1</v>
      </c>
      <c r="P74" s="1">
        <f>Estação!P102</f>
        <v>0.8</v>
      </c>
      <c r="Q74" s="1">
        <f>Estação!Q102</f>
        <v>54.5</v>
      </c>
      <c r="R74" s="1">
        <f>Estação!R102</f>
        <v>0</v>
      </c>
    </row>
    <row r="75" spans="1:18">
      <c r="A75" s="23">
        <v>43865.041666666664</v>
      </c>
      <c r="B75" s="1">
        <f>Estação!C103</f>
        <v>25</v>
      </c>
      <c r="C75" s="1">
        <v>36</v>
      </c>
      <c r="D75" s="1">
        <f>Estação!D103</f>
        <v>3.18</v>
      </c>
      <c r="E75" s="1">
        <f>Estação!E103</f>
        <v>0.26</v>
      </c>
      <c r="F75" s="1">
        <f>Estação!F103</f>
        <v>2.19</v>
      </c>
      <c r="G75" s="1">
        <f>Estação!G103</f>
        <v>9.89</v>
      </c>
      <c r="H75" s="1">
        <f>Estação!H103</f>
        <v>12.07</v>
      </c>
      <c r="I75" s="1">
        <f>Estação!I103</f>
        <v>2.77</v>
      </c>
      <c r="J75" s="1">
        <f>Estação!J103</f>
        <v>27</v>
      </c>
      <c r="K75" s="1">
        <f>Estação!K103</f>
        <v>5</v>
      </c>
      <c r="L75" s="1">
        <f>Estação!L103</f>
        <v>26.9</v>
      </c>
      <c r="M75" s="1">
        <f>Estação!M103</f>
        <v>86.7</v>
      </c>
      <c r="N75" s="1">
        <f>Estação!N103</f>
        <v>1011</v>
      </c>
      <c r="O75" s="1">
        <f>Estação!O103</f>
        <v>0.4</v>
      </c>
      <c r="P75" s="1">
        <f>Estação!P103</f>
        <v>0.6</v>
      </c>
      <c r="Q75" s="1">
        <f>Estação!Q103</f>
        <v>43</v>
      </c>
      <c r="R75" s="1">
        <f>Estação!R103</f>
        <v>0</v>
      </c>
    </row>
    <row r="76" spans="1:18">
      <c r="A76" s="23">
        <v>43865.083333333336</v>
      </c>
      <c r="B76" s="1">
        <f>Estação!C104</f>
        <v>25</v>
      </c>
      <c r="C76" s="1">
        <v>36</v>
      </c>
      <c r="D76" s="1">
        <f>Estação!D104</f>
        <v>5.8</v>
      </c>
      <c r="E76" s="1">
        <f>Estação!E104</f>
        <v>0.23</v>
      </c>
      <c r="F76" s="1">
        <f>Estação!F104</f>
        <v>0.67</v>
      </c>
      <c r="G76" s="1">
        <f>Estação!G104</f>
        <v>7.52</v>
      </c>
      <c r="H76" s="1">
        <f>Estação!H104</f>
        <v>8.19</v>
      </c>
      <c r="I76" s="1">
        <f>Estação!I104</f>
        <v>2.59</v>
      </c>
      <c r="J76" s="1">
        <f>Estação!J104</f>
        <v>20</v>
      </c>
      <c r="K76" s="1">
        <f>Estação!K104</f>
        <v>6</v>
      </c>
      <c r="L76" s="1">
        <f>Estação!L104</f>
        <v>27.1</v>
      </c>
      <c r="M76" s="1">
        <f>Estação!M104</f>
        <v>82.5</v>
      </c>
      <c r="N76" s="1">
        <f>Estação!N104</f>
        <v>1010.7</v>
      </c>
      <c r="O76" s="1">
        <f>Estação!O104</f>
        <v>0.9</v>
      </c>
      <c r="P76" s="1">
        <f>Estação!P104</f>
        <v>1.2</v>
      </c>
      <c r="Q76" s="1">
        <f>Estação!Q104</f>
        <v>47.1</v>
      </c>
      <c r="R76" s="1">
        <f>Estação!R104</f>
        <v>0</v>
      </c>
    </row>
    <row r="77" spans="1:18">
      <c r="A77" s="23">
        <v>43865.125</v>
      </c>
      <c r="B77" s="1">
        <f>Estação!C105</f>
        <v>24.9</v>
      </c>
      <c r="C77" s="1">
        <v>36</v>
      </c>
      <c r="D77" s="1">
        <f>Estação!D105</f>
        <v>8.44</v>
      </c>
      <c r="E77" s="1">
        <f>Estação!E105</f>
        <v>0.21</v>
      </c>
      <c r="F77" s="1">
        <f>Estação!F105</f>
        <v>0.21</v>
      </c>
      <c r="G77" s="1">
        <f>Estação!G105</f>
        <v>5.21</v>
      </c>
      <c r="H77" s="1">
        <f>Estação!H105</f>
        <v>5.42</v>
      </c>
      <c r="I77" s="1">
        <f>Estação!I105</f>
        <v>2.66</v>
      </c>
      <c r="J77" s="1">
        <f>Estação!J105</f>
        <v>18</v>
      </c>
      <c r="K77" s="1">
        <f>Estação!K105</f>
        <v>6</v>
      </c>
      <c r="L77" s="1">
        <f>Estação!L105</f>
        <v>27.1</v>
      </c>
      <c r="M77" s="1">
        <f>Estação!M105</f>
        <v>84</v>
      </c>
      <c r="N77" s="1">
        <f>Estação!N105</f>
        <v>1010.7</v>
      </c>
      <c r="O77" s="1">
        <f>Estação!O105</f>
        <v>1.1000000000000001</v>
      </c>
      <c r="P77" s="1">
        <f>Estação!P105</f>
        <v>1.8</v>
      </c>
      <c r="Q77" s="1">
        <f>Estação!Q105</f>
        <v>35.700000000000003</v>
      </c>
      <c r="R77" s="1">
        <f>Estação!R105</f>
        <v>0</v>
      </c>
    </row>
    <row r="78" spans="1:18">
      <c r="A78" s="23">
        <v>43865.166666666664</v>
      </c>
      <c r="B78" s="1">
        <f>Estação!C106</f>
        <v>24.9</v>
      </c>
      <c r="C78" s="1">
        <v>36</v>
      </c>
      <c r="D78" s="1">
        <f>Estação!D106</f>
        <v>7.13</v>
      </c>
      <c r="E78" s="1">
        <f>Estação!E106</f>
        <v>0.23</v>
      </c>
      <c r="F78" s="1">
        <f>Estação!F106</f>
        <v>0.2</v>
      </c>
      <c r="G78" s="1">
        <f>Estação!G106</f>
        <v>5.22</v>
      </c>
      <c r="H78" s="1">
        <f>Estação!H106</f>
        <v>5.42</v>
      </c>
      <c r="I78" s="1">
        <f>Estação!I106</f>
        <v>2.66</v>
      </c>
      <c r="J78" s="1">
        <f>Estação!J106</f>
        <v>18</v>
      </c>
      <c r="K78" s="1">
        <f>Estação!K106</f>
        <v>5</v>
      </c>
      <c r="L78" s="1">
        <f>Estação!L106</f>
        <v>26.3</v>
      </c>
      <c r="M78" s="1">
        <f>Estação!M106</f>
        <v>90.3</v>
      </c>
      <c r="N78" s="1">
        <f>Estação!N106</f>
        <v>1010.7</v>
      </c>
      <c r="O78" s="1">
        <f>Estação!O106</f>
        <v>1</v>
      </c>
      <c r="P78" s="1">
        <f>Estação!P106</f>
        <v>1</v>
      </c>
      <c r="Q78" s="1">
        <f>Estação!Q106</f>
        <v>144.5</v>
      </c>
      <c r="R78" s="1">
        <f>Estação!R106</f>
        <v>0</v>
      </c>
    </row>
    <row r="79" spans="1:18">
      <c r="A79" s="23">
        <v>43865.208333333336</v>
      </c>
      <c r="B79" s="1">
        <f>Estação!C107</f>
        <v>24.9</v>
      </c>
      <c r="C79" s="1">
        <v>36</v>
      </c>
      <c r="D79" s="1">
        <f>Estação!D107</f>
        <v>1.94</v>
      </c>
      <c r="E79" s="1">
        <f>Estação!E107</f>
        <v>0.31</v>
      </c>
      <c r="F79" s="1">
        <f>Estação!F107</f>
        <v>0.83</v>
      </c>
      <c r="G79" s="1">
        <f>Estação!G107</f>
        <v>9.01</v>
      </c>
      <c r="H79" s="1">
        <f>Estação!H107</f>
        <v>9.83</v>
      </c>
      <c r="I79" s="1">
        <f>Estação!I107</f>
        <v>2.72</v>
      </c>
      <c r="J79" s="1">
        <f>Estação!J107</f>
        <v>27</v>
      </c>
      <c r="K79" s="1">
        <f>Estação!K107</f>
        <v>11</v>
      </c>
      <c r="L79" s="1">
        <f>Estação!L107</f>
        <v>25.6</v>
      </c>
      <c r="M79" s="1">
        <f>Estação!M107</f>
        <v>93</v>
      </c>
      <c r="N79" s="1">
        <f>Estação!N107</f>
        <v>1010.8</v>
      </c>
      <c r="O79" s="1">
        <f>Estação!O107</f>
        <v>0.5</v>
      </c>
      <c r="P79" s="1">
        <f>Estação!P107</f>
        <v>1</v>
      </c>
      <c r="Q79" s="1">
        <f>Estação!Q107</f>
        <v>134.4</v>
      </c>
      <c r="R79" s="1">
        <f>Estação!R107</f>
        <v>0</v>
      </c>
    </row>
    <row r="80" spans="1:18">
      <c r="A80" s="23">
        <v>43865.25</v>
      </c>
      <c r="B80" s="1">
        <f>Estação!C108</f>
        <v>24.8</v>
      </c>
      <c r="C80" s="1">
        <v>36</v>
      </c>
      <c r="D80" s="1">
        <f>Estação!D108</f>
        <v>0.77</v>
      </c>
      <c r="E80" s="1">
        <f>Estação!E108</f>
        <v>0.33</v>
      </c>
      <c r="F80" s="1">
        <f>Estação!F108</f>
        <v>4.43</v>
      </c>
      <c r="G80" s="1">
        <f>Estação!G108</f>
        <v>12.7</v>
      </c>
      <c r="H80" s="1">
        <f>Estação!H108</f>
        <v>17.13</v>
      </c>
      <c r="I80" s="1">
        <f>Estação!I108</f>
        <v>2.77</v>
      </c>
      <c r="J80" s="1">
        <f>Estação!J108</f>
        <v>25</v>
      </c>
      <c r="K80" s="1">
        <f>Estação!K108</f>
        <v>9</v>
      </c>
      <c r="L80" s="1">
        <f>Estação!L108</f>
        <v>25.8</v>
      </c>
      <c r="M80" s="1">
        <f>Estação!M108</f>
        <v>92</v>
      </c>
      <c r="N80" s="1">
        <f>Estação!N108</f>
        <v>1011.3</v>
      </c>
      <c r="O80" s="1">
        <f>Estação!O108</f>
        <v>25</v>
      </c>
      <c r="P80" s="1">
        <f>Estação!P108</f>
        <v>1.2</v>
      </c>
      <c r="Q80" s="1">
        <f>Estação!Q108</f>
        <v>100.4</v>
      </c>
      <c r="R80" s="1">
        <f>Estação!R108</f>
        <v>0</v>
      </c>
    </row>
    <row r="81" spans="1:18">
      <c r="A81" s="23">
        <v>43865.291666666664</v>
      </c>
      <c r="B81" s="1">
        <f>Estação!C109</f>
        <v>24.4</v>
      </c>
      <c r="C81" s="1">
        <v>36</v>
      </c>
      <c r="D81" s="1">
        <f>Estação!D109</f>
        <v>2.2999999999999998</v>
      </c>
      <c r="E81" s="1">
        <f>Estação!E109</f>
        <v>0.4</v>
      </c>
      <c r="F81" s="1">
        <f>Estação!F109</f>
        <v>6.91</v>
      </c>
      <c r="G81" s="1">
        <f>Estação!G109</f>
        <v>15</v>
      </c>
      <c r="H81" s="1">
        <f>Estação!H109</f>
        <v>21.91</v>
      </c>
      <c r="I81" s="1">
        <f>Estação!I109</f>
        <v>2.87</v>
      </c>
      <c r="J81" s="1">
        <f>Estação!J109</f>
        <v>25</v>
      </c>
      <c r="K81" s="1">
        <f>Estação!K109</f>
        <v>13</v>
      </c>
      <c r="L81" s="1">
        <f>Estação!L109</f>
        <v>25.3</v>
      </c>
      <c r="M81" s="1">
        <f>Estação!M109</f>
        <v>94.1</v>
      </c>
      <c r="N81" s="1">
        <f>Estação!N109</f>
        <v>1012.3</v>
      </c>
      <c r="O81" s="1">
        <f>Estação!O109</f>
        <v>471.1</v>
      </c>
      <c r="P81" s="1">
        <f>Estação!P109</f>
        <v>1.3</v>
      </c>
      <c r="Q81" s="1">
        <f>Estação!Q109</f>
        <v>65.400000000000006</v>
      </c>
      <c r="R81" s="1">
        <f>Estação!R109</f>
        <v>1.8</v>
      </c>
    </row>
    <row r="82" spans="1:18">
      <c r="A82" s="23">
        <v>43865.333333333336</v>
      </c>
      <c r="B82" s="1">
        <f>Estação!C110</f>
        <v>25</v>
      </c>
      <c r="C82" s="1">
        <v>36</v>
      </c>
      <c r="D82" s="1">
        <f>Estação!D110</f>
        <v>8.6</v>
      </c>
      <c r="E82" s="1">
        <f>Estação!E110</f>
        <v>0.37</v>
      </c>
      <c r="F82" s="1">
        <f>Estação!F110</f>
        <v>6.5</v>
      </c>
      <c r="G82" s="1">
        <f>Estação!G110</f>
        <v>11.33</v>
      </c>
      <c r="H82" s="1">
        <f>Estação!H110</f>
        <v>17.8</v>
      </c>
      <c r="I82" s="1">
        <f>Estação!I110</f>
        <v>2.88</v>
      </c>
      <c r="J82" s="1">
        <f>Estação!J110</f>
        <v>16</v>
      </c>
      <c r="K82" s="1">
        <f>Estação!K110</f>
        <v>7</v>
      </c>
      <c r="L82" s="1">
        <f>Estação!L110</f>
        <v>26.6</v>
      </c>
      <c r="M82" s="1">
        <f>Estação!M110</f>
        <v>87.6</v>
      </c>
      <c r="N82" s="1">
        <f>Estação!N110</f>
        <v>1012.3</v>
      </c>
      <c r="O82" s="1">
        <f>Estação!O110</f>
        <v>224.9</v>
      </c>
      <c r="P82" s="1">
        <f>Estação!P110</f>
        <v>1.8</v>
      </c>
      <c r="Q82" s="1">
        <f>Estação!Q110</f>
        <v>79.599999999999994</v>
      </c>
      <c r="R82" s="1">
        <f>Estação!R110</f>
        <v>1.6</v>
      </c>
    </row>
    <row r="83" spans="1:18">
      <c r="A83" s="23">
        <v>43865.375</v>
      </c>
      <c r="B83" s="1">
        <f>Estação!C111</f>
        <v>25.3</v>
      </c>
      <c r="C83" s="1">
        <v>36</v>
      </c>
      <c r="D83" s="1">
        <f>Estação!D111</f>
        <v>7.76</v>
      </c>
      <c r="E83" s="1">
        <f>Estação!E111</f>
        <v>0.48</v>
      </c>
      <c r="F83" s="1">
        <f>Estação!F111</f>
        <v>5.86</v>
      </c>
      <c r="G83" s="1">
        <f>Estação!G111</f>
        <v>10.62</v>
      </c>
      <c r="H83" s="1">
        <f>Estação!H111</f>
        <v>16.48</v>
      </c>
      <c r="I83" s="1">
        <f>Estação!I111</f>
        <v>1.83</v>
      </c>
      <c r="J83" s="38"/>
      <c r="K83" s="38"/>
      <c r="L83" s="1">
        <f>Estação!L111</f>
        <v>27.1</v>
      </c>
      <c r="M83" s="1">
        <f>Estação!M111</f>
        <v>85.3</v>
      </c>
      <c r="N83" s="1">
        <f>Estação!N111</f>
        <v>1012.4</v>
      </c>
      <c r="O83" s="1">
        <f>Estação!O111</f>
        <v>333</v>
      </c>
      <c r="P83" s="1">
        <f>Estação!P111</f>
        <v>1.95</v>
      </c>
      <c r="Q83" s="1">
        <f>Estação!Q111</f>
        <v>103.9</v>
      </c>
      <c r="R83" s="1">
        <f>Estação!R111</f>
        <v>0.2</v>
      </c>
    </row>
    <row r="84" spans="1:18">
      <c r="A84" s="23">
        <v>43865.416666666664</v>
      </c>
      <c r="B84" s="1">
        <f>Estação!C112</f>
        <v>26</v>
      </c>
      <c r="C84" s="1">
        <v>36</v>
      </c>
      <c r="D84" s="1">
        <f>Estação!D112</f>
        <v>10.28</v>
      </c>
      <c r="E84" s="1">
        <f>Estação!E112</f>
        <v>0.47</v>
      </c>
      <c r="F84" s="1">
        <f>Estação!F112</f>
        <v>3.43</v>
      </c>
      <c r="G84" s="1">
        <f>Estação!G112</f>
        <v>8.4499999999999993</v>
      </c>
      <c r="H84" s="1">
        <f>Estação!H112</f>
        <v>11.89</v>
      </c>
      <c r="I84" s="1">
        <f>Estação!I112</f>
        <v>1.88</v>
      </c>
      <c r="J84" s="1">
        <f>Estação!J112</f>
        <v>13</v>
      </c>
      <c r="K84" s="1">
        <f>Estação!K112</f>
        <v>3</v>
      </c>
      <c r="L84" s="1">
        <f>Estação!L112</f>
        <v>28.6</v>
      </c>
      <c r="M84" s="1">
        <f>Estação!M112</f>
        <v>77.7</v>
      </c>
      <c r="N84" s="1">
        <f>Estação!N112</f>
        <v>1012.4</v>
      </c>
      <c r="O84" s="1">
        <f>Estação!O112</f>
        <v>647</v>
      </c>
      <c r="P84" s="1">
        <f>Estação!P112</f>
        <v>2.34</v>
      </c>
      <c r="Q84" s="1">
        <f>Estação!Q112</f>
        <v>70.88</v>
      </c>
      <c r="R84" s="1">
        <f>Estação!R112</f>
        <v>0</v>
      </c>
    </row>
    <row r="85" spans="1:18">
      <c r="A85" s="23">
        <v>43865.458333333336</v>
      </c>
      <c r="B85" s="1">
        <f>Estação!C113</f>
        <v>25.8</v>
      </c>
      <c r="C85" s="1">
        <v>36</v>
      </c>
      <c r="D85" s="1">
        <f>Estação!D113</f>
        <v>11.56</v>
      </c>
      <c r="E85" s="1">
        <f>Estação!E113</f>
        <v>0.39</v>
      </c>
      <c r="F85" s="1">
        <f>Estação!F113</f>
        <v>1.49</v>
      </c>
      <c r="G85" s="1">
        <f>Estação!G113</f>
        <v>5.77</v>
      </c>
      <c r="H85" s="1">
        <f>Estação!H113</f>
        <v>7.26</v>
      </c>
      <c r="I85" s="1">
        <f>Estação!I113</f>
        <v>1.85</v>
      </c>
      <c r="J85" s="1">
        <f>Estação!J113</f>
        <v>11</v>
      </c>
      <c r="K85" s="1">
        <f>Estação!K113</f>
        <v>3</v>
      </c>
      <c r="L85" s="1">
        <f>Estação!L113</f>
        <v>29.2</v>
      </c>
      <c r="M85" s="1">
        <f>Estação!M113</f>
        <v>74.599999999999994</v>
      </c>
      <c r="N85" s="1">
        <f>Estação!N113</f>
        <v>1012.1</v>
      </c>
      <c r="O85" s="1">
        <f>Estação!O113</f>
        <v>711</v>
      </c>
      <c r="P85" s="1">
        <f>Estação!P113</f>
        <v>3.27</v>
      </c>
      <c r="Q85" s="1">
        <f>Estação!Q113</f>
        <v>40.619999999999997</v>
      </c>
      <c r="R85" s="1">
        <f>Estação!R113</f>
        <v>2.4</v>
      </c>
    </row>
    <row r="86" spans="1:18">
      <c r="A86" s="23">
        <v>43865.5</v>
      </c>
      <c r="B86" s="1">
        <f>Estação!C114</f>
        <v>25.6</v>
      </c>
      <c r="C86" s="1">
        <v>36</v>
      </c>
      <c r="D86" s="1">
        <f>Estação!D114</f>
        <v>12.69</v>
      </c>
      <c r="E86" s="1">
        <f>Estação!E114</f>
        <v>0.39</v>
      </c>
      <c r="F86" s="1">
        <f>Estação!F114</f>
        <v>1.57</v>
      </c>
      <c r="G86" s="1">
        <f>Estação!G114</f>
        <v>5.23</v>
      </c>
      <c r="H86" s="1">
        <f>Estação!H114</f>
        <v>6.8</v>
      </c>
      <c r="I86" s="1">
        <f>Estação!I114</f>
        <v>1.93</v>
      </c>
      <c r="J86" s="1">
        <f>Estação!J114</f>
        <v>16</v>
      </c>
      <c r="K86" s="1">
        <f>Estação!K114</f>
        <v>3</v>
      </c>
      <c r="L86" s="1">
        <f>Estação!L114</f>
        <v>30.3</v>
      </c>
      <c r="M86" s="1">
        <f>Estação!M114</f>
        <v>67.3</v>
      </c>
      <c r="N86" s="1">
        <f>Estação!N114</f>
        <v>1011.7</v>
      </c>
      <c r="O86" s="1">
        <f>Estação!O114</f>
        <v>857</v>
      </c>
      <c r="P86" s="1">
        <f>Estação!P114</f>
        <v>3.39</v>
      </c>
      <c r="Q86" s="1">
        <f>Estação!Q114</f>
        <v>41.12</v>
      </c>
      <c r="R86" s="1">
        <f>Estação!R114</f>
        <v>0</v>
      </c>
    </row>
    <row r="87" spans="1:18">
      <c r="A87" s="23">
        <v>43865.541666666664</v>
      </c>
      <c r="B87" s="1">
        <f>Estação!C115</f>
        <v>25.8</v>
      </c>
      <c r="C87" s="1">
        <v>36</v>
      </c>
      <c r="D87" s="1">
        <f>Estação!D115</f>
        <v>11.12</v>
      </c>
      <c r="E87" s="1">
        <f>Estação!E115</f>
        <v>0.46</v>
      </c>
      <c r="F87" s="1">
        <f>Estação!F115</f>
        <v>1.82</v>
      </c>
      <c r="G87" s="1">
        <f>Estação!G115</f>
        <v>5.32</v>
      </c>
      <c r="H87" s="1">
        <f>Estação!H115</f>
        <v>7.14</v>
      </c>
      <c r="I87" s="1">
        <f>Estação!I115</f>
        <v>2.19</v>
      </c>
      <c r="J87" s="1">
        <f>Estação!J115</f>
        <v>15</v>
      </c>
      <c r="K87" s="1">
        <f>Estação!K115</f>
        <v>5</v>
      </c>
      <c r="L87" s="1">
        <f>Estação!L115</f>
        <v>29.3</v>
      </c>
      <c r="M87" s="1">
        <f>Estação!M115</f>
        <v>73.5</v>
      </c>
      <c r="N87" s="1">
        <f>Estação!N115</f>
        <v>1011</v>
      </c>
      <c r="O87" s="1">
        <f>Estação!O115</f>
        <v>322</v>
      </c>
      <c r="P87" s="1">
        <f>Estação!P115</f>
        <v>3.35</v>
      </c>
      <c r="Q87" s="1">
        <f>Estação!Q115</f>
        <v>41.16</v>
      </c>
      <c r="R87" s="1">
        <f>Estação!R115</f>
        <v>12.8</v>
      </c>
    </row>
    <row r="88" spans="1:18">
      <c r="A88" s="23">
        <v>43865.583333333336</v>
      </c>
      <c r="B88" s="1">
        <f>Estação!C116</f>
        <v>26.2</v>
      </c>
      <c r="C88" s="1">
        <v>36</v>
      </c>
      <c r="D88" s="1">
        <f>Estação!D116</f>
        <v>12.01</v>
      </c>
      <c r="E88" s="1">
        <f>Estação!E116</f>
        <v>0.46</v>
      </c>
      <c r="F88" s="1">
        <f>Estação!F116</f>
        <v>2.5</v>
      </c>
      <c r="G88" s="1">
        <f>Estação!G116</f>
        <v>5.87</v>
      </c>
      <c r="H88" s="1">
        <f>Estação!H116</f>
        <v>8.3699999999999992</v>
      </c>
      <c r="I88" s="1">
        <f>Estação!I116</f>
        <v>2.25</v>
      </c>
      <c r="J88" s="1">
        <f>Estação!J116</f>
        <v>9</v>
      </c>
      <c r="K88" s="1">
        <f>Estação!K116</f>
        <v>4</v>
      </c>
      <c r="L88" s="1">
        <f>Estação!L116</f>
        <v>25.5</v>
      </c>
      <c r="M88" s="1">
        <f>Estação!M116</f>
        <v>92.5</v>
      </c>
      <c r="N88" s="1">
        <f>Estação!N116</f>
        <v>1010.6</v>
      </c>
      <c r="O88" s="1">
        <f>Estação!O116</f>
        <v>348</v>
      </c>
      <c r="P88" s="1">
        <f>Estação!P116</f>
        <v>2.19</v>
      </c>
      <c r="Q88" s="1">
        <f>Estação!Q116</f>
        <v>60.94</v>
      </c>
      <c r="R88" s="1">
        <f>Estação!R116</f>
        <v>7</v>
      </c>
    </row>
    <row r="89" spans="1:18">
      <c r="A89" s="23">
        <v>43865.625</v>
      </c>
      <c r="B89" s="1">
        <f>Estação!C117</f>
        <v>26.2</v>
      </c>
      <c r="C89" s="1">
        <v>36</v>
      </c>
      <c r="D89" s="1">
        <f>Estação!D117</f>
        <v>11.64</v>
      </c>
      <c r="E89" s="1">
        <f>Estação!E117</f>
        <v>0.47</v>
      </c>
      <c r="F89" s="1">
        <f>Estação!F117</f>
        <v>2.1800000000000002</v>
      </c>
      <c r="G89" s="1">
        <f>Estação!G117</f>
        <v>5.85</v>
      </c>
      <c r="H89" s="1">
        <f>Estação!H117</f>
        <v>8.0299999999999994</v>
      </c>
      <c r="I89" s="1">
        <f>Estação!I117</f>
        <v>2.33</v>
      </c>
      <c r="J89" s="1">
        <f>Estação!J117</f>
        <v>13</v>
      </c>
      <c r="K89" s="1">
        <f>Estação!K117</f>
        <v>4</v>
      </c>
      <c r="L89" s="1">
        <f>Estação!L117</f>
        <v>27.1</v>
      </c>
      <c r="M89" s="1">
        <f>Estação!M117</f>
        <v>86.3</v>
      </c>
      <c r="N89" s="1">
        <f>Estação!N117</f>
        <v>1010.1</v>
      </c>
      <c r="O89" s="1">
        <f>Estação!O117</f>
        <v>253</v>
      </c>
      <c r="P89" s="1">
        <f>Estação!P117</f>
        <v>2.0499999999999998</v>
      </c>
      <c r="Q89" s="1">
        <f>Estação!Q117</f>
        <v>57.89</v>
      </c>
      <c r="R89" s="1">
        <f>Estação!R117</f>
        <v>0.4</v>
      </c>
    </row>
    <row r="90" spans="1:18">
      <c r="A90" s="23">
        <v>43865.666666666664</v>
      </c>
      <c r="B90" s="1">
        <f>Estação!C118</f>
        <v>26.1</v>
      </c>
      <c r="C90" s="1">
        <v>36</v>
      </c>
      <c r="D90" s="1">
        <f>Estação!D118</f>
        <v>9.48</v>
      </c>
      <c r="E90" s="1">
        <f>Estação!E118</f>
        <v>0.5</v>
      </c>
      <c r="F90" s="1">
        <f>Estação!F118</f>
        <v>2.4300000000000002</v>
      </c>
      <c r="G90" s="1">
        <f>Estação!G118</f>
        <v>6.38</v>
      </c>
      <c r="H90" s="1">
        <f>Estação!H118</f>
        <v>8.81</v>
      </c>
      <c r="I90" s="1">
        <f>Estação!I118</f>
        <v>2.35</v>
      </c>
      <c r="J90" s="1">
        <f>Estação!J118</f>
        <v>11</v>
      </c>
      <c r="K90" s="1">
        <f>Estação!K118</f>
        <v>5</v>
      </c>
      <c r="L90" s="1">
        <f>Estação!L118</f>
        <v>27.6</v>
      </c>
      <c r="M90" s="1">
        <f>Estação!M118</f>
        <v>84.1</v>
      </c>
      <c r="N90" s="1">
        <f>Estação!N118</f>
        <v>1009.4</v>
      </c>
      <c r="O90" s="1">
        <f>Estação!O118</f>
        <v>177</v>
      </c>
      <c r="P90" s="1">
        <f>Estação!P118</f>
        <v>2.2400000000000002</v>
      </c>
      <c r="Q90" s="1">
        <f>Estação!Q118</f>
        <v>55.5</v>
      </c>
      <c r="R90" s="35"/>
    </row>
    <row r="91" spans="1:18">
      <c r="A91" s="23">
        <v>43865.708333333336</v>
      </c>
      <c r="B91" s="1">
        <f>Estação!C119</f>
        <v>25.9</v>
      </c>
      <c r="C91" s="1">
        <v>36</v>
      </c>
      <c r="D91" s="1">
        <f>Estação!D119</f>
        <v>9.58</v>
      </c>
      <c r="E91" s="1">
        <f>Estação!E119</f>
        <v>0.51</v>
      </c>
      <c r="F91" s="1">
        <f>Estação!F119</f>
        <v>1.91</v>
      </c>
      <c r="G91" s="1">
        <f>Estação!G119</f>
        <v>6.32</v>
      </c>
      <c r="H91" s="1">
        <f>Estação!H119</f>
        <v>8.23</v>
      </c>
      <c r="I91" s="1">
        <f>Estação!I119</f>
        <v>2.2599999999999998</v>
      </c>
      <c r="J91" s="1">
        <f>Estação!J119</f>
        <v>20</v>
      </c>
      <c r="K91" s="1">
        <f>Estação!K119</f>
        <v>3</v>
      </c>
      <c r="L91" s="1">
        <f>Estação!L119</f>
        <v>27.7</v>
      </c>
      <c r="M91" s="1">
        <f>Estação!M119</f>
        <v>83.5</v>
      </c>
      <c r="N91" s="1">
        <f>Estação!N119</f>
        <v>1009.1</v>
      </c>
      <c r="O91" s="1">
        <f>Estação!O119</f>
        <v>118</v>
      </c>
      <c r="P91" s="1">
        <f>Estação!P119</f>
        <v>1.98</v>
      </c>
      <c r="Q91" s="1">
        <f>Estação!Q119</f>
        <v>55.3</v>
      </c>
      <c r="R91" s="1">
        <f>Estação!R119</f>
        <v>0</v>
      </c>
    </row>
    <row r="92" spans="1:18">
      <c r="A92" s="23">
        <v>43865.75</v>
      </c>
      <c r="B92" s="1">
        <f>Estação!C120</f>
        <v>25.3</v>
      </c>
      <c r="C92" s="1">
        <v>36</v>
      </c>
      <c r="D92" s="1">
        <f>Estação!D120</f>
        <v>9.4499999999999993</v>
      </c>
      <c r="E92" s="1">
        <f>Estação!E120</f>
        <v>0.92</v>
      </c>
      <c r="F92" s="1">
        <f>Estação!F120</f>
        <v>4.5199999999999996</v>
      </c>
      <c r="G92" s="1">
        <f>Estação!G120</f>
        <v>8.6999999999999993</v>
      </c>
      <c r="H92" s="1">
        <f>Estação!H120</f>
        <v>13.22</v>
      </c>
      <c r="I92" s="1">
        <f>Estação!I120</f>
        <v>2.29</v>
      </c>
      <c r="J92" s="1">
        <f>Estação!J120</f>
        <v>11</v>
      </c>
      <c r="K92" s="1">
        <f>Estação!K120</f>
        <v>5</v>
      </c>
      <c r="L92" s="1">
        <f>Estação!L120</f>
        <v>25.6</v>
      </c>
      <c r="M92" s="1">
        <f>Estação!M120</f>
        <v>90.9</v>
      </c>
      <c r="N92" s="1">
        <f>Estação!N120</f>
        <v>1009.7</v>
      </c>
      <c r="O92" s="1">
        <f>Estação!O120</f>
        <v>24</v>
      </c>
      <c r="P92" s="1">
        <f>Estação!P120</f>
        <v>1.96</v>
      </c>
      <c r="Q92" s="1">
        <f>Estação!Q120</f>
        <v>47.67</v>
      </c>
      <c r="R92" s="1">
        <f>Estação!R120</f>
        <v>13.8</v>
      </c>
    </row>
    <row r="93" spans="1:18">
      <c r="A93" s="23">
        <v>43865.791666666664</v>
      </c>
      <c r="B93" s="1">
        <f>Estação!C121</f>
        <v>24.7</v>
      </c>
      <c r="C93" s="1">
        <v>36</v>
      </c>
      <c r="D93" s="1">
        <f>Estação!D121</f>
        <v>4.99</v>
      </c>
      <c r="E93" s="1">
        <f>Estação!E121</f>
        <v>0.71</v>
      </c>
      <c r="F93" s="1">
        <f>Estação!F121</f>
        <v>3.05</v>
      </c>
      <c r="G93" s="1">
        <f>Estação!G121</f>
        <v>15.28</v>
      </c>
      <c r="H93" s="1">
        <f>Estação!H121</f>
        <v>18.34</v>
      </c>
      <c r="I93" s="1">
        <f>Estação!I121</f>
        <v>2.5299999999999998</v>
      </c>
      <c r="J93" s="1">
        <f>Estação!J121</f>
        <v>13</v>
      </c>
      <c r="K93" s="1">
        <f>Estação!K121</f>
        <v>7</v>
      </c>
      <c r="L93" s="1">
        <f>Estação!L121</f>
        <v>24.8</v>
      </c>
      <c r="M93" s="1">
        <f>Estação!M121</f>
        <v>95.4</v>
      </c>
      <c r="N93" s="1">
        <f>Estação!N121</f>
        <v>1010.3</v>
      </c>
      <c r="O93" s="1">
        <f>Estação!O121</f>
        <v>2</v>
      </c>
      <c r="P93" s="1">
        <f>Estação!P121</f>
        <v>1.29</v>
      </c>
      <c r="Q93" s="1">
        <f>Estação!Q121</f>
        <v>101.07</v>
      </c>
      <c r="R93" s="1">
        <f>Estação!R121</f>
        <v>0.4</v>
      </c>
    </row>
    <row r="94" spans="1:18">
      <c r="A94" s="23">
        <v>43865.833333333336</v>
      </c>
      <c r="B94" s="1">
        <f>Estação!C122</f>
        <v>24.6</v>
      </c>
      <c r="C94" s="1">
        <v>36</v>
      </c>
      <c r="D94" s="1">
        <f>Estação!D122</f>
        <v>11.33</v>
      </c>
      <c r="E94" s="1">
        <f>Estação!E122</f>
        <v>0.56000000000000005</v>
      </c>
      <c r="F94" s="1">
        <f>Estação!F122</f>
        <v>0.76</v>
      </c>
      <c r="G94" s="1">
        <f>Estação!G122</f>
        <v>9.4</v>
      </c>
      <c r="H94" s="1">
        <f>Estação!H122</f>
        <v>10.16</v>
      </c>
      <c r="I94" s="1">
        <f>Estação!I122</f>
        <v>2.5299999999999998</v>
      </c>
      <c r="J94" s="1">
        <f>Estação!J122</f>
        <v>11</v>
      </c>
      <c r="K94" s="1">
        <f>Estação!K122</f>
        <v>4</v>
      </c>
      <c r="L94" s="1">
        <f>Estação!L122</f>
        <v>25</v>
      </c>
      <c r="M94" s="1">
        <f>Estação!M122</f>
        <v>92.5</v>
      </c>
      <c r="N94" s="1">
        <f>Estação!N122</f>
        <v>1011.1</v>
      </c>
      <c r="O94" s="1">
        <f>Estação!O122</f>
        <v>3</v>
      </c>
      <c r="P94" s="1">
        <f>Estação!P122</f>
        <v>1.46</v>
      </c>
      <c r="Q94" s="1">
        <f>Estação!Q122</f>
        <v>74.47</v>
      </c>
      <c r="R94" s="1">
        <f>Estação!R122</f>
        <v>0.4</v>
      </c>
    </row>
    <row r="95" spans="1:18">
      <c r="A95" s="23">
        <v>43865.875</v>
      </c>
      <c r="B95" s="1">
        <f>Estação!C123</f>
        <v>24.6</v>
      </c>
      <c r="C95" s="1">
        <v>36</v>
      </c>
      <c r="D95" s="1">
        <f>Estação!D123</f>
        <v>9.9</v>
      </c>
      <c r="E95" s="1">
        <f>Estação!E123</f>
        <v>0.61</v>
      </c>
      <c r="F95" s="1">
        <f>Estação!F123</f>
        <v>0.75</v>
      </c>
      <c r="G95" s="1">
        <f>Estação!G123</f>
        <v>9.2200000000000006</v>
      </c>
      <c r="H95" s="1">
        <f>Estação!H123</f>
        <v>9.9700000000000006</v>
      </c>
      <c r="I95" s="1">
        <f>Estação!I123</f>
        <v>2.21</v>
      </c>
      <c r="J95" s="1">
        <f>Estação!J123</f>
        <v>13</v>
      </c>
      <c r="K95" s="1">
        <f>Estação!K123</f>
        <v>2</v>
      </c>
      <c r="L95" s="1">
        <f>Estação!L123</f>
        <v>25.4</v>
      </c>
      <c r="M95" s="1">
        <f>Estação!M123</f>
        <v>92.8</v>
      </c>
      <c r="N95" s="1">
        <f>Estação!N123</f>
        <v>1011.6</v>
      </c>
      <c r="O95" s="1">
        <f>Estação!O123</f>
        <v>4</v>
      </c>
      <c r="P95" s="1">
        <f>Estação!P123</f>
        <v>1.26</v>
      </c>
      <c r="Q95" s="1">
        <f>Estação!Q123</f>
        <v>69.37</v>
      </c>
      <c r="R95" s="1">
        <f>Estação!R123</f>
        <v>0</v>
      </c>
    </row>
    <row r="96" spans="1:18">
      <c r="A96" s="23">
        <v>43865.916666666664</v>
      </c>
      <c r="B96" s="1">
        <f>Estação!C124</f>
        <v>24.7</v>
      </c>
      <c r="C96" s="1">
        <v>36</v>
      </c>
      <c r="D96" s="1">
        <f>Estação!D124</f>
        <v>11.37</v>
      </c>
      <c r="E96" s="1">
        <f>Estação!E124</f>
        <v>0.52</v>
      </c>
      <c r="F96" s="1">
        <f>Estação!F124</f>
        <v>0.2</v>
      </c>
      <c r="G96" s="1">
        <f>Estação!G124</f>
        <v>6.25</v>
      </c>
      <c r="H96" s="1">
        <f>Estação!H124</f>
        <v>6.46</v>
      </c>
      <c r="I96" s="1">
        <f>Estação!I124</f>
        <v>2.46</v>
      </c>
      <c r="J96" s="1">
        <f>Estação!J124</f>
        <v>8</v>
      </c>
      <c r="K96" s="1">
        <f>Estação!K124</f>
        <v>6</v>
      </c>
      <c r="L96" s="1">
        <f>Estação!L124</f>
        <v>25.8</v>
      </c>
      <c r="M96" s="1">
        <f>Estação!M124</f>
        <v>91.4</v>
      </c>
      <c r="N96" s="1">
        <f>Estação!N124</f>
        <v>1012.1</v>
      </c>
      <c r="O96" s="1">
        <f>Estação!O124</f>
        <v>4</v>
      </c>
      <c r="P96" s="1">
        <f>Estação!P124</f>
        <v>0.82</v>
      </c>
      <c r="Q96" s="1">
        <f>Estação!Q124</f>
        <v>74.52</v>
      </c>
      <c r="R96" s="1">
        <f>Estação!R124</f>
        <v>0</v>
      </c>
    </row>
    <row r="97" spans="1:18">
      <c r="A97" s="23">
        <v>43865.958333333336</v>
      </c>
      <c r="B97" s="1">
        <f>Estação!C125</f>
        <v>24.7</v>
      </c>
      <c r="C97" s="1">
        <v>36</v>
      </c>
      <c r="D97" s="1">
        <f>Estação!D125</f>
        <v>4.84</v>
      </c>
      <c r="E97" s="1">
        <f>Estação!E125</f>
        <v>0.64</v>
      </c>
      <c r="F97" s="1">
        <f>Estação!F125</f>
        <v>0.72</v>
      </c>
      <c r="G97" s="1">
        <f>Estação!G125</f>
        <v>10.34</v>
      </c>
      <c r="H97" s="1">
        <f>Estação!H125</f>
        <v>11.06</v>
      </c>
      <c r="I97" s="1">
        <f>Estação!I125</f>
        <v>2.63</v>
      </c>
      <c r="J97" s="1">
        <f>Estação!J125</f>
        <v>16</v>
      </c>
      <c r="K97" s="1">
        <f>Estação!K125</f>
        <v>8</v>
      </c>
      <c r="L97" s="1">
        <f>Estação!L125</f>
        <v>25.4</v>
      </c>
      <c r="M97" s="1">
        <f>Estação!M125</f>
        <v>94.3</v>
      </c>
      <c r="N97" s="1">
        <f>Estação!N125</f>
        <v>1012.2</v>
      </c>
      <c r="O97" s="1">
        <f>Estação!O125</f>
        <v>3</v>
      </c>
      <c r="P97" s="1">
        <f>Estação!P125</f>
        <v>0.94</v>
      </c>
      <c r="Q97" s="1">
        <f>Estação!Q125</f>
        <v>169.9</v>
      </c>
      <c r="R97" s="1">
        <f>Estação!R125</f>
        <v>0</v>
      </c>
    </row>
    <row r="98" spans="1:18">
      <c r="A98" s="23">
        <v>43865</v>
      </c>
      <c r="B98" s="1">
        <f>Estação!C134</f>
        <v>24.7</v>
      </c>
      <c r="C98" s="1">
        <v>36</v>
      </c>
      <c r="D98" s="1">
        <f>Estação!D134</f>
        <v>13.81</v>
      </c>
      <c r="E98" s="1">
        <f>Estação!E134</f>
        <v>0.48</v>
      </c>
      <c r="F98" s="1">
        <f>Estação!F134</f>
        <v>0.52</v>
      </c>
      <c r="G98" s="1">
        <f>Estação!G134</f>
        <v>7.79</v>
      </c>
      <c r="H98" s="1">
        <f>Estação!H134</f>
        <v>8.31</v>
      </c>
      <c r="I98" s="1">
        <f>Estação!I134</f>
        <v>2.64</v>
      </c>
      <c r="J98" s="1">
        <f>Estação!J134</f>
        <v>14</v>
      </c>
      <c r="K98" s="1">
        <f>Estação!K134</f>
        <v>9</v>
      </c>
      <c r="L98" s="1">
        <f>Estação!L134</f>
        <v>24.9</v>
      </c>
      <c r="M98" s="1">
        <f>Estação!M134</f>
        <v>93</v>
      </c>
      <c r="N98" s="1">
        <f>Estação!N134</f>
        <v>1011.8</v>
      </c>
      <c r="O98" s="1">
        <f>Estação!O134</f>
        <v>4</v>
      </c>
      <c r="P98" s="1">
        <f>Estação!P134</f>
        <v>2.95</v>
      </c>
      <c r="Q98" s="1">
        <f>Estação!Q134</f>
        <v>38.82</v>
      </c>
      <c r="R98" s="1">
        <f>Estação!R134</f>
        <v>5</v>
      </c>
    </row>
    <row r="99" spans="1:18">
      <c r="A99" s="23">
        <v>43866.041666666664</v>
      </c>
      <c r="B99" s="1">
        <f>Estação!C135</f>
        <v>24.6</v>
      </c>
      <c r="C99" s="1">
        <v>36</v>
      </c>
      <c r="D99" s="1">
        <f>Estação!D135</f>
        <v>25.29</v>
      </c>
      <c r="E99" s="1">
        <f>Estação!E135</f>
        <v>0.23</v>
      </c>
      <c r="F99" s="1">
        <f>Estação!F135</f>
        <v>0.16</v>
      </c>
      <c r="G99" s="1">
        <f>Estação!G135</f>
        <v>4.66</v>
      </c>
      <c r="H99" s="1">
        <f>Estação!H135</f>
        <v>4.82</v>
      </c>
      <c r="I99" s="1">
        <f>Estação!I135</f>
        <v>2.35</v>
      </c>
      <c r="J99" s="1">
        <f>Estação!J135</f>
        <v>17</v>
      </c>
      <c r="K99" s="1">
        <f>Estação!K135</f>
        <v>4</v>
      </c>
      <c r="L99" s="1">
        <f>Estação!L135</f>
        <v>24.5</v>
      </c>
      <c r="M99" s="1">
        <f>Estação!M135</f>
        <v>90.1</v>
      </c>
      <c r="N99" s="1">
        <f>Estação!N135</f>
        <v>1011.3</v>
      </c>
      <c r="O99" s="1">
        <f>Estação!O135</f>
        <v>5</v>
      </c>
      <c r="P99" s="1">
        <f>Estação!P135</f>
        <v>3.08</v>
      </c>
      <c r="Q99" s="1">
        <f>Estação!Q135</f>
        <v>31.38</v>
      </c>
      <c r="R99" s="1">
        <f>Estação!R135</f>
        <v>0.8</v>
      </c>
    </row>
    <row r="100" spans="1:18">
      <c r="A100" s="23">
        <v>43866.083333333336</v>
      </c>
      <c r="B100" s="1">
        <f>Estação!C136</f>
        <v>24.4</v>
      </c>
      <c r="C100" s="1">
        <v>36</v>
      </c>
      <c r="D100" s="1">
        <f>Estação!D136</f>
        <v>24.46</v>
      </c>
      <c r="E100" s="1">
        <f>Estação!E136</f>
        <v>0.24</v>
      </c>
      <c r="F100" s="1">
        <f>Estação!F136</f>
        <v>0.04</v>
      </c>
      <c r="G100" s="1">
        <f>Estação!G136</f>
        <v>3.55</v>
      </c>
      <c r="H100" s="1">
        <f>Estação!H136</f>
        <v>3.58</v>
      </c>
      <c r="I100" s="1">
        <f>Estação!I136</f>
        <v>2.2400000000000002</v>
      </c>
      <c r="J100" s="1">
        <f>Estação!J136</f>
        <v>10</v>
      </c>
      <c r="K100" s="1">
        <f>Estação!K136</f>
        <v>1</v>
      </c>
      <c r="L100" s="1">
        <f>Estação!L136</f>
        <v>24.2</v>
      </c>
      <c r="M100" s="1">
        <f>Estação!M136</f>
        <v>94.1</v>
      </c>
      <c r="N100" s="1">
        <f>Estação!N136</f>
        <v>1010.8</v>
      </c>
      <c r="O100" s="1">
        <f>Estação!O136</f>
        <v>2</v>
      </c>
      <c r="P100" s="1">
        <f>Estação!P136</f>
        <v>2.14</v>
      </c>
      <c r="Q100" s="1">
        <f>Estação!Q136</f>
        <v>44.47</v>
      </c>
      <c r="R100" s="1">
        <f>Estação!R136</f>
        <v>5</v>
      </c>
    </row>
    <row r="101" spans="1:18">
      <c r="A101" s="23">
        <v>43866.125</v>
      </c>
      <c r="B101" s="1">
        <f>Estação!C137</f>
        <v>24.3</v>
      </c>
      <c r="C101" s="1">
        <v>36</v>
      </c>
      <c r="D101" s="1">
        <f>Estação!D137</f>
        <v>20.05</v>
      </c>
      <c r="E101" s="1">
        <f>Estação!E137</f>
        <v>0.24</v>
      </c>
      <c r="F101" s="1">
        <f>Estação!F137</f>
        <v>0.08</v>
      </c>
      <c r="G101" s="1">
        <f>Estação!G137</f>
        <v>2.83</v>
      </c>
      <c r="H101" s="1">
        <f>Estação!H137</f>
        <v>2.92</v>
      </c>
      <c r="I101" s="1">
        <f>Estação!I137</f>
        <v>2.2799999999999998</v>
      </c>
      <c r="J101" s="1">
        <f>Estação!J137</f>
        <v>10</v>
      </c>
      <c r="K101" s="1">
        <f>Estação!K137</f>
        <v>3</v>
      </c>
      <c r="L101" s="1">
        <f>Estação!L137</f>
        <v>24.2</v>
      </c>
      <c r="M101" s="1">
        <f>Estação!M137</f>
        <v>96.2</v>
      </c>
      <c r="N101" s="1">
        <f>Estação!N137</f>
        <v>1010.5</v>
      </c>
      <c r="O101" s="1">
        <f>Estação!O137</f>
        <v>2</v>
      </c>
      <c r="P101" s="1">
        <f>Estação!P137</f>
        <v>1.1299999999999999</v>
      </c>
      <c r="Q101" s="1">
        <f>Estação!Q137</f>
        <v>80.22</v>
      </c>
      <c r="R101" s="1">
        <f>Estação!R137</f>
        <v>1.4</v>
      </c>
    </row>
    <row r="102" spans="1:18">
      <c r="A102" s="23">
        <v>43866.166666666664</v>
      </c>
      <c r="B102" s="1">
        <f>Estação!C138</f>
        <v>24.2</v>
      </c>
      <c r="C102" s="1">
        <v>36</v>
      </c>
      <c r="D102" s="1">
        <f>Estação!D138</f>
        <v>16.09</v>
      </c>
      <c r="E102" s="1">
        <f>Estação!E138</f>
        <v>0.26</v>
      </c>
      <c r="F102" s="1">
        <f>Estação!F138</f>
        <v>0.1</v>
      </c>
      <c r="G102" s="1">
        <f>Estação!G138</f>
        <v>3.32</v>
      </c>
      <c r="H102" s="1">
        <f>Estação!H138</f>
        <v>3.42</v>
      </c>
      <c r="I102" s="1">
        <f>Estação!I138</f>
        <v>2.2799999999999998</v>
      </c>
      <c r="J102" s="1">
        <f>Estação!J138</f>
        <v>10</v>
      </c>
      <c r="K102" s="1">
        <f>Estação!K138</f>
        <v>3</v>
      </c>
      <c r="L102" s="1">
        <f>Estação!L138</f>
        <v>24.1</v>
      </c>
      <c r="M102" s="1">
        <f>Estação!M138</f>
        <v>95.7</v>
      </c>
      <c r="N102" s="1">
        <f>Estação!N138</f>
        <v>1010.3</v>
      </c>
      <c r="O102" s="1">
        <f>Estação!O138</f>
        <v>3</v>
      </c>
      <c r="P102" s="1">
        <f>Estação!P138</f>
        <v>1.41</v>
      </c>
      <c r="Q102" s="1">
        <f>Estação!Q138</f>
        <v>147.44999999999999</v>
      </c>
      <c r="R102" s="1">
        <f>Estação!R138</f>
        <v>0</v>
      </c>
    </row>
    <row r="103" spans="1:18">
      <c r="A103" s="23">
        <v>43866.208333333336</v>
      </c>
      <c r="B103" s="1">
        <f>Estação!C139</f>
        <v>24.2</v>
      </c>
      <c r="C103" s="1">
        <v>36</v>
      </c>
      <c r="D103" s="1">
        <f>Estação!D139</f>
        <v>16.18</v>
      </c>
      <c r="E103" s="1">
        <f>Estação!E139</f>
        <v>0.26</v>
      </c>
      <c r="F103" s="1">
        <f>Estação!F139</f>
        <v>0.17</v>
      </c>
      <c r="G103" s="1">
        <f>Estação!G139</f>
        <v>3.21</v>
      </c>
      <c r="H103" s="1">
        <f>Estação!H139</f>
        <v>3.39</v>
      </c>
      <c r="I103" s="1">
        <f>Estação!I139</f>
        <v>2.3199999999999998</v>
      </c>
      <c r="J103" s="1">
        <f>Estação!J139</f>
        <v>7</v>
      </c>
      <c r="K103" s="1">
        <f>Estação!K139</f>
        <v>0</v>
      </c>
      <c r="L103" s="1">
        <f>Estação!L139</f>
        <v>23.9</v>
      </c>
      <c r="M103" s="1">
        <f>Estação!M139</f>
        <v>95.7</v>
      </c>
      <c r="N103" s="1">
        <f>Estação!N139</f>
        <v>1010.7</v>
      </c>
      <c r="O103" s="1">
        <f>Estação!O139</f>
        <v>2</v>
      </c>
      <c r="P103" s="1">
        <f>Estação!P139</f>
        <v>1.53</v>
      </c>
      <c r="Q103" s="1">
        <f>Estação!Q139</f>
        <v>137.84</v>
      </c>
      <c r="R103" s="1">
        <f>Estação!R139</f>
        <v>0</v>
      </c>
    </row>
    <row r="104" spans="1:18">
      <c r="A104" s="23">
        <v>43866.25</v>
      </c>
      <c r="B104" s="1">
        <f>Estação!C140</f>
        <v>24.1</v>
      </c>
      <c r="C104" s="1">
        <v>36</v>
      </c>
      <c r="D104" s="1">
        <f>Estação!D140</f>
        <v>14.22</v>
      </c>
      <c r="E104" s="1">
        <f>Estação!E140</f>
        <v>0.28000000000000003</v>
      </c>
      <c r="F104" s="1">
        <f>Estação!F140</f>
        <v>0.11</v>
      </c>
      <c r="G104" s="1">
        <f>Estação!G140</f>
        <v>4.72</v>
      </c>
      <c r="H104" s="1">
        <f>Estação!H140</f>
        <v>4.83</v>
      </c>
      <c r="I104" s="1">
        <f>Estação!I140</f>
        <v>2.4500000000000002</v>
      </c>
      <c r="J104" s="1">
        <f>Estação!J140</f>
        <v>6</v>
      </c>
      <c r="K104" s="1">
        <f>Estação!K140</f>
        <v>0</v>
      </c>
      <c r="L104" s="1">
        <f>Estação!L140</f>
        <v>23.4</v>
      </c>
      <c r="M104" s="1">
        <f>Estação!M140</f>
        <v>95.5</v>
      </c>
      <c r="N104" s="1">
        <f>Estação!N140</f>
        <v>1011.1</v>
      </c>
      <c r="O104" s="1">
        <f>Estação!O140</f>
        <v>6</v>
      </c>
      <c r="P104" s="1">
        <f>Estação!P140</f>
        <v>1.5</v>
      </c>
      <c r="Q104" s="1">
        <f>Estação!Q140</f>
        <v>142.91</v>
      </c>
      <c r="R104" s="1">
        <f>Estação!R140</f>
        <v>0</v>
      </c>
    </row>
    <row r="105" spans="1:18">
      <c r="A105" s="23">
        <v>43866.291666666664</v>
      </c>
      <c r="B105" s="1">
        <f>Estação!C141</f>
        <v>23.8</v>
      </c>
      <c r="C105" s="1">
        <v>36</v>
      </c>
      <c r="D105" s="1">
        <f>Estação!D141</f>
        <v>6.58</v>
      </c>
      <c r="E105" s="1">
        <f>Estação!E141</f>
        <v>0.47</v>
      </c>
      <c r="F105" s="1">
        <f>Estação!F141</f>
        <v>5.89</v>
      </c>
      <c r="G105" s="1">
        <f>Estação!G141</f>
        <v>16.62</v>
      </c>
      <c r="H105" s="1">
        <f>Estação!H141</f>
        <v>22.51</v>
      </c>
      <c r="I105" s="1">
        <f>Estação!I141</f>
        <v>2.35</v>
      </c>
      <c r="J105" s="1">
        <f>Estação!J141</f>
        <v>6</v>
      </c>
      <c r="K105" s="1">
        <f>Estação!K141</f>
        <v>5</v>
      </c>
      <c r="L105" s="1">
        <f>Estação!L141</f>
        <v>24.1</v>
      </c>
      <c r="M105" s="1">
        <f>Estação!M141</f>
        <v>93.4</v>
      </c>
      <c r="N105" s="1">
        <f>Estação!N141</f>
        <v>1011.6</v>
      </c>
      <c r="O105" s="1">
        <f>Estação!O141</f>
        <v>119</v>
      </c>
      <c r="P105" s="1">
        <f>Estação!P141</f>
        <v>1.07</v>
      </c>
      <c r="Q105" s="1">
        <f>Estação!Q141</f>
        <v>136.09</v>
      </c>
      <c r="R105" s="1">
        <f>Estação!R141</f>
        <v>0</v>
      </c>
    </row>
    <row r="106" spans="1:18">
      <c r="A106" s="23">
        <v>43866.333333333336</v>
      </c>
      <c r="B106" s="1">
        <f>Estação!C142</f>
        <v>24.4</v>
      </c>
      <c r="C106" s="1">
        <v>36</v>
      </c>
      <c r="D106" s="1">
        <f>Estação!D142</f>
        <v>9.1300000000000008</v>
      </c>
      <c r="E106" s="1">
        <f>Estação!E142</f>
        <v>0.57999999999999996</v>
      </c>
      <c r="F106" s="1">
        <f>Estação!F142</f>
        <v>7.46</v>
      </c>
      <c r="G106" s="1">
        <f>Estação!G142</f>
        <v>18.09</v>
      </c>
      <c r="H106" s="1">
        <f>Estação!H142</f>
        <v>25.55</v>
      </c>
      <c r="I106" s="1">
        <f>Estação!I142</f>
        <v>2.31</v>
      </c>
      <c r="J106" s="1">
        <f>Estação!J142</f>
        <v>14</v>
      </c>
      <c r="K106" s="1">
        <f>Estação!K142</f>
        <v>6</v>
      </c>
      <c r="L106" s="1">
        <f>Estação!L142</f>
        <v>25.7</v>
      </c>
      <c r="M106" s="1">
        <f>Estação!M142</f>
        <v>86.9</v>
      </c>
      <c r="N106" s="1">
        <f>Estação!N142</f>
        <v>1012.2</v>
      </c>
      <c r="O106" s="1">
        <f>Estação!O142</f>
        <v>191</v>
      </c>
      <c r="P106" s="1">
        <f>Estação!P142</f>
        <v>0.88</v>
      </c>
      <c r="Q106" s="1">
        <f>Estação!Q142</f>
        <v>130.47999999999999</v>
      </c>
      <c r="R106" s="1">
        <f>Estação!R142</f>
        <v>0</v>
      </c>
    </row>
    <row r="107" spans="1:18">
      <c r="A107" s="23">
        <v>43866.375</v>
      </c>
      <c r="B107" s="1">
        <f>Estação!C143</f>
        <v>24.8</v>
      </c>
      <c r="C107" s="1">
        <v>36</v>
      </c>
      <c r="D107" s="1">
        <f>Estação!D143</f>
        <v>17.72</v>
      </c>
      <c r="E107" s="1">
        <f>Estação!E143</f>
        <v>0.47</v>
      </c>
      <c r="F107" s="1">
        <f>Estação!F143</f>
        <v>4.43</v>
      </c>
      <c r="G107" s="1">
        <f>Estação!G143</f>
        <v>13.04</v>
      </c>
      <c r="H107" s="1">
        <f>Estação!H143</f>
        <v>17.47</v>
      </c>
      <c r="I107" s="1">
        <f>Estação!I143</f>
        <v>2.37</v>
      </c>
      <c r="J107" s="1">
        <f>Estação!J143</f>
        <v>20</v>
      </c>
      <c r="K107" s="1">
        <f>Estação!K143</f>
        <v>7</v>
      </c>
      <c r="L107" s="1">
        <f>Estação!L143</f>
        <v>26.8</v>
      </c>
      <c r="M107" s="1">
        <f>Estação!M143</f>
        <v>82.4</v>
      </c>
      <c r="N107" s="1">
        <f>Estação!N143</f>
        <v>1012.6</v>
      </c>
      <c r="O107" s="1">
        <f>Estação!O143</f>
        <v>374</v>
      </c>
      <c r="P107" s="1">
        <f>Estação!P143</f>
        <v>1.93</v>
      </c>
      <c r="Q107" s="1">
        <f>Estação!Q143</f>
        <v>120.36</v>
      </c>
      <c r="R107" s="1">
        <f>Estação!R143</f>
        <v>0</v>
      </c>
    </row>
    <row r="108" spans="1:18">
      <c r="A108" s="23">
        <v>43866.416666666664</v>
      </c>
      <c r="B108" s="1">
        <f>Estação!C144</f>
        <v>25.2</v>
      </c>
      <c r="C108" s="1">
        <v>36</v>
      </c>
      <c r="D108" s="1">
        <f>Estação!D144</f>
        <v>22.62</v>
      </c>
      <c r="E108" s="35"/>
      <c r="F108" s="1">
        <f>Estação!F144</f>
        <v>2</v>
      </c>
      <c r="G108" s="1">
        <f>Estação!G144</f>
        <v>9.4700000000000006</v>
      </c>
      <c r="H108" s="1">
        <f>Estação!H144</f>
        <v>11.47</v>
      </c>
      <c r="I108" s="1">
        <f>Estação!I144</f>
        <v>2.35</v>
      </c>
      <c r="J108" s="1">
        <f>Estação!J144</f>
        <v>20</v>
      </c>
      <c r="K108" s="1">
        <f>Estação!K144</f>
        <v>6</v>
      </c>
      <c r="L108" s="1">
        <f>Estação!L144</f>
        <v>27.2</v>
      </c>
      <c r="M108" s="1">
        <f>Estação!M144</f>
        <v>80</v>
      </c>
      <c r="N108" s="1">
        <f>Estação!N144</f>
        <v>1012.7</v>
      </c>
      <c r="O108" s="1">
        <f>Estação!O144</f>
        <v>278</v>
      </c>
      <c r="P108" s="1">
        <f>Estação!P144</f>
        <v>1.01</v>
      </c>
      <c r="Q108" s="1">
        <f>Estação!Q144</f>
        <v>103.36</v>
      </c>
      <c r="R108" s="1">
        <f>Estação!R144</f>
        <v>0.2</v>
      </c>
    </row>
    <row r="109" spans="1:18">
      <c r="A109" s="23">
        <v>43866.458333333336</v>
      </c>
      <c r="B109" s="1">
        <f>Estação!C145</f>
        <v>26.3</v>
      </c>
      <c r="C109" s="1">
        <v>36</v>
      </c>
      <c r="D109" s="35"/>
      <c r="E109" s="1">
        <f>Estação!E145</f>
        <v>0.33</v>
      </c>
      <c r="F109" s="1">
        <f>Estação!F145</f>
        <v>0.91</v>
      </c>
      <c r="G109" s="1">
        <f>Estação!G145</f>
        <v>8.2899999999999991</v>
      </c>
      <c r="H109" s="1">
        <f>Estação!H145</f>
        <v>9.1999999999999993</v>
      </c>
      <c r="I109" s="1">
        <f>Estação!I145</f>
        <v>1.81</v>
      </c>
      <c r="J109" s="1">
        <f>Estação!J145</f>
        <v>10</v>
      </c>
      <c r="K109" s="1">
        <f>Estação!K145</f>
        <v>12</v>
      </c>
      <c r="L109" s="1">
        <f>Estação!L145</f>
        <v>22.8</v>
      </c>
      <c r="M109" s="1">
        <f>Estação!M145</f>
        <v>97</v>
      </c>
      <c r="N109" s="1">
        <f>Estação!N145</f>
        <v>1013.6</v>
      </c>
      <c r="O109" s="1">
        <f>Estação!O145</f>
        <v>71</v>
      </c>
      <c r="P109" s="1">
        <f>Estação!P145</f>
        <v>1.95</v>
      </c>
      <c r="Q109" s="1">
        <f>Estação!Q145</f>
        <v>30.63</v>
      </c>
      <c r="R109" s="1">
        <f>Estação!R145</f>
        <v>40</v>
      </c>
    </row>
    <row r="110" spans="1:18">
      <c r="A110" s="23">
        <v>43866.5</v>
      </c>
      <c r="B110" s="1">
        <f>Estação!C146</f>
        <v>26.3</v>
      </c>
      <c r="C110" s="1">
        <v>36</v>
      </c>
      <c r="D110" s="35"/>
      <c r="E110" s="1">
        <f>Estação!E146</f>
        <v>0.6</v>
      </c>
      <c r="F110" s="1">
        <f>Estação!F146</f>
        <v>8.4499999999999993</v>
      </c>
      <c r="G110" s="1">
        <f>Estação!G146</f>
        <v>20.97</v>
      </c>
      <c r="H110" s="1">
        <f>Estação!H146</f>
        <v>29.41</v>
      </c>
      <c r="I110" s="1">
        <f>Estação!I146</f>
        <v>1.4</v>
      </c>
      <c r="J110" s="1">
        <f>Estação!J146</f>
        <v>17</v>
      </c>
      <c r="K110" s="1">
        <f>Estação!K146</f>
        <v>10</v>
      </c>
      <c r="L110" s="1">
        <f>Estação!L146</f>
        <v>22.7</v>
      </c>
      <c r="M110" s="1">
        <f>Estação!M146</f>
        <v>97.6</v>
      </c>
      <c r="N110" s="1">
        <f>Estação!N146</f>
        <v>1013.3</v>
      </c>
      <c r="O110" s="1">
        <f>Estação!O146</f>
        <v>85</v>
      </c>
      <c r="P110" s="1">
        <f>Estação!P146</f>
        <v>0.89</v>
      </c>
      <c r="Q110" s="1">
        <f>Estação!Q146</f>
        <v>266.72000000000003</v>
      </c>
      <c r="R110" s="1">
        <f>Estação!R146</f>
        <v>0.2</v>
      </c>
    </row>
    <row r="111" spans="1:18">
      <c r="A111" s="23">
        <v>43866.541666666664</v>
      </c>
      <c r="B111" s="1">
        <f>Estação!C147</f>
        <v>26.1</v>
      </c>
      <c r="C111" s="1">
        <v>36</v>
      </c>
      <c r="D111" s="35"/>
      <c r="E111" s="1">
        <f>Estação!E147</f>
        <v>0.61</v>
      </c>
      <c r="F111" s="1">
        <f>Estação!F147</f>
        <v>9.07</v>
      </c>
      <c r="G111" s="1">
        <f>Estação!G147</f>
        <v>17.3</v>
      </c>
      <c r="H111" s="1">
        <f>Estação!H147</f>
        <v>26.37</v>
      </c>
      <c r="I111" s="1">
        <f>Estação!I147</f>
        <v>1.87</v>
      </c>
      <c r="J111" s="1">
        <f>Estação!J147</f>
        <v>16</v>
      </c>
      <c r="K111" s="1">
        <f>Estação!K147</f>
        <v>9</v>
      </c>
      <c r="L111" s="1">
        <f>Estação!L147</f>
        <v>24.1</v>
      </c>
      <c r="M111" s="1">
        <f>Estação!M147</f>
        <v>93.4</v>
      </c>
      <c r="N111" s="1">
        <f>Estação!N147</f>
        <v>1012.2</v>
      </c>
      <c r="O111" s="1">
        <f>Estação!O147</f>
        <v>364</v>
      </c>
      <c r="P111" s="1">
        <f>Estação!P147</f>
        <v>0.75</v>
      </c>
      <c r="Q111" s="1">
        <f>Estação!Q147</f>
        <v>270.73</v>
      </c>
      <c r="R111" s="1">
        <f>Estação!R147</f>
        <v>0</v>
      </c>
    </row>
    <row r="112" spans="1:18">
      <c r="A112" s="23">
        <v>43866.583333333336</v>
      </c>
      <c r="B112" s="1">
        <f>Estação!C148</f>
        <v>26.8</v>
      </c>
      <c r="C112" s="1">
        <v>36</v>
      </c>
      <c r="D112" s="35"/>
      <c r="E112" s="1">
        <f>Estação!E148</f>
        <v>0.48</v>
      </c>
      <c r="F112" s="1">
        <f>Estação!F148</f>
        <v>4.01</v>
      </c>
      <c r="G112" s="1">
        <f>Estação!G148</f>
        <v>11.38</v>
      </c>
      <c r="H112" s="1">
        <f>Estação!H148</f>
        <v>15.39</v>
      </c>
      <c r="I112" s="1">
        <f>Estação!I148</f>
        <v>1.91</v>
      </c>
      <c r="J112" s="1">
        <f>Estação!J148</f>
        <v>20</v>
      </c>
      <c r="K112" s="1">
        <f>Estação!K148</f>
        <v>10</v>
      </c>
      <c r="L112" s="1">
        <f>Estação!L148</f>
        <v>26.3</v>
      </c>
      <c r="M112" s="1">
        <f>Estação!M148</f>
        <v>80.3</v>
      </c>
      <c r="N112" s="1">
        <f>Estação!N148</f>
        <v>1011.7</v>
      </c>
      <c r="O112" s="1">
        <f>Estação!O148</f>
        <v>313</v>
      </c>
      <c r="P112" s="1">
        <f>Estação!P148</f>
        <v>1.77</v>
      </c>
      <c r="Q112" s="1">
        <f>Estação!Q148</f>
        <v>353.03</v>
      </c>
      <c r="R112" s="1">
        <f>Estação!R148</f>
        <v>0</v>
      </c>
    </row>
    <row r="113" spans="1:18">
      <c r="A113" s="23">
        <v>43866.625</v>
      </c>
      <c r="B113" s="1">
        <f>Estação!C149</f>
        <v>26.9</v>
      </c>
      <c r="C113" s="1">
        <v>36</v>
      </c>
      <c r="D113" s="1">
        <f>Estação!D149</f>
        <v>28.35</v>
      </c>
      <c r="E113" s="1">
        <f>Estação!E149</f>
        <v>0.4</v>
      </c>
      <c r="F113" s="35"/>
      <c r="G113" s="35"/>
      <c r="H113" s="35"/>
      <c r="I113" s="1">
        <f>Estação!I149</f>
        <v>2.09</v>
      </c>
      <c r="J113" s="1">
        <f>Estação!J149</f>
        <v>16</v>
      </c>
      <c r="K113" s="1">
        <f>Estação!K149</f>
        <v>8</v>
      </c>
      <c r="L113" s="1">
        <f>Estação!L149</f>
        <v>26.8</v>
      </c>
      <c r="M113" s="1">
        <f>Estação!M149</f>
        <v>74.5</v>
      </c>
      <c r="N113" s="1">
        <f>Estação!N149</f>
        <v>1010.8</v>
      </c>
      <c r="O113" s="1">
        <f>Estação!O149</f>
        <v>380</v>
      </c>
      <c r="P113" s="1">
        <f>Estação!P149</f>
        <v>2.46</v>
      </c>
      <c r="Q113" s="1">
        <f>Estação!Q149</f>
        <v>343.11</v>
      </c>
      <c r="R113" s="1">
        <f>Estação!R149</f>
        <v>0.2</v>
      </c>
    </row>
    <row r="114" spans="1:18">
      <c r="A114" s="23">
        <v>43866.666666666664</v>
      </c>
      <c r="B114" s="1">
        <f>Estação!C150</f>
        <v>27.3</v>
      </c>
      <c r="C114" s="1">
        <v>36</v>
      </c>
      <c r="D114" s="1">
        <f>Estação!D150</f>
        <v>29.6</v>
      </c>
      <c r="E114" s="1">
        <f>Estação!E150</f>
        <v>0.37</v>
      </c>
      <c r="F114" s="35"/>
      <c r="G114" s="35"/>
      <c r="H114" s="35"/>
      <c r="I114" s="1">
        <f>Estação!I150</f>
        <v>2.13</v>
      </c>
      <c r="J114" s="1">
        <f>Estação!J150</f>
        <v>9</v>
      </c>
      <c r="K114" s="1">
        <f>Estação!K150</f>
        <v>7</v>
      </c>
      <c r="L114" s="1">
        <f>Estação!L150</f>
        <v>27.4</v>
      </c>
      <c r="M114" s="1">
        <f>Estação!M150</f>
        <v>72.2</v>
      </c>
      <c r="N114" s="1">
        <f>Estação!N150</f>
        <v>1010.2</v>
      </c>
      <c r="O114" s="1">
        <f>Estação!O150</f>
        <v>310</v>
      </c>
      <c r="P114" s="1">
        <f>Estação!P150</f>
        <v>0.78</v>
      </c>
      <c r="Q114" s="1">
        <f>Estação!Q150</f>
        <v>24.84</v>
      </c>
      <c r="R114" s="1">
        <f>Estação!R150</f>
        <v>0</v>
      </c>
    </row>
    <row r="115" spans="1:18">
      <c r="A115" s="23">
        <v>43866.708333333336</v>
      </c>
      <c r="B115" s="1">
        <f>Estação!C151</f>
        <v>27.8</v>
      </c>
      <c r="C115" s="1">
        <v>36</v>
      </c>
      <c r="D115" s="1">
        <f>Estação!D151</f>
        <v>26.87</v>
      </c>
      <c r="E115" s="1">
        <f>Estação!E151</f>
        <v>0.33</v>
      </c>
      <c r="F115" s="1">
        <f>Estação!F151</f>
        <v>1.22</v>
      </c>
      <c r="G115" s="1">
        <f>Estação!G151</f>
        <v>11.11</v>
      </c>
      <c r="H115" s="1">
        <f>Estação!H151</f>
        <v>12.33</v>
      </c>
      <c r="I115" s="1">
        <f>Estação!I151</f>
        <v>1.81</v>
      </c>
      <c r="J115" s="1">
        <f>Estação!J151</f>
        <v>18</v>
      </c>
      <c r="K115" s="1">
        <f>Estação!K151</f>
        <v>9</v>
      </c>
      <c r="L115" s="1">
        <f>Estação!L151</f>
        <v>27.2</v>
      </c>
      <c r="M115" s="1">
        <f>Estação!M151</f>
        <v>73.8</v>
      </c>
      <c r="N115" s="1">
        <f>Estação!N151</f>
        <v>1010.2</v>
      </c>
      <c r="O115" s="1">
        <f>Estação!O151</f>
        <v>162</v>
      </c>
      <c r="P115" s="1">
        <f>Estação!P151</f>
        <v>0.9</v>
      </c>
      <c r="Q115" s="1">
        <f>Estação!Q151</f>
        <v>52.66</v>
      </c>
      <c r="R115" s="1">
        <f>Estação!R151</f>
        <v>0</v>
      </c>
    </row>
    <row r="116" spans="1:18">
      <c r="A116" s="23">
        <v>43866.75</v>
      </c>
      <c r="B116" s="1">
        <f>Estação!C152</f>
        <v>27.3</v>
      </c>
      <c r="C116" s="1">
        <v>36</v>
      </c>
      <c r="D116" s="1">
        <f>Estação!D152</f>
        <v>20.48</v>
      </c>
      <c r="E116" s="1">
        <f>Estação!E152</f>
        <v>0.67</v>
      </c>
      <c r="F116" s="1">
        <f>Estação!F152</f>
        <v>2.1800000000000002</v>
      </c>
      <c r="G116" s="1">
        <f>Estação!G152</f>
        <v>14.21</v>
      </c>
      <c r="H116" s="1">
        <f>Estação!H152</f>
        <v>16.38</v>
      </c>
      <c r="I116" s="1">
        <f>Estação!I152</f>
        <v>0.75</v>
      </c>
      <c r="J116" s="1">
        <f>Estação!J152</f>
        <v>26</v>
      </c>
      <c r="K116" s="1">
        <f>Estação!K152</f>
        <v>10</v>
      </c>
      <c r="L116" s="1">
        <f>Estação!L152</f>
        <v>26.7</v>
      </c>
      <c r="M116" s="1">
        <f>Estação!M152</f>
        <v>77.099999999999994</v>
      </c>
      <c r="N116" s="1">
        <f>Estação!N152</f>
        <v>1010.3</v>
      </c>
      <c r="O116" s="1">
        <f>Estação!O152</f>
        <v>30</v>
      </c>
      <c r="P116" s="1">
        <f>Estação!P152</f>
        <v>1.22</v>
      </c>
      <c r="Q116" s="1">
        <f>Estação!Q152</f>
        <v>22.76</v>
      </c>
      <c r="R116" s="1">
        <f>Estação!R152</f>
        <v>0</v>
      </c>
    </row>
    <row r="117" spans="1:18">
      <c r="A117" s="23">
        <v>43866.791666666664</v>
      </c>
      <c r="B117" s="1">
        <f>Estação!C153</f>
        <v>26.8</v>
      </c>
      <c r="C117" s="1">
        <v>36</v>
      </c>
      <c r="D117" s="1">
        <f>Estação!D153</f>
        <v>14.07</v>
      </c>
      <c r="E117" s="1">
        <f>Estação!E153</f>
        <v>0.56000000000000005</v>
      </c>
      <c r="F117" s="1">
        <f>Estação!F153</f>
        <v>1.03</v>
      </c>
      <c r="G117" s="1">
        <f>Estação!G153</f>
        <v>18.760000000000002</v>
      </c>
      <c r="H117" s="1">
        <f>Estação!H153</f>
        <v>19.79</v>
      </c>
      <c r="I117" s="1">
        <f>Estação!I153</f>
        <v>0.74</v>
      </c>
      <c r="J117" s="1">
        <f>Estação!J153</f>
        <v>23</v>
      </c>
      <c r="K117" s="1">
        <f>Estação!K153</f>
        <v>6</v>
      </c>
      <c r="L117" s="1">
        <f>Estação!L153</f>
        <v>26</v>
      </c>
      <c r="M117" s="1">
        <f>Estação!M153</f>
        <v>82.8</v>
      </c>
      <c r="N117" s="1">
        <f>Estação!N153</f>
        <v>1010.9</v>
      </c>
      <c r="O117" s="1">
        <f>Estação!O153</f>
        <v>0</v>
      </c>
      <c r="P117" s="1">
        <f>Estação!P153</f>
        <v>0.33</v>
      </c>
      <c r="Q117" s="1">
        <f>Estação!Q153</f>
        <v>45.93</v>
      </c>
      <c r="R117" s="1">
        <f>Estação!R153</f>
        <v>0</v>
      </c>
    </row>
    <row r="118" spans="1:18">
      <c r="A118" s="23">
        <v>43866.833333333336</v>
      </c>
      <c r="B118" s="1">
        <f>Estação!C154</f>
        <v>26.6</v>
      </c>
      <c r="C118" s="1">
        <v>36</v>
      </c>
      <c r="D118" s="1">
        <f>Estação!D154</f>
        <v>3.4</v>
      </c>
      <c r="E118" s="1">
        <f>Estação!E154</f>
        <v>1.07</v>
      </c>
      <c r="F118" s="1">
        <f>Estação!F154</f>
        <v>13.99</v>
      </c>
      <c r="G118" s="1">
        <f>Estação!G154</f>
        <v>30.07</v>
      </c>
      <c r="H118" s="1">
        <f>Estação!H154</f>
        <v>44.06</v>
      </c>
      <c r="I118" s="1">
        <f>Estação!I154</f>
        <v>1</v>
      </c>
      <c r="J118" s="1">
        <f>Estação!J154</f>
        <v>41</v>
      </c>
      <c r="K118" s="1">
        <f>Estação!K154</f>
        <v>18</v>
      </c>
      <c r="L118" s="1">
        <f>Estação!L154</f>
        <v>25.5</v>
      </c>
      <c r="M118" s="1">
        <f>Estação!M154</f>
        <v>87.4</v>
      </c>
      <c r="N118" s="1">
        <f>Estação!N154</f>
        <v>1011.2</v>
      </c>
      <c r="O118" s="1">
        <f>Estação!O154</f>
        <v>0</v>
      </c>
      <c r="P118" s="1">
        <f>Estação!P154</f>
        <v>0.56000000000000005</v>
      </c>
      <c r="Q118" s="1">
        <f>Estação!Q154</f>
        <v>213.03</v>
      </c>
      <c r="R118" s="1">
        <f>Estação!R154</f>
        <v>0</v>
      </c>
    </row>
    <row r="119" spans="1:18">
      <c r="A119" s="23">
        <v>43866.875</v>
      </c>
      <c r="B119" s="1">
        <f>Estação!C155</f>
        <v>26.5</v>
      </c>
      <c r="C119" s="1">
        <v>36</v>
      </c>
      <c r="D119" s="1">
        <f>Estação!D155</f>
        <v>1.35</v>
      </c>
      <c r="E119" s="1">
        <f>Estação!E155</f>
        <v>1</v>
      </c>
      <c r="F119" s="1">
        <f>Estação!F155</f>
        <v>15.56</v>
      </c>
      <c r="G119" s="1">
        <f>Estação!G155</f>
        <v>31.18</v>
      </c>
      <c r="H119" s="1">
        <f>Estação!H155</f>
        <v>46.74</v>
      </c>
      <c r="I119" s="1">
        <f>Estação!I155</f>
        <v>1.05</v>
      </c>
      <c r="J119" s="1">
        <f>Estação!J155</f>
        <v>38</v>
      </c>
      <c r="K119" s="1">
        <f>Estação!K155</f>
        <v>12</v>
      </c>
      <c r="L119" s="1">
        <f>Estação!L155</f>
        <v>25.2</v>
      </c>
      <c r="M119" s="1">
        <f>Estação!M155</f>
        <v>89.7</v>
      </c>
      <c r="N119" s="1">
        <f>Estação!N155</f>
        <v>1012.1</v>
      </c>
      <c r="O119" s="1">
        <f>Estação!O155</f>
        <v>0</v>
      </c>
      <c r="P119" s="1">
        <f>Estação!P155</f>
        <v>0.28999999999999998</v>
      </c>
      <c r="Q119" s="1">
        <f>Estação!Q155</f>
        <v>336.2</v>
      </c>
      <c r="R119" s="1">
        <f>Estação!R155</f>
        <v>0</v>
      </c>
    </row>
    <row r="120" spans="1:18">
      <c r="A120" s="23">
        <v>43866.916666666664</v>
      </c>
      <c r="B120" s="1">
        <f>Estação!C156</f>
        <v>26.5</v>
      </c>
      <c r="C120" s="1">
        <v>36</v>
      </c>
      <c r="D120" s="1">
        <f>Estação!D156</f>
        <v>1.32</v>
      </c>
      <c r="E120" s="1">
        <f>Estação!E156</f>
        <v>1.25</v>
      </c>
      <c r="F120" s="1">
        <f>Estação!F156</f>
        <v>22.66</v>
      </c>
      <c r="G120" s="1">
        <f>Estação!G156</f>
        <v>26.79</v>
      </c>
      <c r="H120" s="1">
        <f>Estação!H156</f>
        <v>49.45</v>
      </c>
      <c r="I120" s="1">
        <f>Estação!I156</f>
        <v>1.17</v>
      </c>
      <c r="J120" s="1">
        <f>Estação!J156</f>
        <v>52</v>
      </c>
      <c r="K120" s="1">
        <f>Estação!K156</f>
        <v>17</v>
      </c>
      <c r="L120" s="1">
        <f>Estação!L156</f>
        <v>25.1</v>
      </c>
      <c r="M120" s="1">
        <f>Estação!M156</f>
        <v>91.8</v>
      </c>
      <c r="N120" s="1">
        <f>Estação!N156</f>
        <v>1012.6</v>
      </c>
      <c r="O120" s="1">
        <f>Estação!O156</f>
        <v>2</v>
      </c>
      <c r="P120" s="1">
        <f>Estação!P156</f>
        <v>0.52</v>
      </c>
      <c r="Q120" s="1">
        <f>Estação!Q156</f>
        <v>168.19</v>
      </c>
      <c r="R120" s="1">
        <f>Estação!R156</f>
        <v>0</v>
      </c>
    </row>
    <row r="121" spans="1:18">
      <c r="A121" s="23">
        <v>43866.958333333336</v>
      </c>
      <c r="B121" s="1">
        <f>Estação!C157</f>
        <v>26.6</v>
      </c>
      <c r="C121" s="1">
        <v>36</v>
      </c>
      <c r="D121" s="1">
        <f>Estação!D157</f>
        <v>1.18</v>
      </c>
      <c r="E121" s="1">
        <f>Estação!E157</f>
        <v>1.31</v>
      </c>
      <c r="F121" s="1">
        <f>Estação!F157</f>
        <v>23.3</v>
      </c>
      <c r="G121" s="1">
        <f>Estação!G157</f>
        <v>32.729999999999997</v>
      </c>
      <c r="H121" s="1">
        <f>Estação!H157</f>
        <v>56.03</v>
      </c>
      <c r="I121" s="1">
        <f>Estação!I157</f>
        <v>1.37</v>
      </c>
      <c r="J121" s="1">
        <f>Estação!J157</f>
        <v>51</v>
      </c>
      <c r="K121" s="1">
        <f>Estação!K157</f>
        <v>17</v>
      </c>
      <c r="L121" s="1">
        <f>Estação!L157</f>
        <v>25</v>
      </c>
      <c r="M121" s="1">
        <f>Estação!M157</f>
        <v>91.5</v>
      </c>
      <c r="N121" s="1">
        <f>Estação!N157</f>
        <v>1012.5</v>
      </c>
      <c r="O121" s="1">
        <f>Estação!O157</f>
        <v>1</v>
      </c>
      <c r="P121" s="1">
        <f>Estação!P157</f>
        <v>1.02</v>
      </c>
      <c r="Q121" s="1">
        <f>Estação!Q157</f>
        <v>176.94</v>
      </c>
      <c r="R121" s="1">
        <f>Estação!R157</f>
        <v>0</v>
      </c>
    </row>
    <row r="122" spans="1:18">
      <c r="A122" s="23">
        <v>43867</v>
      </c>
      <c r="B122" s="1">
        <f>Estação!C166</f>
        <v>26.6</v>
      </c>
      <c r="C122" s="1">
        <v>36</v>
      </c>
      <c r="D122" s="1">
        <f>Estação!D166</f>
        <v>1.48</v>
      </c>
      <c r="E122" s="1">
        <f>Estação!E166</f>
        <v>1.02</v>
      </c>
      <c r="F122" s="1">
        <f>Estação!F166</f>
        <v>13.07</v>
      </c>
      <c r="G122" s="1">
        <f>Estação!G166</f>
        <v>31.12</v>
      </c>
      <c r="H122" s="1">
        <f>Estação!H166</f>
        <v>44.19</v>
      </c>
      <c r="I122" s="1">
        <f>Estação!I166</f>
        <v>1.51</v>
      </c>
      <c r="J122" s="1">
        <f>Estação!J166</f>
        <v>61</v>
      </c>
      <c r="K122" s="1">
        <f>Estação!K166</f>
        <v>39</v>
      </c>
      <c r="L122" s="1">
        <f>Estação!L166</f>
        <v>24.6</v>
      </c>
      <c r="M122" s="1">
        <f>Estação!M166</f>
        <v>94.2</v>
      </c>
      <c r="N122" s="1">
        <f>Estação!N166</f>
        <v>1012.1</v>
      </c>
      <c r="O122" s="1">
        <f>Estação!O166</f>
        <v>1</v>
      </c>
      <c r="P122" s="1">
        <f>Estação!P166</f>
        <v>0.62</v>
      </c>
      <c r="Q122" s="1">
        <f>Estação!Q166</f>
        <v>173.02</v>
      </c>
      <c r="R122" s="1">
        <f>Estação!R166</f>
        <v>0</v>
      </c>
    </row>
    <row r="123" spans="1:18">
      <c r="A123" s="23">
        <v>43867.041666666664</v>
      </c>
      <c r="B123" s="1">
        <f>Estação!C167</f>
        <v>26.4</v>
      </c>
      <c r="C123" s="1">
        <v>36</v>
      </c>
      <c r="D123" s="1">
        <f>Estação!D167</f>
        <v>2.2799999999999998</v>
      </c>
      <c r="E123" s="1">
        <f>Estação!E167</f>
        <v>0.82</v>
      </c>
      <c r="F123" s="1">
        <f>Estação!F167</f>
        <v>3.76</v>
      </c>
      <c r="G123" s="1">
        <f>Estação!G167</f>
        <v>25.64</v>
      </c>
      <c r="H123" s="1">
        <f>Estação!H167</f>
        <v>29.41</v>
      </c>
      <c r="I123" s="1">
        <f>Estação!I167</f>
        <v>2.44</v>
      </c>
      <c r="J123" s="1">
        <f>Estação!J167</f>
        <v>41</v>
      </c>
      <c r="K123" s="1">
        <f>Estação!K167</f>
        <v>28</v>
      </c>
      <c r="L123" s="1">
        <f>Estação!L167</f>
        <v>24.3</v>
      </c>
      <c r="M123" s="1">
        <f>Estação!M167</f>
        <v>95.2</v>
      </c>
      <c r="N123" s="1">
        <f>Estação!N167</f>
        <v>1011.3</v>
      </c>
      <c r="O123" s="1">
        <f>Estação!O167</f>
        <v>1</v>
      </c>
      <c r="P123" s="1">
        <f>Estação!P167</f>
        <v>0.28000000000000003</v>
      </c>
      <c r="Q123" s="1">
        <f>Estação!Q167</f>
        <v>234.49</v>
      </c>
      <c r="R123" s="1">
        <f>Estação!R167</f>
        <v>0</v>
      </c>
    </row>
    <row r="124" spans="1:18">
      <c r="A124" s="23">
        <v>43867.083333333336</v>
      </c>
      <c r="B124" s="1">
        <f>Estação!C168</f>
        <v>26.3</v>
      </c>
      <c r="C124" s="1">
        <v>36</v>
      </c>
      <c r="D124" s="1">
        <f>Estação!D168</f>
        <v>1.44</v>
      </c>
      <c r="E124" s="1">
        <f>Estação!E168</f>
        <v>0.87</v>
      </c>
      <c r="F124" s="1">
        <f>Estação!F168</f>
        <v>5.07</v>
      </c>
      <c r="G124" s="1">
        <f>Estação!G168</f>
        <v>22.68</v>
      </c>
      <c r="H124" s="1">
        <f>Estação!H168</f>
        <v>27.75</v>
      </c>
      <c r="I124" s="1">
        <f>Estação!I168</f>
        <v>2.5299999999999998</v>
      </c>
      <c r="J124" s="1">
        <f>Estação!J168</f>
        <v>46</v>
      </c>
      <c r="K124" s="1">
        <f>Estação!K168</f>
        <v>30</v>
      </c>
      <c r="L124" s="1">
        <f>Estação!L168</f>
        <v>24</v>
      </c>
      <c r="M124" s="1">
        <f>Estação!M168</f>
        <v>96.6</v>
      </c>
      <c r="N124" s="1">
        <f>Estação!N168</f>
        <v>1010.6</v>
      </c>
      <c r="O124" s="1">
        <f>Estação!O168</f>
        <v>1</v>
      </c>
      <c r="P124" s="1">
        <f>Estação!P168</f>
        <v>0.06</v>
      </c>
      <c r="Q124" s="1">
        <f>Estação!Q168</f>
        <v>187.13</v>
      </c>
      <c r="R124" s="1">
        <f>Estação!R168</f>
        <v>0</v>
      </c>
    </row>
    <row r="125" spans="1:18">
      <c r="A125" s="23">
        <v>43867.125</v>
      </c>
      <c r="B125" s="1">
        <f>Estação!C169</f>
        <v>26</v>
      </c>
      <c r="C125" s="1">
        <v>36</v>
      </c>
      <c r="D125" s="1">
        <f>Estação!D169</f>
        <v>1.5</v>
      </c>
      <c r="E125" s="1">
        <f>Estação!E169</f>
        <v>0.79</v>
      </c>
      <c r="F125" s="1">
        <f>Estação!F169</f>
        <v>5.48</v>
      </c>
      <c r="G125" s="1">
        <f>Estação!G169</f>
        <v>21</v>
      </c>
      <c r="H125" s="1">
        <f>Estação!H169</f>
        <v>26.48</v>
      </c>
      <c r="I125" s="1">
        <f>Estação!I169</f>
        <v>2.34</v>
      </c>
      <c r="J125" s="1">
        <f>Estação!J169</f>
        <v>39</v>
      </c>
      <c r="K125" s="1">
        <f>Estação!K169</f>
        <v>28</v>
      </c>
      <c r="L125" s="1">
        <f>Estação!L169</f>
        <v>23.9</v>
      </c>
      <c r="M125" s="1">
        <f>Estação!M169</f>
        <v>97.2</v>
      </c>
      <c r="N125" s="1">
        <f>Estação!N169</f>
        <v>1010.4</v>
      </c>
      <c r="O125" s="1">
        <f>Estação!O169</f>
        <v>1</v>
      </c>
      <c r="P125" s="1">
        <f>Estação!P169</f>
        <v>0.39</v>
      </c>
      <c r="Q125" s="1">
        <f>Estação!Q169</f>
        <v>228.5</v>
      </c>
      <c r="R125" s="1">
        <f>Estação!R169</f>
        <v>0</v>
      </c>
    </row>
    <row r="126" spans="1:18">
      <c r="A126" s="23">
        <v>43867.166666666664</v>
      </c>
      <c r="B126" s="1">
        <f>Estação!C170</f>
        <v>25.9</v>
      </c>
      <c r="C126" s="1">
        <v>36</v>
      </c>
      <c r="D126" s="1">
        <f>Estação!D170</f>
        <v>2.83</v>
      </c>
      <c r="E126" s="1">
        <f>Estação!E170</f>
        <v>0.56999999999999995</v>
      </c>
      <c r="F126" s="1">
        <f>Estação!F170</f>
        <v>3.54</v>
      </c>
      <c r="G126" s="1">
        <f>Estação!G170</f>
        <v>19.62</v>
      </c>
      <c r="H126" s="1">
        <f>Estação!H170</f>
        <v>23.16</v>
      </c>
      <c r="I126" s="1">
        <f>Estação!I170</f>
        <v>1.85</v>
      </c>
      <c r="J126" s="1">
        <f>Estação!J170</f>
        <v>42</v>
      </c>
      <c r="K126" s="1">
        <f>Estação!K170</f>
        <v>22</v>
      </c>
      <c r="L126" s="1">
        <f>Estação!L170</f>
        <v>23.7</v>
      </c>
      <c r="M126" s="1">
        <f>Estação!M170</f>
        <v>96.7</v>
      </c>
      <c r="N126" s="1">
        <f>Estação!N170</f>
        <v>1010.2</v>
      </c>
      <c r="O126" s="1">
        <f>Estação!O170</f>
        <v>1</v>
      </c>
      <c r="P126" s="1">
        <f>Estação!P170</f>
        <v>0.52</v>
      </c>
      <c r="Q126" s="1">
        <f>Estação!Q170</f>
        <v>196.57</v>
      </c>
      <c r="R126" s="1">
        <f>Estação!R170</f>
        <v>0</v>
      </c>
    </row>
    <row r="127" spans="1:18">
      <c r="A127" s="23">
        <v>43867.208333333336</v>
      </c>
      <c r="B127" s="1">
        <f>Estação!C171</f>
        <v>25.8</v>
      </c>
      <c r="C127" s="1">
        <v>36</v>
      </c>
      <c r="D127" s="1">
        <f>Estação!D171</f>
        <v>1.51</v>
      </c>
      <c r="E127" s="1">
        <f>Estação!E171</f>
        <v>0.63</v>
      </c>
      <c r="F127" s="1">
        <f>Estação!F171</f>
        <v>1.88</v>
      </c>
      <c r="G127" s="1">
        <f>Estação!G171</f>
        <v>22.27</v>
      </c>
      <c r="H127" s="1">
        <f>Estação!H171</f>
        <v>24.15</v>
      </c>
      <c r="I127" s="1">
        <f>Estação!I171</f>
        <v>1.78</v>
      </c>
      <c r="J127" s="1">
        <f>Estação!J171</f>
        <v>50</v>
      </c>
      <c r="K127" s="1">
        <f>Estação!K171</f>
        <v>30</v>
      </c>
      <c r="L127" s="1">
        <f>Estação!L171</f>
        <v>23.6</v>
      </c>
      <c r="M127" s="1">
        <f>Estação!M171</f>
        <v>96.6</v>
      </c>
      <c r="N127" s="1">
        <f>Estação!N171</f>
        <v>1010.5</v>
      </c>
      <c r="O127" s="1">
        <f>Estação!O171</f>
        <v>1</v>
      </c>
      <c r="P127" s="1">
        <f>Estação!P171</f>
        <v>0.33</v>
      </c>
      <c r="Q127" s="1">
        <f>Estação!Q171</f>
        <v>118.52</v>
      </c>
      <c r="R127" s="1">
        <f>Estação!R171</f>
        <v>0</v>
      </c>
    </row>
    <row r="128" spans="1:18">
      <c r="A128" s="23">
        <v>43867.25</v>
      </c>
      <c r="B128" s="1">
        <f>Estação!C172</f>
        <v>25.8</v>
      </c>
      <c r="C128" s="1">
        <v>36</v>
      </c>
      <c r="D128" s="1">
        <f>Estação!D172</f>
        <v>1.27</v>
      </c>
      <c r="E128" s="1">
        <f>Estação!E172</f>
        <v>0.7</v>
      </c>
      <c r="F128" s="1">
        <f>Estação!F172</f>
        <v>12.36</v>
      </c>
      <c r="G128" s="1">
        <f>Estação!G172</f>
        <v>20.8</v>
      </c>
      <c r="H128" s="1">
        <f>Estação!H172</f>
        <v>33.159999999999997</v>
      </c>
      <c r="I128" s="1">
        <f>Estação!I172</f>
        <v>1.87</v>
      </c>
      <c r="J128" s="1">
        <f>Estação!J172</f>
        <v>44</v>
      </c>
      <c r="K128" s="1">
        <f>Estação!K172</f>
        <v>32</v>
      </c>
      <c r="L128" s="1">
        <f>Estação!L172</f>
        <v>23.7</v>
      </c>
      <c r="M128" s="1">
        <f>Estação!M172</f>
        <v>96.9</v>
      </c>
      <c r="N128" s="1">
        <f>Estação!N172</f>
        <v>1011.1</v>
      </c>
      <c r="O128" s="1">
        <f>Estação!O172</f>
        <v>5</v>
      </c>
      <c r="P128" s="1">
        <f>Estação!P172</f>
        <v>0.75</v>
      </c>
      <c r="Q128" s="1">
        <f>Estação!Q172</f>
        <v>127.6</v>
      </c>
      <c r="R128" s="1">
        <f>Estação!R172</f>
        <v>0.2</v>
      </c>
    </row>
    <row r="129" spans="1:18">
      <c r="A129" s="23">
        <v>43867.291666666664</v>
      </c>
      <c r="B129" s="1">
        <f>Estação!C173</f>
        <v>25.8</v>
      </c>
      <c r="C129" s="1">
        <v>36</v>
      </c>
      <c r="D129" s="1">
        <f>Estação!D173</f>
        <v>7.1</v>
      </c>
      <c r="E129" s="1">
        <f>Estação!E173</f>
        <v>0.6</v>
      </c>
      <c r="F129" s="1">
        <f>Estação!F173</f>
        <v>10.36</v>
      </c>
      <c r="G129" s="1">
        <f>Estação!G173</f>
        <v>16.21</v>
      </c>
      <c r="H129" s="1">
        <f>Estação!H173</f>
        <v>26.57</v>
      </c>
      <c r="I129" s="1">
        <f>Estação!I173</f>
        <v>1.94</v>
      </c>
      <c r="J129" s="1">
        <f>Estação!J173</f>
        <v>19</v>
      </c>
      <c r="K129" s="1">
        <f>Estação!K173</f>
        <v>13</v>
      </c>
      <c r="L129" s="1">
        <f>Estação!L173</f>
        <v>23.5</v>
      </c>
      <c r="M129" s="1">
        <f>Estação!M173</f>
        <v>97.8</v>
      </c>
      <c r="N129" s="1">
        <f>Estação!N173</f>
        <v>1012.1</v>
      </c>
      <c r="O129" s="1">
        <f>Estação!O173</f>
        <v>25</v>
      </c>
      <c r="P129" s="1">
        <f>Estação!P173</f>
        <v>1.9</v>
      </c>
      <c r="Q129" s="1">
        <f>Estação!Q173</f>
        <v>85.59</v>
      </c>
      <c r="R129" s="1">
        <f>Estação!R173</f>
        <v>30.4</v>
      </c>
    </row>
    <row r="130" spans="1:18">
      <c r="A130" s="23">
        <v>43867.333333333336</v>
      </c>
      <c r="B130" s="1">
        <f>Estação!C174</f>
        <v>25.7</v>
      </c>
      <c r="C130" s="1">
        <v>36</v>
      </c>
      <c r="D130" s="1">
        <f>Estação!D174</f>
        <v>12.06</v>
      </c>
      <c r="E130" s="1">
        <f>Estação!E174</f>
        <v>0.56999999999999995</v>
      </c>
      <c r="F130" s="1">
        <f>Estação!F174</f>
        <v>3.87</v>
      </c>
      <c r="G130" s="1">
        <f>Estação!G174</f>
        <v>16.91</v>
      </c>
      <c r="H130" s="1">
        <f>Estação!H174</f>
        <v>20.78</v>
      </c>
      <c r="I130" s="1">
        <f>Estação!I174</f>
        <v>1.99</v>
      </c>
      <c r="J130" s="1">
        <f>Estação!J174</f>
        <v>11</v>
      </c>
      <c r="K130" s="1">
        <f>Estação!K174</f>
        <v>8</v>
      </c>
      <c r="L130" s="1">
        <f>Estação!L174</f>
        <v>23.6</v>
      </c>
      <c r="M130" s="1">
        <f>Estação!M174</f>
        <v>98.5</v>
      </c>
      <c r="N130" s="1">
        <f>Estação!N174</f>
        <v>1012.8</v>
      </c>
      <c r="O130" s="1">
        <f>Estação!O174</f>
        <v>161</v>
      </c>
      <c r="P130" s="1">
        <f>Estação!P174</f>
        <v>1.25</v>
      </c>
      <c r="Q130" s="1">
        <f>Estação!Q174</f>
        <v>106.92</v>
      </c>
      <c r="R130" s="1">
        <f>Estação!R174</f>
        <v>0</v>
      </c>
    </row>
    <row r="131" spans="1:18">
      <c r="A131" s="23">
        <v>43867.375</v>
      </c>
      <c r="B131" s="1">
        <f>Estação!C175</f>
        <v>26.4</v>
      </c>
      <c r="C131" s="1">
        <v>36</v>
      </c>
      <c r="D131" s="1">
        <f>Estação!D175</f>
        <v>12.63</v>
      </c>
      <c r="E131" s="1">
        <f>Estação!E175</f>
        <v>0.52</v>
      </c>
      <c r="F131" s="1">
        <f>Estação!F175</f>
        <v>6.74</v>
      </c>
      <c r="G131" s="1">
        <f>Estação!G175</f>
        <v>17.059999999999999</v>
      </c>
      <c r="H131" s="1">
        <f>Estação!H175</f>
        <v>23.8</v>
      </c>
      <c r="I131" s="1">
        <f>Estação!I175</f>
        <v>1.96</v>
      </c>
      <c r="J131" s="1">
        <f>Estação!J175</f>
        <v>11</v>
      </c>
      <c r="K131" s="35"/>
      <c r="L131" s="1">
        <f>Estação!L175</f>
        <v>25.1</v>
      </c>
      <c r="M131" s="1">
        <f>Estação!M175</f>
        <v>92.3</v>
      </c>
      <c r="N131" s="1">
        <f>Estação!N175</f>
        <v>1013.3</v>
      </c>
      <c r="O131" s="1">
        <f>Estação!O175</f>
        <v>303</v>
      </c>
      <c r="P131" s="1">
        <f>Estação!P175</f>
        <v>1.33</v>
      </c>
      <c r="Q131" s="1">
        <f>Estação!Q175</f>
        <v>128.55000000000001</v>
      </c>
      <c r="R131" s="1">
        <f>Estação!R175</f>
        <v>0.2</v>
      </c>
    </row>
    <row r="132" spans="1:18">
      <c r="A132" s="23">
        <v>43867.416666666664</v>
      </c>
      <c r="B132" s="1">
        <f>Estação!C176</f>
        <v>27.8</v>
      </c>
      <c r="C132" s="1">
        <v>36</v>
      </c>
      <c r="D132" s="1">
        <f>Estação!D176</f>
        <v>19.55</v>
      </c>
      <c r="E132" s="1">
        <f>Estação!E176</f>
        <v>0.39</v>
      </c>
      <c r="F132" s="1">
        <f>Estação!F176</f>
        <v>4.5199999999999996</v>
      </c>
      <c r="G132" s="1">
        <f>Estação!G176</f>
        <v>9.77</v>
      </c>
      <c r="H132" s="1">
        <f>Estação!H176</f>
        <v>14.29</v>
      </c>
      <c r="I132" s="1">
        <f>Estação!I176</f>
        <v>1.64</v>
      </c>
      <c r="J132" s="35"/>
      <c r="K132" s="35"/>
      <c r="L132" s="1">
        <f>Estação!L176</f>
        <v>27.4</v>
      </c>
      <c r="M132" s="1">
        <f>Estação!M176</f>
        <v>80.400000000000006</v>
      </c>
      <c r="N132" s="1">
        <f>Estação!N176</f>
        <v>1013.1</v>
      </c>
      <c r="O132" s="1">
        <f>Estação!O176</f>
        <v>693</v>
      </c>
      <c r="P132" s="1">
        <f>Estação!P176</f>
        <v>2.06</v>
      </c>
      <c r="Q132" s="1">
        <f>Estação!Q176</f>
        <v>112.14</v>
      </c>
      <c r="R132" s="1">
        <f>Estação!R176</f>
        <v>0</v>
      </c>
    </row>
    <row r="133" spans="1:18">
      <c r="A133" s="23">
        <v>43867.458333333336</v>
      </c>
      <c r="B133" s="1">
        <f>Estação!C177</f>
        <v>28.5</v>
      </c>
      <c r="C133" s="1">
        <v>36</v>
      </c>
      <c r="D133" s="1">
        <f>Estação!D177</f>
        <v>24.34</v>
      </c>
      <c r="E133" s="1">
        <f>Estação!E177</f>
        <v>0.31</v>
      </c>
      <c r="F133" s="1">
        <f>Estação!F177</f>
        <v>1.1399999999999999</v>
      </c>
      <c r="G133" s="1">
        <f>Estação!G177</f>
        <v>6.65</v>
      </c>
      <c r="H133" s="1">
        <f>Estação!H177</f>
        <v>7.79</v>
      </c>
      <c r="I133" s="1">
        <f>Estação!I177</f>
        <v>1.3</v>
      </c>
      <c r="J133" s="35"/>
      <c r="K133" s="1">
        <f>Estação!K177</f>
        <v>0</v>
      </c>
      <c r="L133" s="1">
        <f>Estação!L177</f>
        <v>29.2</v>
      </c>
      <c r="M133" s="1">
        <f>Estação!M177</f>
        <v>70.7</v>
      </c>
      <c r="N133" s="1">
        <f>Estação!N177</f>
        <v>1012.8</v>
      </c>
      <c r="O133" s="1">
        <f>Estação!O177</f>
        <v>901</v>
      </c>
      <c r="P133" s="1">
        <f>Estação!P177</f>
        <v>2.0499999999999998</v>
      </c>
      <c r="Q133" s="1">
        <f>Estação!Q177</f>
        <v>61.5</v>
      </c>
      <c r="R133" s="1">
        <f>Estação!R177</f>
        <v>0</v>
      </c>
    </row>
    <row r="134" spans="1:18">
      <c r="A134" s="23">
        <v>43867.5</v>
      </c>
      <c r="B134" s="1">
        <f>Estação!C178</f>
        <v>28.5</v>
      </c>
      <c r="C134" s="1">
        <v>36</v>
      </c>
      <c r="D134" s="1">
        <f>Estação!D178</f>
        <v>23.61</v>
      </c>
      <c r="E134" s="1">
        <f>Estação!E178</f>
        <v>0.27</v>
      </c>
      <c r="F134" s="1">
        <f>Estação!F178</f>
        <v>1.2</v>
      </c>
      <c r="G134" s="1">
        <f>Estação!G178</f>
        <v>6.39</v>
      </c>
      <c r="H134" s="1">
        <f>Estação!H178</f>
        <v>7.58</v>
      </c>
      <c r="I134" s="35"/>
      <c r="J134" s="1">
        <f>Estação!J178</f>
        <v>6</v>
      </c>
      <c r="K134" s="1">
        <f>Estação!K178</f>
        <v>6</v>
      </c>
      <c r="L134" s="1">
        <f>Estação!L178</f>
        <v>28.2</v>
      </c>
      <c r="M134" s="1">
        <f>Estação!M178</f>
        <v>75.400000000000006</v>
      </c>
      <c r="N134" s="1">
        <f>Estação!N178</f>
        <v>1012.4</v>
      </c>
      <c r="O134" s="1">
        <f>Estação!O178</f>
        <v>436</v>
      </c>
      <c r="P134" s="1">
        <f>Estação!P178</f>
        <v>3.58</v>
      </c>
      <c r="Q134" s="1">
        <f>Estação!Q178</f>
        <v>45.21</v>
      </c>
      <c r="R134" s="1">
        <f>Estação!R178</f>
        <v>1.6</v>
      </c>
    </row>
    <row r="135" spans="1:18">
      <c r="A135" s="23">
        <v>43867.541666666664</v>
      </c>
      <c r="B135" s="1">
        <f>Estação!C179</f>
        <v>28.4</v>
      </c>
      <c r="C135" s="1">
        <v>36</v>
      </c>
      <c r="D135" s="1">
        <f>Estação!D179</f>
        <v>19.739999999999998</v>
      </c>
      <c r="E135" s="1">
        <f>Estação!E179</f>
        <v>0.37</v>
      </c>
      <c r="F135" s="35"/>
      <c r="G135" s="35"/>
      <c r="H135" s="35"/>
      <c r="I135" s="35"/>
      <c r="J135" s="1">
        <f>Estação!J179</f>
        <v>1</v>
      </c>
      <c r="K135" s="1">
        <f>Estação!K179</f>
        <v>3</v>
      </c>
      <c r="L135" s="1">
        <f>Estação!L179</f>
        <v>25.2</v>
      </c>
      <c r="M135" s="1">
        <f>Estação!M179</f>
        <v>88.6</v>
      </c>
      <c r="N135" s="1">
        <f>Estação!N179</f>
        <v>1011.6</v>
      </c>
      <c r="O135" s="1">
        <f>Estação!O179</f>
        <v>148</v>
      </c>
      <c r="P135" s="1">
        <f>Estação!P179</f>
        <v>1.02</v>
      </c>
      <c r="Q135" s="1">
        <f>Estação!Q179</f>
        <v>65.540000000000006</v>
      </c>
      <c r="R135" s="1">
        <f>Estação!R179</f>
        <v>0.4</v>
      </c>
    </row>
    <row r="136" spans="1:18">
      <c r="A136" s="23">
        <v>43867.583333333336</v>
      </c>
      <c r="B136" s="1">
        <f>Estação!C180</f>
        <v>27.1</v>
      </c>
      <c r="C136" s="1">
        <v>36</v>
      </c>
      <c r="D136" s="1">
        <f>Estação!D180</f>
        <v>25.08</v>
      </c>
      <c r="E136" s="1">
        <f>Estação!E180</f>
        <v>0.34</v>
      </c>
      <c r="F136" s="1">
        <f>Estação!F180</f>
        <v>1.99</v>
      </c>
      <c r="G136" s="1">
        <f>Estação!G180</f>
        <v>7.6</v>
      </c>
      <c r="H136" s="1">
        <f>Estação!H180</f>
        <v>9.59</v>
      </c>
      <c r="I136" s="35"/>
      <c r="J136" s="1">
        <f>Estação!J180</f>
        <v>0</v>
      </c>
      <c r="K136" s="1">
        <f>Estação!K180</f>
        <v>0</v>
      </c>
      <c r="L136" s="1">
        <f>Estação!L180</f>
        <v>26.5</v>
      </c>
      <c r="M136" s="1">
        <f>Estação!M180</f>
        <v>79.400000000000006</v>
      </c>
      <c r="N136" s="1">
        <f>Estação!N180</f>
        <v>1010.8</v>
      </c>
      <c r="O136" s="1">
        <f>Estação!O180</f>
        <v>364</v>
      </c>
      <c r="P136" s="1">
        <f>Estação!P180</f>
        <v>1.1299999999999999</v>
      </c>
      <c r="Q136" s="1">
        <f>Estação!Q180</f>
        <v>55.34</v>
      </c>
      <c r="R136" s="1">
        <f>Estação!R180</f>
        <v>0</v>
      </c>
    </row>
    <row r="137" spans="1:18">
      <c r="A137" s="23">
        <v>43867.625</v>
      </c>
      <c r="B137" s="1">
        <f>Estação!C181</f>
        <v>26.3</v>
      </c>
      <c r="C137" s="1">
        <v>36</v>
      </c>
      <c r="D137" s="1">
        <f>Estação!D181</f>
        <v>27.68</v>
      </c>
      <c r="E137" s="1">
        <f>Estação!E181</f>
        <v>0.33</v>
      </c>
      <c r="F137" s="1">
        <f>Estação!F181</f>
        <v>1.27</v>
      </c>
      <c r="G137" s="1">
        <f>Estação!G181</f>
        <v>5.5</v>
      </c>
      <c r="H137" s="1">
        <f>Estação!H181</f>
        <v>6.77</v>
      </c>
      <c r="I137" s="35"/>
      <c r="J137" s="1">
        <f>Estação!J181</f>
        <v>0</v>
      </c>
      <c r="K137" s="1">
        <f>Estação!K181</f>
        <v>5</v>
      </c>
      <c r="L137" s="1">
        <f>Estação!L181</f>
        <v>28.4</v>
      </c>
      <c r="M137" s="1">
        <f>Estação!M181</f>
        <v>69.7</v>
      </c>
      <c r="N137" s="1">
        <f>Estação!N181</f>
        <v>1010</v>
      </c>
      <c r="O137" s="1">
        <f>Estação!O181</f>
        <v>458</v>
      </c>
      <c r="P137" s="1">
        <f>Estação!P181</f>
        <v>1.3</v>
      </c>
      <c r="Q137" s="1">
        <f>Estação!Q181</f>
        <v>31.47</v>
      </c>
      <c r="R137" s="1">
        <f>Estação!R181</f>
        <v>0</v>
      </c>
    </row>
    <row r="138" spans="1:18">
      <c r="A138" s="23">
        <v>43867.666666666664</v>
      </c>
      <c r="B138" s="1">
        <f>Estação!C182</f>
        <v>27</v>
      </c>
      <c r="C138" s="1">
        <v>36</v>
      </c>
      <c r="D138" s="1">
        <f>Estação!D182</f>
        <v>21.9</v>
      </c>
      <c r="E138" s="1">
        <f>Estação!E182</f>
        <v>0.35</v>
      </c>
      <c r="F138" s="1">
        <f>Estação!F182</f>
        <v>2.09</v>
      </c>
      <c r="G138" s="1">
        <f>Estação!G182</f>
        <v>6.52</v>
      </c>
      <c r="H138" s="1">
        <f>Estação!H182</f>
        <v>8.6</v>
      </c>
      <c r="I138" s="35"/>
      <c r="J138" s="1">
        <f>Estação!J182</f>
        <v>0</v>
      </c>
      <c r="K138" s="1">
        <f>Estação!K182</f>
        <v>3</v>
      </c>
      <c r="L138" s="1">
        <f>Estação!L182</f>
        <v>28.3</v>
      </c>
      <c r="M138" s="1">
        <f>Estação!M182</f>
        <v>72.7</v>
      </c>
      <c r="N138" s="1">
        <f>Estação!N182</f>
        <v>1009.6</v>
      </c>
      <c r="O138" s="1">
        <f>Estação!O182</f>
        <v>279</v>
      </c>
      <c r="P138" s="1">
        <f>Estação!P182</f>
        <v>2.1800000000000002</v>
      </c>
      <c r="Q138" s="1">
        <f>Estação!Q182</f>
        <v>49.58</v>
      </c>
      <c r="R138" s="1">
        <f>Estação!R182</f>
        <v>0</v>
      </c>
    </row>
    <row r="139" spans="1:18">
      <c r="A139" s="23">
        <v>43867.708333333336</v>
      </c>
      <c r="B139" s="1">
        <f>Estação!C183</f>
        <v>27</v>
      </c>
      <c r="C139" s="1">
        <v>36</v>
      </c>
      <c r="D139" s="1">
        <f>Estação!D183</f>
        <v>19.350000000000001</v>
      </c>
      <c r="E139" s="1">
        <f>Estação!E183</f>
        <v>0.3</v>
      </c>
      <c r="F139" s="1">
        <f>Estação!F183</f>
        <v>1.58</v>
      </c>
      <c r="G139" s="1">
        <f>Estação!G183</f>
        <v>6.09</v>
      </c>
      <c r="H139" s="1">
        <f>Estação!H183</f>
        <v>7.67</v>
      </c>
      <c r="I139" s="1">
        <f>Estação!I183</f>
        <v>2.2200000000000002</v>
      </c>
      <c r="J139" s="1">
        <f>Estação!J183</f>
        <v>0</v>
      </c>
      <c r="K139" s="1">
        <f>Estação!K183</f>
        <v>5</v>
      </c>
      <c r="L139" s="1">
        <f>Estação!L183</f>
        <v>28.3</v>
      </c>
      <c r="M139" s="1">
        <f>Estação!M183</f>
        <v>74.599999999999994</v>
      </c>
      <c r="N139" s="1">
        <f>Estação!N183</f>
        <v>1009.5</v>
      </c>
      <c r="O139" s="1">
        <f>Estação!O183</f>
        <v>251</v>
      </c>
      <c r="P139" s="1">
        <f>Estação!P183</f>
        <v>2.4300000000000002</v>
      </c>
      <c r="Q139" s="1">
        <f>Estação!Q183</f>
        <v>46.51</v>
      </c>
      <c r="R139" s="1">
        <f>Estação!R183</f>
        <v>0</v>
      </c>
    </row>
    <row r="140" spans="1:18">
      <c r="A140" s="23">
        <v>43867.75</v>
      </c>
      <c r="B140" s="1">
        <f>Estação!C184</f>
        <v>26.3</v>
      </c>
      <c r="C140" s="1">
        <v>36</v>
      </c>
      <c r="D140" s="1">
        <f>Estação!D184</f>
        <v>14.23</v>
      </c>
      <c r="E140" s="1">
        <f>Estação!E184</f>
        <v>0.7</v>
      </c>
      <c r="F140" s="1">
        <f>Estação!F184</f>
        <v>3.27</v>
      </c>
      <c r="G140" s="1">
        <f>Estação!G184</f>
        <v>10.66</v>
      </c>
      <c r="H140" s="1">
        <f>Estação!H184</f>
        <v>13.93</v>
      </c>
      <c r="I140" s="1">
        <f>Estação!I184</f>
        <v>2.41</v>
      </c>
      <c r="J140" s="1">
        <f>Estação!J184</f>
        <v>9</v>
      </c>
      <c r="K140" s="1">
        <f>Estação!K184</f>
        <v>5</v>
      </c>
      <c r="L140" s="1">
        <f>Estação!L184</f>
        <v>27.3</v>
      </c>
      <c r="M140" s="1">
        <f>Estação!M184</f>
        <v>81.2</v>
      </c>
      <c r="N140" s="1">
        <f>Estação!N184</f>
        <v>1009.7</v>
      </c>
      <c r="O140" s="1">
        <f>Estação!O184</f>
        <v>27</v>
      </c>
      <c r="P140" s="1">
        <f>Estação!P184</f>
        <v>1.67</v>
      </c>
      <c r="Q140" s="1">
        <f>Estação!Q184</f>
        <v>65.81</v>
      </c>
      <c r="R140" s="1">
        <f>Estação!R184</f>
        <v>0</v>
      </c>
    </row>
    <row r="141" spans="1:18">
      <c r="A141" s="23">
        <v>43867.791666666664</v>
      </c>
      <c r="B141" s="1">
        <f>Estação!C185</f>
        <v>25.6</v>
      </c>
      <c r="C141" s="1">
        <v>36</v>
      </c>
      <c r="D141" s="1">
        <f>Estação!D185</f>
        <v>8.25</v>
      </c>
      <c r="E141" s="1">
        <f>Estação!E185</f>
        <v>0.57999999999999996</v>
      </c>
      <c r="F141" s="1">
        <f>Estação!F185</f>
        <v>2.29</v>
      </c>
      <c r="G141" s="1">
        <f>Estação!G185</f>
        <v>14.7</v>
      </c>
      <c r="H141" s="1">
        <f>Estação!H185</f>
        <v>16.98</v>
      </c>
      <c r="I141" s="1">
        <f>Estação!I185</f>
        <v>2.61</v>
      </c>
      <c r="J141" s="1">
        <f>Estação!J185</f>
        <v>12</v>
      </c>
      <c r="K141" s="1">
        <f>Estação!K185</f>
        <v>5</v>
      </c>
      <c r="L141" s="1">
        <f>Estação!L185</f>
        <v>26.5</v>
      </c>
      <c r="M141" s="1">
        <f>Estação!M185</f>
        <v>86</v>
      </c>
      <c r="N141" s="1">
        <f>Estação!N185</f>
        <v>1009.9</v>
      </c>
      <c r="O141" s="45"/>
      <c r="P141" s="1">
        <f>Estação!P185</f>
        <v>0.82</v>
      </c>
      <c r="Q141" s="1">
        <f>Estação!Q185</f>
        <v>80.489999999999995</v>
      </c>
      <c r="R141" s="1">
        <f>Estação!R185</f>
        <v>0</v>
      </c>
    </row>
    <row r="142" spans="1:18">
      <c r="A142" s="23">
        <v>43867.833333333336</v>
      </c>
      <c r="B142" s="1">
        <f>Estação!C186</f>
        <v>25.6</v>
      </c>
      <c r="C142" s="1">
        <v>36</v>
      </c>
      <c r="D142" s="1">
        <f>Estação!D186</f>
        <v>2.4300000000000002</v>
      </c>
      <c r="E142" s="1">
        <f>Estação!E186</f>
        <v>0.67</v>
      </c>
      <c r="F142" s="1">
        <f>Estação!F186</f>
        <v>6.66</v>
      </c>
      <c r="G142" s="1">
        <f>Estação!G186</f>
        <v>19.72</v>
      </c>
      <c r="H142" s="1">
        <f>Estação!H186</f>
        <v>26.39</v>
      </c>
      <c r="I142" s="1">
        <f>Estação!I186</f>
        <v>2.37</v>
      </c>
      <c r="J142" s="1">
        <f>Estação!J186</f>
        <v>19</v>
      </c>
      <c r="K142" s="1">
        <f>Estação!K186</f>
        <v>11</v>
      </c>
      <c r="L142" s="1">
        <f>Estação!L186</f>
        <v>26</v>
      </c>
      <c r="M142" s="1">
        <f>Estação!M186</f>
        <v>88.3</v>
      </c>
      <c r="N142" s="1">
        <f>Estação!N186</f>
        <v>1010.4</v>
      </c>
      <c r="O142" s="45"/>
      <c r="P142" s="1">
        <f>Estação!P186</f>
        <v>0.51</v>
      </c>
      <c r="Q142" s="1">
        <f>Estação!Q186</f>
        <v>73</v>
      </c>
      <c r="R142" s="1">
        <f>Estação!R186</f>
        <v>0</v>
      </c>
    </row>
    <row r="143" spans="1:18">
      <c r="A143" s="23">
        <v>43867.875</v>
      </c>
      <c r="B143" s="1">
        <f>Estação!C187</f>
        <v>25.5</v>
      </c>
      <c r="C143" s="1">
        <v>36</v>
      </c>
      <c r="D143" s="1">
        <f>Estação!D187</f>
        <v>1.1399999999999999</v>
      </c>
      <c r="E143" s="1">
        <f>Estação!E187</f>
        <v>1.32</v>
      </c>
      <c r="F143" s="1">
        <f>Estação!F187</f>
        <v>28.33</v>
      </c>
      <c r="G143" s="1">
        <f>Estação!G187</f>
        <v>20.25</v>
      </c>
      <c r="H143" s="1">
        <f>Estação!H187</f>
        <v>48.58</v>
      </c>
      <c r="I143" s="1">
        <f>Estação!I187</f>
        <v>2.48</v>
      </c>
      <c r="J143" s="1">
        <f>Estação!J187</f>
        <v>50</v>
      </c>
      <c r="K143" s="1">
        <f>Estação!K187</f>
        <v>18</v>
      </c>
      <c r="L143" s="1">
        <f>Estação!L187</f>
        <v>25.3</v>
      </c>
      <c r="M143" s="1">
        <f>Estação!M187</f>
        <v>93.2</v>
      </c>
      <c r="N143" s="1">
        <f>Estação!N187</f>
        <v>1011</v>
      </c>
      <c r="O143" s="1">
        <f>Estação!O187</f>
        <v>0</v>
      </c>
      <c r="P143" s="1">
        <f>Estação!P187</f>
        <v>0.47</v>
      </c>
      <c r="Q143" s="1">
        <f>Estação!Q187</f>
        <v>158.41999999999999</v>
      </c>
      <c r="R143" s="1">
        <f>Estação!R187</f>
        <v>0</v>
      </c>
    </row>
    <row r="144" spans="1:18">
      <c r="A144" s="23">
        <v>43867.916666666664</v>
      </c>
      <c r="B144" s="1">
        <f>Estação!C188</f>
        <v>25.5</v>
      </c>
      <c r="C144" s="1">
        <v>36</v>
      </c>
      <c r="D144" s="1">
        <f>Estação!D188</f>
        <v>1.08</v>
      </c>
      <c r="E144" s="1">
        <f>Estação!E188</f>
        <v>1.24</v>
      </c>
      <c r="F144" s="1">
        <f>Estação!F188</f>
        <v>27.23</v>
      </c>
      <c r="G144" s="1">
        <f>Estação!G188</f>
        <v>24.71</v>
      </c>
      <c r="H144" s="1">
        <f>Estação!H188</f>
        <v>51.93</v>
      </c>
      <c r="I144" s="1">
        <f>Estação!I188</f>
        <v>2.5299999999999998</v>
      </c>
      <c r="J144" s="1">
        <f>Estação!J188</f>
        <v>45</v>
      </c>
      <c r="K144" s="1">
        <f>Estação!K188</f>
        <v>21</v>
      </c>
      <c r="L144" s="1">
        <f>Estação!L188</f>
        <v>24.8</v>
      </c>
      <c r="M144" s="1">
        <f>Estação!M188</f>
        <v>95.4</v>
      </c>
      <c r="N144" s="1">
        <f>Estação!N188</f>
        <v>1011.1</v>
      </c>
      <c r="O144" s="1">
        <f>Estação!O188</f>
        <v>1</v>
      </c>
      <c r="P144" s="1">
        <f>Estação!P188</f>
        <v>0.71</v>
      </c>
      <c r="Q144" s="1">
        <f>Estação!Q188</f>
        <v>175.26</v>
      </c>
      <c r="R144" s="1">
        <f>Estação!R188</f>
        <v>0</v>
      </c>
    </row>
    <row r="145" spans="1:18">
      <c r="A145" s="23">
        <v>43867.958333333336</v>
      </c>
      <c r="B145" s="1">
        <f>Estação!C189</f>
        <v>25.5</v>
      </c>
      <c r="C145" s="1">
        <v>36</v>
      </c>
      <c r="D145" s="1">
        <f>Estação!D189</f>
        <v>1.27</v>
      </c>
      <c r="E145" s="1">
        <f>Estação!E189</f>
        <v>0.76</v>
      </c>
      <c r="F145" s="1">
        <f>Estação!F189</f>
        <v>16.63</v>
      </c>
      <c r="G145" s="1">
        <f>Estação!G189</f>
        <v>25.28</v>
      </c>
      <c r="H145" s="1">
        <f>Estação!H189</f>
        <v>41.91</v>
      </c>
      <c r="I145" s="1">
        <f>Estação!I189</f>
        <v>2.39</v>
      </c>
      <c r="J145" s="1">
        <f>Estação!J189</f>
        <v>32</v>
      </c>
      <c r="K145" s="1">
        <f>Estação!K189</f>
        <v>15</v>
      </c>
      <c r="L145" s="1">
        <f>Estação!L189</f>
        <v>24.5</v>
      </c>
      <c r="M145" s="1">
        <f>Estação!M189</f>
        <v>95.9</v>
      </c>
      <c r="N145" s="1">
        <f>Estação!N189</f>
        <v>1011.3</v>
      </c>
      <c r="O145" s="1">
        <f>Estação!O189</f>
        <v>1</v>
      </c>
      <c r="P145" s="1">
        <f>Estação!P189</f>
        <v>0.68</v>
      </c>
      <c r="Q145" s="1">
        <f>Estação!Q189</f>
        <v>169.67</v>
      </c>
      <c r="R145" s="1">
        <f>Estação!R189</f>
        <v>0</v>
      </c>
    </row>
    <row r="146" spans="1:18">
      <c r="A146" s="23">
        <v>43868</v>
      </c>
      <c r="B146" s="1">
        <f>Estação!C198</f>
        <v>25.4</v>
      </c>
      <c r="C146" s="1">
        <v>36</v>
      </c>
      <c r="D146" s="1">
        <f>Estação!D198</f>
        <v>1.2</v>
      </c>
      <c r="E146" s="1">
        <f>Estação!E198</f>
        <v>0.61</v>
      </c>
      <c r="F146" s="1">
        <f>Estação!F198</f>
        <v>8.77</v>
      </c>
      <c r="G146" s="1">
        <f>Estação!G198</f>
        <v>19.38</v>
      </c>
      <c r="H146" s="1">
        <f>Estação!H198</f>
        <v>28.15</v>
      </c>
      <c r="I146" s="1">
        <f>Estação!I198</f>
        <v>2.44</v>
      </c>
      <c r="J146" s="1">
        <f>Estação!J198</f>
        <v>33</v>
      </c>
      <c r="K146" s="1">
        <f>Estação!K198</f>
        <v>20</v>
      </c>
      <c r="L146" s="1">
        <f>Estação!L198</f>
        <v>24.4</v>
      </c>
      <c r="M146" s="1">
        <f>Estação!M198</f>
        <v>96.3</v>
      </c>
      <c r="N146" s="1">
        <f>Estação!N198</f>
        <v>1011.1</v>
      </c>
      <c r="O146" s="1">
        <f>Estação!O198</f>
        <v>1</v>
      </c>
      <c r="P146" s="1">
        <f>Estação!P198</f>
        <v>0.47</v>
      </c>
      <c r="Q146" s="1">
        <f>Estação!Q198</f>
        <v>178.03</v>
      </c>
      <c r="R146" s="1">
        <f>Estação!R198</f>
        <v>0</v>
      </c>
    </row>
    <row r="147" spans="1:18">
      <c r="A147" s="23">
        <v>43868.041666666664</v>
      </c>
      <c r="B147" s="1">
        <f>Estação!C199</f>
        <v>25.3</v>
      </c>
      <c r="C147" s="1">
        <v>36</v>
      </c>
      <c r="D147" s="1">
        <f>Estação!D199</f>
        <v>1.2</v>
      </c>
      <c r="E147" s="1">
        <f>Estação!E199</f>
        <v>0.56000000000000005</v>
      </c>
      <c r="F147" s="1">
        <f>Estação!F199</f>
        <v>8.1999999999999993</v>
      </c>
      <c r="G147" s="1">
        <f>Estação!G199</f>
        <v>16.079999999999998</v>
      </c>
      <c r="H147" s="1">
        <f>Estação!H199</f>
        <v>24.28</v>
      </c>
      <c r="I147" s="1">
        <f>Estação!I199</f>
        <v>2.44</v>
      </c>
      <c r="J147" s="1">
        <f>Estação!J199</f>
        <v>23</v>
      </c>
      <c r="K147" s="1">
        <f>Estação!K199</f>
        <v>8</v>
      </c>
      <c r="L147" s="1">
        <f>Estação!L199</f>
        <v>24.3</v>
      </c>
      <c r="M147" s="1">
        <f>Estação!M199</f>
        <v>96.7</v>
      </c>
      <c r="N147" s="1">
        <f>Estação!N199</f>
        <v>1010.4</v>
      </c>
      <c r="O147" s="1">
        <f>Estação!O199</f>
        <v>1</v>
      </c>
      <c r="P147" s="1">
        <f>Estação!P199</f>
        <v>0.37</v>
      </c>
      <c r="Q147" s="1">
        <f>Estação!Q199</f>
        <v>183.35</v>
      </c>
      <c r="R147" s="1">
        <f>Estação!R199</f>
        <v>0</v>
      </c>
    </row>
    <row r="148" spans="1:18">
      <c r="A148" s="23">
        <v>43868.083333333336</v>
      </c>
      <c r="B148" s="1">
        <f>Estação!C200</f>
        <v>25.3</v>
      </c>
      <c r="C148" s="1">
        <v>36</v>
      </c>
      <c r="D148" s="1">
        <f>Estação!D200</f>
        <v>1.29</v>
      </c>
      <c r="E148" s="1">
        <f>Estação!E200</f>
        <v>0.42</v>
      </c>
      <c r="F148" s="1">
        <f>Estação!F200</f>
        <v>3.13</v>
      </c>
      <c r="G148" s="1">
        <f>Estação!G200</f>
        <v>16.77</v>
      </c>
      <c r="H148" s="1">
        <f>Estação!H200</f>
        <v>19.899999999999999</v>
      </c>
      <c r="I148" s="1">
        <f>Estação!I200</f>
        <v>2.46</v>
      </c>
      <c r="J148" s="1">
        <f>Estação!J200</f>
        <v>19</v>
      </c>
      <c r="K148" s="1">
        <f>Estação!K200</f>
        <v>8</v>
      </c>
      <c r="L148" s="1">
        <f>Estação!L200</f>
        <v>24.2</v>
      </c>
      <c r="M148" s="1">
        <f>Estação!M200</f>
        <v>96.5</v>
      </c>
      <c r="N148" s="1">
        <f>Estação!N200</f>
        <v>1009.7</v>
      </c>
      <c r="O148" s="1">
        <f>Estação!O200</f>
        <v>1</v>
      </c>
      <c r="P148" s="1">
        <f>Estação!P200</f>
        <v>0.45</v>
      </c>
      <c r="Q148" s="1">
        <f>Estação!Q200</f>
        <v>168.52</v>
      </c>
      <c r="R148" s="1">
        <f>Estação!R200</f>
        <v>0</v>
      </c>
    </row>
    <row r="149" spans="1:18">
      <c r="A149" s="23">
        <v>43868.125</v>
      </c>
      <c r="B149" s="1">
        <f>Estação!C201</f>
        <v>25.3</v>
      </c>
      <c r="C149" s="1">
        <v>36</v>
      </c>
      <c r="D149" s="1">
        <f>Estação!D201</f>
        <v>1.2</v>
      </c>
      <c r="E149" s="1">
        <f>Estação!E201</f>
        <v>0.42</v>
      </c>
      <c r="F149" s="1">
        <f>Estação!F201</f>
        <v>3.8</v>
      </c>
      <c r="G149" s="1">
        <f>Estação!G201</f>
        <v>16.41</v>
      </c>
      <c r="H149" s="1">
        <f>Estação!H201</f>
        <v>20.21</v>
      </c>
      <c r="I149" s="1">
        <f>Estação!I201</f>
        <v>2.57</v>
      </c>
      <c r="J149" s="1">
        <f>Estação!J201</f>
        <v>23</v>
      </c>
      <c r="K149" s="1">
        <f>Estação!K201</f>
        <v>8</v>
      </c>
      <c r="L149" s="1">
        <f>Estação!L201</f>
        <v>24.2</v>
      </c>
      <c r="M149" s="1">
        <f>Estação!M201</f>
        <v>96.3</v>
      </c>
      <c r="N149" s="1">
        <f>Estação!N201</f>
        <v>1009.2</v>
      </c>
      <c r="O149" s="1">
        <f>Estação!O201</f>
        <v>1</v>
      </c>
      <c r="P149" s="1">
        <f>Estação!P201</f>
        <v>0.37</v>
      </c>
      <c r="Q149" s="1">
        <f>Estação!Q201</f>
        <v>157</v>
      </c>
      <c r="R149" s="1">
        <f>Estação!R201</f>
        <v>0</v>
      </c>
    </row>
    <row r="150" spans="1:18">
      <c r="A150" s="23">
        <v>43868.166666666664</v>
      </c>
      <c r="B150" s="1">
        <f>Estação!C202</f>
        <v>25.2</v>
      </c>
      <c r="C150" s="1">
        <v>36</v>
      </c>
      <c r="D150" s="1">
        <f>Estação!D202</f>
        <v>1.43</v>
      </c>
      <c r="E150" s="1">
        <f>Estação!E202</f>
        <v>0.39</v>
      </c>
      <c r="F150" s="1">
        <f>Estação!F202</f>
        <v>2.1800000000000002</v>
      </c>
      <c r="G150" s="1">
        <f>Estação!G202</f>
        <v>15.02</v>
      </c>
      <c r="H150" s="1">
        <f>Estação!H202</f>
        <v>17.2</v>
      </c>
      <c r="I150" s="1">
        <f>Estação!I202</f>
        <v>2.48</v>
      </c>
      <c r="J150" s="1">
        <f>Estação!J202</f>
        <v>13</v>
      </c>
      <c r="K150" s="1">
        <f>Estação!K202</f>
        <v>8</v>
      </c>
      <c r="L150" s="1">
        <f>Estação!L202</f>
        <v>24.1</v>
      </c>
      <c r="M150" s="1">
        <f>Estação!M202</f>
        <v>96.4</v>
      </c>
      <c r="N150" s="1">
        <f>Estação!N202</f>
        <v>1008.8</v>
      </c>
      <c r="O150" s="1">
        <f>Estação!O202</f>
        <v>1</v>
      </c>
      <c r="P150" s="1">
        <f>Estação!P202</f>
        <v>0.71</v>
      </c>
      <c r="Q150" s="1">
        <f>Estação!Q202</f>
        <v>158.53</v>
      </c>
      <c r="R150" s="1">
        <f>Estação!R202</f>
        <v>0</v>
      </c>
    </row>
    <row r="151" spans="1:18">
      <c r="A151" s="23">
        <v>43868.208333333336</v>
      </c>
      <c r="B151" s="1">
        <f>Estação!C203</f>
        <v>25.3</v>
      </c>
      <c r="C151" s="1">
        <v>36</v>
      </c>
      <c r="D151" s="1">
        <f>Estação!D203</f>
        <v>1.71</v>
      </c>
      <c r="E151" s="1">
        <f>Estação!E203</f>
        <v>0.42</v>
      </c>
      <c r="F151" s="1">
        <f>Estação!F203</f>
        <v>1.81</v>
      </c>
      <c r="G151" s="1">
        <f>Estação!G203</f>
        <v>13.86</v>
      </c>
      <c r="H151" s="1">
        <f>Estação!H203</f>
        <v>15.67</v>
      </c>
      <c r="I151" s="1">
        <f>Estação!I203</f>
        <v>2.35</v>
      </c>
      <c r="J151" s="1">
        <f>Estação!J203</f>
        <v>20</v>
      </c>
      <c r="K151" s="1">
        <f>Estação!K203</f>
        <v>10</v>
      </c>
      <c r="L151" s="1">
        <f>Estação!L203</f>
        <v>24.1</v>
      </c>
      <c r="M151" s="1">
        <f>Estação!M203</f>
        <v>96.7</v>
      </c>
      <c r="N151" s="1">
        <f>Estação!N203</f>
        <v>1008.8</v>
      </c>
      <c r="O151" s="1">
        <f>Estação!O203</f>
        <v>0</v>
      </c>
      <c r="P151" s="1">
        <f>Estação!P203</f>
        <v>0.8</v>
      </c>
      <c r="Q151" s="1">
        <f>Estação!Q203</f>
        <v>160.31</v>
      </c>
      <c r="R151" s="1">
        <f>Estação!R203</f>
        <v>0</v>
      </c>
    </row>
    <row r="152" spans="1:18">
      <c r="A152" s="23">
        <v>43868.25</v>
      </c>
      <c r="B152" s="1">
        <f>Estação!C204</f>
        <v>25.1</v>
      </c>
      <c r="C152" s="1">
        <v>36</v>
      </c>
      <c r="D152" s="1">
        <f>Estação!D204</f>
        <v>1.24</v>
      </c>
      <c r="E152" s="1">
        <f>Estação!E204</f>
        <v>0.45</v>
      </c>
      <c r="F152" s="1">
        <f>Estação!F204</f>
        <v>6.16</v>
      </c>
      <c r="G152" s="1">
        <f>Estação!G204</f>
        <v>14.71</v>
      </c>
      <c r="H152" s="1">
        <f>Estação!H204</f>
        <v>20.86</v>
      </c>
      <c r="I152" s="1">
        <f>Estação!I204</f>
        <v>2.25</v>
      </c>
      <c r="J152" s="1">
        <f>Estação!J204</f>
        <v>18</v>
      </c>
      <c r="K152" s="1">
        <f>Estação!K204</f>
        <v>8</v>
      </c>
      <c r="L152" s="1">
        <f>Estação!L204</f>
        <v>23.9</v>
      </c>
      <c r="M152" s="1">
        <f>Estação!M204</f>
        <v>96.8</v>
      </c>
      <c r="N152" s="1">
        <f>Estação!N204</f>
        <v>1009</v>
      </c>
      <c r="O152" s="1">
        <f>Estação!O204</f>
        <v>6</v>
      </c>
      <c r="P152" s="1">
        <f>Estação!P204</f>
        <v>0.46</v>
      </c>
      <c r="Q152" s="1">
        <f>Estação!Q204</f>
        <v>146.15</v>
      </c>
      <c r="R152" s="1">
        <f>Estação!R204</f>
        <v>0</v>
      </c>
    </row>
    <row r="153" spans="1:18">
      <c r="A153" s="23">
        <v>43868.291666666664</v>
      </c>
      <c r="B153" s="1">
        <f>Estação!C205</f>
        <v>24.8</v>
      </c>
      <c r="C153" s="1">
        <v>36</v>
      </c>
      <c r="D153" s="1">
        <f>Estação!D205</f>
        <v>1.43</v>
      </c>
      <c r="E153" s="1">
        <f>Estação!E205</f>
        <v>0.78</v>
      </c>
      <c r="F153" s="1">
        <f>Estação!F205</f>
        <v>38.14</v>
      </c>
      <c r="G153" s="1">
        <f>Estação!G205</f>
        <v>17.77</v>
      </c>
      <c r="H153" s="1">
        <f>Estação!H205</f>
        <v>55.92</v>
      </c>
      <c r="I153" s="1">
        <f>Estação!I205</f>
        <v>2.37</v>
      </c>
      <c r="J153" s="1">
        <f>Estação!J205</f>
        <v>37</v>
      </c>
      <c r="K153" s="1">
        <f>Estação!K205</f>
        <v>14</v>
      </c>
      <c r="L153" s="1">
        <f>Estação!L205</f>
        <v>24.7</v>
      </c>
      <c r="M153" s="1">
        <f>Estação!M205</f>
        <v>94.3</v>
      </c>
      <c r="N153" s="1">
        <f>Estação!N205</f>
        <v>1009.6</v>
      </c>
      <c r="O153" s="1">
        <f>Estação!O205</f>
        <v>73</v>
      </c>
      <c r="P153" s="1">
        <f>Estação!P205</f>
        <v>0.68</v>
      </c>
      <c r="Q153" s="1">
        <f>Estação!Q205</f>
        <v>140.43</v>
      </c>
      <c r="R153" s="1">
        <f>Estação!R205</f>
        <v>0</v>
      </c>
    </row>
    <row r="154" spans="1:18">
      <c r="A154" s="23">
        <v>43868.333333333336</v>
      </c>
      <c r="B154" s="1">
        <f>Estação!C206</f>
        <v>25</v>
      </c>
      <c r="C154" s="1">
        <v>36</v>
      </c>
      <c r="D154" s="1">
        <f>Estação!D206</f>
        <v>4.0999999999999996</v>
      </c>
      <c r="E154" s="1">
        <f>Estação!E206</f>
        <v>0.62</v>
      </c>
      <c r="F154" s="1">
        <f>Estação!F206</f>
        <v>21.41</v>
      </c>
      <c r="G154" s="1">
        <f>Estação!G206</f>
        <v>17.559999999999999</v>
      </c>
      <c r="H154" s="1">
        <f>Estação!H206</f>
        <v>38.97</v>
      </c>
      <c r="I154" s="1">
        <f>Estação!I206</f>
        <v>2.4300000000000002</v>
      </c>
      <c r="J154" s="45"/>
      <c r="K154" s="45"/>
      <c r="L154" s="1">
        <f>Estação!L206</f>
        <v>26.7</v>
      </c>
      <c r="M154" s="1">
        <f>Estação!M206</f>
        <v>83.7</v>
      </c>
      <c r="N154" s="1">
        <f>Estação!N206</f>
        <v>1010.2</v>
      </c>
      <c r="O154" s="1">
        <f>Estação!O206</f>
        <v>295</v>
      </c>
      <c r="P154" s="1">
        <f>Estação!P206</f>
        <v>1.45</v>
      </c>
      <c r="Q154" s="1">
        <f>Estação!Q206</f>
        <v>118.26</v>
      </c>
      <c r="R154" s="1">
        <f>Estação!R206</f>
        <v>0</v>
      </c>
    </row>
    <row r="155" spans="1:18">
      <c r="A155" s="23">
        <v>43868.375</v>
      </c>
      <c r="B155" s="45"/>
      <c r="C155" s="1">
        <v>36</v>
      </c>
      <c r="D155" s="45"/>
      <c r="E155" s="45"/>
      <c r="F155" s="45"/>
      <c r="G155" s="45"/>
      <c r="H155" s="45"/>
      <c r="I155" s="45"/>
      <c r="J155" s="1">
        <f>Estação!J207</f>
        <v>24</v>
      </c>
      <c r="K155" s="1">
        <f>Estação!K207</f>
        <v>10</v>
      </c>
      <c r="L155" s="45"/>
      <c r="M155" s="45"/>
      <c r="N155" s="45"/>
      <c r="O155" s="45"/>
      <c r="P155" s="45"/>
      <c r="Q155" s="45"/>
      <c r="R155" s="45"/>
    </row>
    <row r="156" spans="1:18">
      <c r="A156" s="23">
        <v>43868.416666666664</v>
      </c>
      <c r="B156" s="1">
        <f>Estação!C208</f>
        <v>26.4</v>
      </c>
      <c r="C156" s="1">
        <v>36</v>
      </c>
      <c r="D156" s="1">
        <f>Estação!D208</f>
        <v>13.53</v>
      </c>
      <c r="E156" s="1">
        <f>Estação!E208</f>
        <v>0.3</v>
      </c>
      <c r="F156" s="1">
        <f>Estação!F208</f>
        <v>2.17</v>
      </c>
      <c r="G156" s="1">
        <f>Estação!G208</f>
        <v>9.1</v>
      </c>
      <c r="H156" s="1">
        <f>Estação!H208</f>
        <v>11.27</v>
      </c>
      <c r="I156" s="1">
        <f>Estação!I208</f>
        <v>2.0699999999999998</v>
      </c>
      <c r="J156" s="1">
        <f>Estação!J208</f>
        <v>12</v>
      </c>
      <c r="K156" s="1">
        <f>Estação!K208</f>
        <v>8</v>
      </c>
      <c r="L156" s="1">
        <f>Estação!L208</f>
        <v>29.7</v>
      </c>
      <c r="M156" s="1">
        <f>Estação!M208</f>
        <v>68.7</v>
      </c>
      <c r="N156" s="1">
        <f>Estação!N208</f>
        <v>1010.7</v>
      </c>
      <c r="O156" s="1">
        <f>Estação!O208</f>
        <v>572</v>
      </c>
      <c r="P156" s="1">
        <f>Estação!P208</f>
        <v>2.54</v>
      </c>
      <c r="Q156" s="1">
        <f>Estação!Q208</f>
        <v>51.13</v>
      </c>
      <c r="R156" s="1">
        <f>Estação!R208</f>
        <v>0</v>
      </c>
    </row>
    <row r="157" spans="1:18">
      <c r="A157" s="23">
        <v>43868.458333333336</v>
      </c>
      <c r="B157" s="1">
        <f>Estação!C209</f>
        <v>26.7</v>
      </c>
      <c r="C157" s="1">
        <v>36</v>
      </c>
      <c r="D157" s="1">
        <f>Estação!D209</f>
        <v>16.05</v>
      </c>
      <c r="E157" s="1">
        <f>Estação!E209</f>
        <v>0.3</v>
      </c>
      <c r="F157" s="1">
        <f>Estação!F209</f>
        <v>1.41</v>
      </c>
      <c r="G157" s="1">
        <f>Estação!G209</f>
        <v>6.46</v>
      </c>
      <c r="H157" s="1">
        <f>Estação!H209</f>
        <v>7.87</v>
      </c>
      <c r="I157" s="1">
        <f>Estação!I209</f>
        <v>2.12</v>
      </c>
      <c r="J157" s="1">
        <f>Estação!J209</f>
        <v>9</v>
      </c>
      <c r="K157" s="1">
        <f>Estação!K209</f>
        <v>4</v>
      </c>
      <c r="L157" s="1">
        <f>Estação!L209</f>
        <v>30</v>
      </c>
      <c r="M157" s="1">
        <f>Estação!M209</f>
        <v>65.7</v>
      </c>
      <c r="N157" s="1">
        <f>Estação!N209</f>
        <v>1010.6</v>
      </c>
      <c r="O157" s="1">
        <f>Estação!O209</f>
        <v>817</v>
      </c>
      <c r="P157" s="1">
        <f>Estação!P209</f>
        <v>3.7</v>
      </c>
      <c r="Q157" s="1">
        <f>Estação!Q209</f>
        <v>37.700000000000003</v>
      </c>
      <c r="R157" s="1">
        <f>Estação!R209</f>
        <v>0</v>
      </c>
    </row>
    <row r="158" spans="1:18">
      <c r="A158" s="23">
        <v>43868.5</v>
      </c>
      <c r="B158" s="1">
        <f>Estação!C210</f>
        <v>26.4</v>
      </c>
      <c r="C158" s="1">
        <v>36</v>
      </c>
      <c r="D158" s="1">
        <f>Estação!D210</f>
        <v>16.57</v>
      </c>
      <c r="E158" s="1">
        <f>Estação!E210</f>
        <v>0.31</v>
      </c>
      <c r="F158" s="1">
        <f>Estação!F210</f>
        <v>1.79</v>
      </c>
      <c r="G158" s="1">
        <f>Estação!G210</f>
        <v>6.21</v>
      </c>
      <c r="H158" s="1">
        <f>Estação!H210</f>
        <v>8</v>
      </c>
      <c r="I158" s="1">
        <f>Estação!I210</f>
        <v>2.08</v>
      </c>
      <c r="J158" s="1">
        <f>Estação!J210</f>
        <v>7</v>
      </c>
      <c r="K158" s="1">
        <f>Estação!K210</f>
        <v>1</v>
      </c>
      <c r="L158" s="1">
        <f>Estação!L210</f>
        <v>29.8</v>
      </c>
      <c r="M158" s="1">
        <f>Estação!M210</f>
        <v>65.5</v>
      </c>
      <c r="N158" s="1">
        <f>Estação!N210</f>
        <v>1010.4</v>
      </c>
      <c r="O158" s="1">
        <f>Estação!O210</f>
        <v>480</v>
      </c>
      <c r="P158" s="1">
        <f>Estação!P210</f>
        <v>3.59</v>
      </c>
      <c r="Q158" s="1">
        <f>Estação!Q210</f>
        <v>40.78</v>
      </c>
      <c r="R158" s="1">
        <f>Estação!R210</f>
        <v>0</v>
      </c>
    </row>
    <row r="159" spans="1:18">
      <c r="A159" s="23">
        <v>43868.541666666664</v>
      </c>
      <c r="B159" s="1">
        <f>Estação!C211</f>
        <v>25.9</v>
      </c>
      <c r="C159" s="1">
        <v>36</v>
      </c>
      <c r="D159" s="1">
        <f>Estação!D211</f>
        <v>16.27</v>
      </c>
      <c r="E159" s="1">
        <f>Estação!E211</f>
        <v>0.36</v>
      </c>
      <c r="F159" s="1">
        <f>Estação!F211</f>
        <v>1.48</v>
      </c>
      <c r="G159" s="1">
        <f>Estação!G211</f>
        <v>5.55</v>
      </c>
      <c r="H159" s="1">
        <f>Estação!H211</f>
        <v>7.03</v>
      </c>
      <c r="I159" s="1">
        <f>Estação!I211</f>
        <v>2.1800000000000002</v>
      </c>
      <c r="J159" s="1">
        <f>Estação!J211</f>
        <v>8</v>
      </c>
      <c r="K159" s="1">
        <f>Estação!K211</f>
        <v>0</v>
      </c>
      <c r="L159" s="1">
        <f>Estação!L211</f>
        <v>29.8</v>
      </c>
      <c r="M159" s="1">
        <f>Estação!M211</f>
        <v>65.5</v>
      </c>
      <c r="N159" s="1">
        <f>Estação!N211</f>
        <v>1010</v>
      </c>
      <c r="O159" s="1">
        <f>Estação!O211</f>
        <v>683</v>
      </c>
      <c r="P159" s="1">
        <f>Estação!P211</f>
        <v>3.57</v>
      </c>
      <c r="Q159" s="1">
        <f>Estação!Q211</f>
        <v>42.34</v>
      </c>
      <c r="R159" s="1">
        <f>Estação!R211</f>
        <v>0</v>
      </c>
    </row>
    <row r="160" spans="1:18">
      <c r="A160" s="23">
        <v>43868.583333333336</v>
      </c>
      <c r="B160" s="1">
        <f>Estação!C212</f>
        <v>26.2</v>
      </c>
      <c r="C160" s="1">
        <v>36</v>
      </c>
      <c r="D160" s="1">
        <f>Estação!D212</f>
        <v>15.23</v>
      </c>
      <c r="E160" s="1">
        <f>Estação!E212</f>
        <v>0.28999999999999998</v>
      </c>
      <c r="F160" s="1">
        <f>Estação!F212</f>
        <v>1.36</v>
      </c>
      <c r="G160" s="1">
        <f>Estação!G212</f>
        <v>5.08</v>
      </c>
      <c r="H160" s="1">
        <f>Estação!H212</f>
        <v>6.44</v>
      </c>
      <c r="I160" s="1">
        <f>Estação!I212</f>
        <v>1.92</v>
      </c>
      <c r="J160" s="1">
        <f>Estação!J212</f>
        <v>9</v>
      </c>
      <c r="K160" s="1">
        <f>Estação!K212</f>
        <v>3</v>
      </c>
      <c r="L160" s="1">
        <f>Estação!L212</f>
        <v>30.3</v>
      </c>
      <c r="M160" s="1">
        <f>Estação!M212</f>
        <v>62</v>
      </c>
      <c r="N160" s="1">
        <f>Estação!N212</f>
        <v>1009.3</v>
      </c>
      <c r="O160" s="1">
        <f>Estação!O212</f>
        <v>601</v>
      </c>
      <c r="P160" s="1">
        <f>Estação!P212</f>
        <v>3.46</v>
      </c>
      <c r="Q160" s="1">
        <f>Estação!Q212</f>
        <v>44.84</v>
      </c>
      <c r="R160" s="1">
        <f>Estação!R212</f>
        <v>0</v>
      </c>
    </row>
    <row r="161" spans="1:18">
      <c r="A161" s="23">
        <v>43868.625</v>
      </c>
      <c r="B161" s="1">
        <f>Estação!C213</f>
        <v>26.6</v>
      </c>
      <c r="C161" s="1">
        <v>36</v>
      </c>
      <c r="D161" s="1">
        <f>Estação!D213</f>
        <v>14.54</v>
      </c>
      <c r="E161" s="1">
        <f>Estação!E213</f>
        <v>0.33</v>
      </c>
      <c r="F161" s="1">
        <f>Estação!F213</f>
        <v>1.48</v>
      </c>
      <c r="G161" s="1">
        <f>Estação!G213</f>
        <v>5.28</v>
      </c>
      <c r="H161" s="1">
        <f>Estação!H213</f>
        <v>6.76</v>
      </c>
      <c r="I161" s="1">
        <f>Estação!I213</f>
        <v>2.02</v>
      </c>
      <c r="J161" s="1">
        <f>Estação!J213</f>
        <v>7</v>
      </c>
      <c r="K161" s="1">
        <f>Estação!K213</f>
        <v>5</v>
      </c>
      <c r="L161" s="1">
        <f>Estação!L213</f>
        <v>30.1</v>
      </c>
      <c r="M161" s="1">
        <f>Estação!M213</f>
        <v>62.7</v>
      </c>
      <c r="N161" s="1">
        <f>Estação!N213</f>
        <v>1008.6</v>
      </c>
      <c r="O161" s="1">
        <f>Estação!O213</f>
        <v>658</v>
      </c>
      <c r="P161" s="1">
        <f>Estação!P213</f>
        <v>3.3</v>
      </c>
      <c r="Q161" s="1">
        <f>Estação!Q213</f>
        <v>49.15</v>
      </c>
      <c r="R161" s="1">
        <f>Estação!R213</f>
        <v>0</v>
      </c>
    </row>
    <row r="162" spans="1:18">
      <c r="A162" s="23">
        <v>43868.666666666664</v>
      </c>
      <c r="B162" s="1">
        <f>Estação!C214</f>
        <v>27.1</v>
      </c>
      <c r="C162" s="1">
        <v>36</v>
      </c>
      <c r="D162" s="1">
        <f>Estação!D214</f>
        <v>15.34</v>
      </c>
      <c r="E162" s="1">
        <f>Estação!E214</f>
        <v>0.3</v>
      </c>
      <c r="F162" s="1">
        <f>Estação!F214</f>
        <v>1.28</v>
      </c>
      <c r="G162" s="1">
        <f>Estação!G214</f>
        <v>4.8099999999999996</v>
      </c>
      <c r="H162" s="1">
        <f>Estação!H214</f>
        <v>6.09</v>
      </c>
      <c r="I162" s="1">
        <f>Estação!I214</f>
        <v>2.08</v>
      </c>
      <c r="J162" s="1">
        <f>Estação!J214</f>
        <v>5</v>
      </c>
      <c r="K162" s="1">
        <f>Estação!K214</f>
        <v>5</v>
      </c>
      <c r="L162" s="1">
        <f>Estação!L214</f>
        <v>29.9</v>
      </c>
      <c r="M162" s="1">
        <f>Estação!M214</f>
        <v>64.7</v>
      </c>
      <c r="N162" s="1">
        <f>Estação!N214</f>
        <v>1008.2</v>
      </c>
      <c r="O162" s="1">
        <f>Estação!O214</f>
        <v>490</v>
      </c>
      <c r="P162" s="1">
        <f>Estação!P214</f>
        <v>3.45</v>
      </c>
      <c r="Q162" s="1">
        <f>Estação!Q214</f>
        <v>47.45</v>
      </c>
      <c r="R162" s="1">
        <f>Estação!R214</f>
        <v>0</v>
      </c>
    </row>
    <row r="163" spans="1:18">
      <c r="A163" s="23">
        <v>43868.708333333336</v>
      </c>
      <c r="B163" s="1">
        <f>Estação!C215</f>
        <v>26.9</v>
      </c>
      <c r="C163" s="1">
        <v>36</v>
      </c>
      <c r="D163" s="1">
        <f>Estação!D215</f>
        <v>16.579999999999998</v>
      </c>
      <c r="E163" s="1">
        <f>Estação!E215</f>
        <v>0.32</v>
      </c>
      <c r="F163" s="1">
        <f>Estação!F215</f>
        <v>1.4</v>
      </c>
      <c r="G163" s="1">
        <f>Estação!G215</f>
        <v>5.41</v>
      </c>
      <c r="H163" s="1">
        <f>Estação!H215</f>
        <v>6.81</v>
      </c>
      <c r="I163" s="1">
        <f>Estação!I215</f>
        <v>2.02</v>
      </c>
      <c r="J163" s="1">
        <f>Estação!J215</f>
        <v>5</v>
      </c>
      <c r="K163" s="1">
        <f>Estação!K215</f>
        <v>6</v>
      </c>
      <c r="L163" s="1">
        <f>Estação!L215</f>
        <v>29.5</v>
      </c>
      <c r="M163" s="1">
        <f>Estação!M215</f>
        <v>67.5</v>
      </c>
      <c r="N163" s="1">
        <f>Estação!N215</f>
        <v>1008.2</v>
      </c>
      <c r="O163" s="1">
        <f>Estação!O215</f>
        <v>250</v>
      </c>
      <c r="P163" s="1">
        <f>Estação!P215</f>
        <v>3.28</v>
      </c>
      <c r="Q163" s="1">
        <f>Estação!Q215</f>
        <v>41.59</v>
      </c>
      <c r="R163" s="1">
        <f>Estação!R215</f>
        <v>0</v>
      </c>
    </row>
    <row r="164" spans="1:18">
      <c r="A164" s="23">
        <v>43868.75</v>
      </c>
      <c r="B164" s="1">
        <f>Estação!C216</f>
        <v>26</v>
      </c>
      <c r="C164" s="1">
        <v>36</v>
      </c>
      <c r="D164" s="1">
        <f>Estação!D216</f>
        <v>14.79</v>
      </c>
      <c r="E164" s="1">
        <f>Estação!E216</f>
        <v>0.51</v>
      </c>
      <c r="F164" s="1">
        <f>Estação!F216</f>
        <v>2.2400000000000002</v>
      </c>
      <c r="G164" s="1">
        <f>Estação!G216</f>
        <v>6.88</v>
      </c>
      <c r="H164" s="1">
        <f>Estação!H216</f>
        <v>9.1199999999999992</v>
      </c>
      <c r="I164" s="1">
        <f>Estação!I216</f>
        <v>2.09</v>
      </c>
      <c r="J164" s="1">
        <f>Estação!J216</f>
        <v>7</v>
      </c>
      <c r="K164" s="1">
        <f>Estação!K216</f>
        <v>6</v>
      </c>
      <c r="L164" s="1">
        <f>Estação!L216</f>
        <v>28.4</v>
      </c>
      <c r="M164" s="1">
        <f>Estação!M216</f>
        <v>71.7</v>
      </c>
      <c r="N164" s="1">
        <f>Estação!N216</f>
        <v>1008.4</v>
      </c>
      <c r="O164" s="1">
        <f>Estação!O216</f>
        <v>32</v>
      </c>
      <c r="P164" s="1">
        <f>Estação!P216</f>
        <v>2.78</v>
      </c>
      <c r="Q164" s="1">
        <f>Estação!Q216</f>
        <v>41.99</v>
      </c>
      <c r="R164" s="1">
        <f>Estação!R216</f>
        <v>0</v>
      </c>
    </row>
    <row r="165" spans="1:18">
      <c r="A165" s="23">
        <v>43868.791666666664</v>
      </c>
      <c r="B165" s="1">
        <f>Estação!C217</f>
        <v>25.6</v>
      </c>
      <c r="C165" s="1">
        <v>36</v>
      </c>
      <c r="D165" s="1">
        <f>Estação!D217</f>
        <v>9.3000000000000007</v>
      </c>
      <c r="E165" s="1">
        <f>Estação!E217</f>
        <v>0.42</v>
      </c>
      <c r="F165" s="1">
        <f>Estação!F217</f>
        <v>1.85</v>
      </c>
      <c r="G165" s="1">
        <f>Estação!G217</f>
        <v>9.7799999999999994</v>
      </c>
      <c r="H165" s="1">
        <f>Estação!H217</f>
        <v>11.63</v>
      </c>
      <c r="I165" s="1">
        <f>Estação!I217</f>
        <v>2.08</v>
      </c>
      <c r="J165" s="1">
        <f>Estação!J217</f>
        <v>10</v>
      </c>
      <c r="K165" s="1">
        <f>Estação!K217</f>
        <v>7</v>
      </c>
      <c r="L165" s="1">
        <f>Estação!L217</f>
        <v>27.7</v>
      </c>
      <c r="M165" s="1">
        <f>Estação!M217</f>
        <v>74.099999999999994</v>
      </c>
      <c r="N165" s="1">
        <f>Estação!N217</f>
        <v>1008.7</v>
      </c>
      <c r="O165" s="1">
        <f>Estação!O217</f>
        <v>0</v>
      </c>
      <c r="P165" s="1">
        <f>Estação!P217</f>
        <v>1.64</v>
      </c>
      <c r="Q165" s="1">
        <f>Estação!Q217</f>
        <v>43.91</v>
      </c>
      <c r="R165" s="1">
        <f>Estação!R217</f>
        <v>0</v>
      </c>
    </row>
    <row r="166" spans="1:18">
      <c r="A166" s="23">
        <v>43868.833333333336</v>
      </c>
      <c r="B166" s="1">
        <f>Estação!C218</f>
        <v>25.6</v>
      </c>
      <c r="C166" s="1">
        <v>36</v>
      </c>
      <c r="D166" s="1">
        <f>Estação!D218</f>
        <v>6.21</v>
      </c>
      <c r="E166" s="1">
        <f>Estação!E218</f>
        <v>0.43</v>
      </c>
      <c r="F166" s="1">
        <f>Estação!F218</f>
        <v>2.66</v>
      </c>
      <c r="G166" s="1">
        <f>Estação!G218</f>
        <v>11.68</v>
      </c>
      <c r="H166" s="1">
        <f>Estação!H218</f>
        <v>14.34</v>
      </c>
      <c r="I166" s="1">
        <f>Estação!I218</f>
        <v>2.31</v>
      </c>
      <c r="J166" s="1">
        <f>Estação!J218</f>
        <v>8</v>
      </c>
      <c r="K166" s="1">
        <f>Estação!K218</f>
        <v>6</v>
      </c>
      <c r="L166" s="1">
        <f>Estação!L218</f>
        <v>27.5</v>
      </c>
      <c r="M166" s="1">
        <f>Estação!M218</f>
        <v>76.2</v>
      </c>
      <c r="N166" s="1">
        <f>Estação!N218</f>
        <v>1009.6</v>
      </c>
      <c r="O166" s="1">
        <f>Estação!O218</f>
        <v>0</v>
      </c>
      <c r="P166" s="1">
        <f>Estação!P218</f>
        <v>1.51</v>
      </c>
      <c r="Q166" s="1">
        <f>Estação!Q218</f>
        <v>33.479999999999997</v>
      </c>
      <c r="R166" s="1">
        <f>Estação!R218</f>
        <v>0</v>
      </c>
    </row>
    <row r="167" spans="1:18">
      <c r="A167" s="23">
        <v>43868.875</v>
      </c>
      <c r="B167" s="1">
        <f>Estação!C219</f>
        <v>25.6</v>
      </c>
      <c r="C167" s="1">
        <v>36</v>
      </c>
      <c r="D167" s="1">
        <f>Estação!D219</f>
        <v>6.52</v>
      </c>
      <c r="E167" s="1">
        <f>Estação!E219</f>
        <v>0.42</v>
      </c>
      <c r="F167" s="1">
        <f>Estação!F219</f>
        <v>2.63</v>
      </c>
      <c r="G167" s="1">
        <f>Estação!G219</f>
        <v>12.41</v>
      </c>
      <c r="H167" s="1">
        <f>Estação!H219</f>
        <v>15.04</v>
      </c>
      <c r="I167" s="1">
        <f>Estação!I219</f>
        <v>2.2999999999999998</v>
      </c>
      <c r="J167" s="1">
        <f>Estação!J219</f>
        <v>15</v>
      </c>
      <c r="K167" s="1">
        <f>Estação!K219</f>
        <v>5</v>
      </c>
      <c r="L167" s="1">
        <f>Estação!L219</f>
        <v>27.3</v>
      </c>
      <c r="M167" s="1">
        <f>Estação!M219</f>
        <v>77.7</v>
      </c>
      <c r="N167" s="1">
        <f>Estação!N219</f>
        <v>1010.3</v>
      </c>
      <c r="O167" s="1">
        <f>Estação!O219</f>
        <v>0</v>
      </c>
      <c r="P167" s="1">
        <f>Estação!P219</f>
        <v>1.56</v>
      </c>
      <c r="Q167" s="1">
        <f>Estação!Q219</f>
        <v>33.14</v>
      </c>
      <c r="R167" s="1">
        <f>Estação!R219</f>
        <v>0</v>
      </c>
    </row>
    <row r="168" spans="1:18">
      <c r="A168" s="23">
        <v>43868.916666666664</v>
      </c>
      <c r="B168" s="1">
        <f>Estação!C220</f>
        <v>25.7</v>
      </c>
      <c r="C168" s="1">
        <v>36</v>
      </c>
      <c r="D168" s="1">
        <f>Estação!D220</f>
        <v>8.19</v>
      </c>
      <c r="E168" s="1">
        <f>Estação!E220</f>
        <v>0.45</v>
      </c>
      <c r="F168" s="1">
        <f>Estação!F220</f>
        <v>0.84</v>
      </c>
      <c r="G168" s="1">
        <f>Estação!G220</f>
        <v>9.9499999999999993</v>
      </c>
      <c r="H168" s="1">
        <f>Estação!H220</f>
        <v>10.79</v>
      </c>
      <c r="I168" s="1">
        <f>Estação!I220</f>
        <v>2.34</v>
      </c>
      <c r="J168" s="1">
        <f>Estação!J220</f>
        <v>16</v>
      </c>
      <c r="K168" s="1">
        <f>Estação!K220</f>
        <v>5</v>
      </c>
      <c r="L168" s="1">
        <f>Estação!L220</f>
        <v>27.3</v>
      </c>
      <c r="M168" s="1">
        <f>Estação!M220</f>
        <v>79.400000000000006</v>
      </c>
      <c r="N168" s="1">
        <f>Estação!N220</f>
        <v>1011.1</v>
      </c>
      <c r="O168" s="1">
        <f>Estação!O220</f>
        <v>0</v>
      </c>
      <c r="P168" s="1">
        <f>Estação!P220</f>
        <v>1.1100000000000001</v>
      </c>
      <c r="Q168" s="1">
        <f>Estação!Q220</f>
        <v>32.33</v>
      </c>
      <c r="R168" s="1">
        <f>Estação!R220</f>
        <v>0</v>
      </c>
    </row>
    <row r="169" spans="1:18">
      <c r="A169" s="23">
        <v>43868.958333333336</v>
      </c>
      <c r="B169" s="1">
        <f>Estação!C221</f>
        <v>25.6</v>
      </c>
      <c r="C169" s="1">
        <v>36</v>
      </c>
      <c r="D169" s="1">
        <f>Estação!D221</f>
        <v>10.53</v>
      </c>
      <c r="E169" s="1">
        <f>Estação!E221</f>
        <v>0.41</v>
      </c>
      <c r="F169" s="1">
        <f>Estação!F221</f>
        <v>0.54</v>
      </c>
      <c r="G169" s="1">
        <f>Estação!G221</f>
        <v>8.77</v>
      </c>
      <c r="H169" s="1">
        <f>Estação!H221</f>
        <v>9.31</v>
      </c>
      <c r="I169" s="1">
        <f>Estação!I221</f>
        <v>2.19</v>
      </c>
      <c r="J169" s="1">
        <f>Estação!J221</f>
        <v>9</v>
      </c>
      <c r="K169" s="1">
        <f>Estação!K221</f>
        <v>4</v>
      </c>
      <c r="L169" s="1">
        <f>Estação!L221</f>
        <v>27.3</v>
      </c>
      <c r="M169" s="1">
        <f>Estação!M221</f>
        <v>78.7</v>
      </c>
      <c r="N169" s="1">
        <f>Estação!N221</f>
        <v>1011.3</v>
      </c>
      <c r="O169" s="1">
        <f>Estação!O221</f>
        <v>1</v>
      </c>
      <c r="P169" s="1">
        <f>Estação!P221</f>
        <v>1.63</v>
      </c>
      <c r="Q169" s="1">
        <f>Estação!Q221</f>
        <v>30.99</v>
      </c>
      <c r="R169" s="1">
        <f>Estação!R221</f>
        <v>0</v>
      </c>
    </row>
    <row r="170" spans="1:18">
      <c r="A170" s="23">
        <v>43869</v>
      </c>
      <c r="B170" s="1">
        <f>Estação!C230</f>
        <v>25.6</v>
      </c>
      <c r="C170" s="1">
        <v>36</v>
      </c>
      <c r="D170" s="1">
        <f>Estação!D230</f>
        <v>9.98</v>
      </c>
      <c r="E170" s="1">
        <f>Estação!E230</f>
        <v>0.39</v>
      </c>
      <c r="F170" s="1">
        <f>Estação!F230</f>
        <v>0.35</v>
      </c>
      <c r="G170" s="1">
        <f>Estação!G230</f>
        <v>8.59</v>
      </c>
      <c r="H170" s="1">
        <f>Estação!H230</f>
        <v>8.94</v>
      </c>
      <c r="I170" s="1">
        <f>Estação!I230</f>
        <v>2.16</v>
      </c>
      <c r="J170" s="1">
        <f>Estação!J230</f>
        <v>10</v>
      </c>
      <c r="K170" s="1">
        <f>Estação!K230</f>
        <v>7</v>
      </c>
      <c r="L170" s="1">
        <f>Estação!L230</f>
        <v>27.1</v>
      </c>
      <c r="M170" s="1">
        <f>Estação!M230</f>
        <v>80.5</v>
      </c>
      <c r="N170" s="1">
        <f>Estação!N230</f>
        <v>1010.9</v>
      </c>
      <c r="O170" s="1">
        <f>Estação!O230</f>
        <v>0</v>
      </c>
      <c r="P170" s="1">
        <f>Estação!P230</f>
        <v>0.94</v>
      </c>
      <c r="Q170" s="1">
        <f>Estação!Q230</f>
        <v>26.68</v>
      </c>
      <c r="R170" s="1">
        <f>Estação!R230</f>
        <v>0</v>
      </c>
    </row>
    <row r="171" spans="1:18">
      <c r="A171" s="23">
        <v>43869.041666666664</v>
      </c>
      <c r="B171" s="1">
        <f>Estação!C231</f>
        <v>25.6</v>
      </c>
      <c r="C171" s="1">
        <v>36</v>
      </c>
      <c r="D171" s="1">
        <f>Estação!D231</f>
        <v>11.33</v>
      </c>
      <c r="E171" s="1">
        <f>Estação!E231</f>
        <v>0.25</v>
      </c>
      <c r="F171" s="1">
        <f>Estação!F231</f>
        <v>0.19</v>
      </c>
      <c r="G171" s="1">
        <f>Estação!G231</f>
        <v>8.0500000000000007</v>
      </c>
      <c r="H171" s="1">
        <f>Estação!H231</f>
        <v>8.24</v>
      </c>
      <c r="I171" s="1">
        <f>Estação!I231</f>
        <v>2.19</v>
      </c>
      <c r="J171" s="1">
        <f>Estação!J231</f>
        <v>11</v>
      </c>
      <c r="K171" s="1">
        <f>Estação!K231</f>
        <v>6</v>
      </c>
      <c r="L171" s="1">
        <f>Estação!L231</f>
        <v>27</v>
      </c>
      <c r="M171" s="1">
        <f>Estação!M231</f>
        <v>80.7</v>
      </c>
      <c r="N171" s="1">
        <f>Estação!N231</f>
        <v>1010.4</v>
      </c>
      <c r="O171" s="1">
        <f>Estação!O231</f>
        <v>1</v>
      </c>
      <c r="P171" s="1">
        <f>Estação!P231</f>
        <v>1.34</v>
      </c>
      <c r="Q171" s="1">
        <f>Estação!Q231</f>
        <v>44.72</v>
      </c>
      <c r="R171" s="1">
        <f>Estação!R231</f>
        <v>0</v>
      </c>
    </row>
    <row r="172" spans="1:18">
      <c r="A172" s="23">
        <v>43869.083333333336</v>
      </c>
      <c r="B172" s="1">
        <f>Estação!C232</f>
        <v>25.6</v>
      </c>
      <c r="C172" s="1">
        <v>36</v>
      </c>
      <c r="D172" s="1">
        <f>Estação!D232</f>
        <v>12.27</v>
      </c>
      <c r="E172" s="1">
        <f>Estação!E232</f>
        <v>0.24</v>
      </c>
      <c r="F172" s="1">
        <f>Estação!F232</f>
        <v>0.78</v>
      </c>
      <c r="G172" s="1">
        <f>Estação!G232</f>
        <v>6.44</v>
      </c>
      <c r="H172" s="1">
        <f>Estação!H232</f>
        <v>7.22</v>
      </c>
      <c r="I172" s="1">
        <f>Estação!I232</f>
        <v>2.2799999999999998</v>
      </c>
      <c r="J172" s="1">
        <f>Estação!J232</f>
        <v>6</v>
      </c>
      <c r="K172" s="1">
        <f>Estação!K232</f>
        <v>4</v>
      </c>
      <c r="L172" s="1">
        <f>Estação!L232</f>
        <v>26.3</v>
      </c>
      <c r="M172" s="1">
        <f>Estação!M232</f>
        <v>87.2</v>
      </c>
      <c r="N172" s="1">
        <f>Estação!N232</f>
        <v>1009.9</v>
      </c>
      <c r="O172" s="1">
        <f>Estação!O232</f>
        <v>2</v>
      </c>
      <c r="P172" s="1">
        <f>Estação!P232</f>
        <v>1.21</v>
      </c>
      <c r="Q172" s="1">
        <f>Estação!Q232</f>
        <v>44.48</v>
      </c>
      <c r="R172" s="1">
        <f>Estação!R232</f>
        <v>0.8</v>
      </c>
    </row>
    <row r="173" spans="1:18">
      <c r="A173" s="23">
        <v>43869.125</v>
      </c>
      <c r="B173" s="1">
        <f>Estação!C233</f>
        <v>25.5</v>
      </c>
      <c r="C173" s="1">
        <v>36</v>
      </c>
      <c r="D173" s="1">
        <f>Estação!D233</f>
        <v>11.46</v>
      </c>
      <c r="E173" s="1">
        <f>Estação!E233</f>
        <v>0.23</v>
      </c>
      <c r="F173" s="1">
        <f>Estação!F233</f>
        <v>0.24</v>
      </c>
      <c r="G173" s="1">
        <f>Estação!G233</f>
        <v>5.81</v>
      </c>
      <c r="H173" s="1">
        <f>Estação!H233</f>
        <v>6.05</v>
      </c>
      <c r="I173" s="1">
        <f>Estação!I233</f>
        <v>2.2799999999999998</v>
      </c>
      <c r="J173" s="1">
        <f>Estação!J233</f>
        <v>4</v>
      </c>
      <c r="K173" s="1">
        <f>Estação!K233</f>
        <v>4</v>
      </c>
      <c r="L173" s="1">
        <f>Estação!L233</f>
        <v>26.1</v>
      </c>
      <c r="M173" s="1">
        <f>Estação!M233</f>
        <v>88</v>
      </c>
      <c r="N173" s="1">
        <f>Estação!N233</f>
        <v>1009.5</v>
      </c>
      <c r="O173" s="1">
        <f>Estação!O233</f>
        <v>4</v>
      </c>
      <c r="P173" s="1">
        <f>Estação!P233</f>
        <v>1.1000000000000001</v>
      </c>
      <c r="Q173" s="1">
        <f>Estação!Q233</f>
        <v>40.92</v>
      </c>
      <c r="R173" s="1">
        <f>Estação!R233</f>
        <v>0</v>
      </c>
    </row>
    <row r="174" spans="1:18">
      <c r="A174" s="23">
        <v>43869.166666666664</v>
      </c>
      <c r="B174" s="1">
        <f>Estação!C234</f>
        <v>25.5</v>
      </c>
      <c r="C174" s="1">
        <v>36</v>
      </c>
      <c r="D174" s="1">
        <f>Estação!D234</f>
        <v>8.89</v>
      </c>
      <c r="E174" s="1">
        <f>Estação!E234</f>
        <v>0.27</v>
      </c>
      <c r="F174" s="1">
        <f>Estação!F234</f>
        <v>0.68</v>
      </c>
      <c r="G174" s="1">
        <f>Estação!G234</f>
        <v>6.88</v>
      </c>
      <c r="H174" s="1">
        <f>Estação!H234</f>
        <v>7.55</v>
      </c>
      <c r="I174" s="1">
        <f>Estação!I234</f>
        <v>2.33</v>
      </c>
      <c r="J174" s="1">
        <f>Estação!J234</f>
        <v>6</v>
      </c>
      <c r="K174" s="1">
        <f>Estação!K234</f>
        <v>3</v>
      </c>
      <c r="L174" s="1">
        <f>Estação!L234</f>
        <v>25.9</v>
      </c>
      <c r="M174" s="1">
        <f>Estação!M234</f>
        <v>89.4</v>
      </c>
      <c r="N174" s="1">
        <f>Estação!N234</f>
        <v>1009.1</v>
      </c>
      <c r="O174" s="1">
        <f>Estação!O234</f>
        <v>3</v>
      </c>
      <c r="P174" s="1">
        <f>Estação!P234</f>
        <v>0.5</v>
      </c>
      <c r="Q174" s="1">
        <f>Estação!Q234</f>
        <v>73.8</v>
      </c>
      <c r="R174" s="1">
        <f>Estação!R234</f>
        <v>0</v>
      </c>
    </row>
    <row r="175" spans="1:18">
      <c r="A175" s="23">
        <v>43869.208333333336</v>
      </c>
      <c r="B175" s="1">
        <f>Estação!C235</f>
        <v>25.4</v>
      </c>
      <c r="C175" s="1">
        <v>36</v>
      </c>
      <c r="D175" s="1">
        <f>Estação!D235</f>
        <v>1.46</v>
      </c>
      <c r="E175" s="1">
        <f>Estação!E235</f>
        <v>0.48</v>
      </c>
      <c r="F175" s="1">
        <f>Estação!F235</f>
        <v>4.09</v>
      </c>
      <c r="G175" s="1">
        <f>Estação!G235</f>
        <v>13.25</v>
      </c>
      <c r="H175" s="1">
        <f>Estação!H235</f>
        <v>17.350000000000001</v>
      </c>
      <c r="I175" s="1">
        <f>Estação!I235</f>
        <v>2.39</v>
      </c>
      <c r="J175" s="1">
        <f>Estação!J235</f>
        <v>17</v>
      </c>
      <c r="K175" s="1">
        <f>Estação!K235</f>
        <v>13</v>
      </c>
      <c r="L175" s="1">
        <f>Estação!L235</f>
        <v>24.8</v>
      </c>
      <c r="M175" s="1">
        <f>Estação!M235</f>
        <v>94.9</v>
      </c>
      <c r="N175" s="1">
        <f>Estação!N235</f>
        <v>1009.3</v>
      </c>
      <c r="O175" s="1">
        <f>Estação!O235</f>
        <v>1</v>
      </c>
      <c r="P175" s="1">
        <f>Estação!P235</f>
        <v>0.59</v>
      </c>
      <c r="Q175" s="1">
        <f>Estação!Q235</f>
        <v>161.79</v>
      </c>
      <c r="R175" s="1">
        <f>Estação!R235</f>
        <v>0</v>
      </c>
    </row>
    <row r="176" spans="1:18">
      <c r="A176" s="23">
        <v>43869.25</v>
      </c>
      <c r="B176" s="1">
        <f>Estação!C236</f>
        <v>25.3</v>
      </c>
      <c r="C176" s="1">
        <v>36</v>
      </c>
      <c r="D176" s="1">
        <f>Estação!D236</f>
        <v>1.18</v>
      </c>
      <c r="E176" s="1">
        <f>Estação!E236</f>
        <v>0.54</v>
      </c>
      <c r="F176" s="1">
        <f>Estação!F236</f>
        <v>10</v>
      </c>
      <c r="G176" s="1">
        <f>Estação!G236</f>
        <v>16.28</v>
      </c>
      <c r="H176" s="1">
        <f>Estação!H236</f>
        <v>26.27</v>
      </c>
      <c r="I176" s="1">
        <f>Estação!I236</f>
        <v>2.4</v>
      </c>
      <c r="J176" s="1">
        <f>Estação!J236</f>
        <v>19</v>
      </c>
      <c r="K176" s="1">
        <f>Estação!K236</f>
        <v>10</v>
      </c>
      <c r="L176" s="1">
        <f>Estação!L236</f>
        <v>24.7</v>
      </c>
      <c r="M176" s="1">
        <f>Estação!M236</f>
        <v>95.7</v>
      </c>
      <c r="N176" s="1">
        <f>Estação!N236</f>
        <v>1009.5</v>
      </c>
      <c r="O176" s="1">
        <f>Estação!O236</f>
        <v>6</v>
      </c>
      <c r="P176" s="1">
        <f>Estação!P236</f>
        <v>0.61</v>
      </c>
      <c r="Q176" s="1">
        <f>Estação!Q236</f>
        <v>172.12</v>
      </c>
      <c r="R176" s="1">
        <f>Estação!R236</f>
        <v>0</v>
      </c>
    </row>
    <row r="177" spans="1:18">
      <c r="A177" s="23">
        <v>43869.291666666664</v>
      </c>
      <c r="B177" s="1">
        <f>Estação!C237</f>
        <v>25.1</v>
      </c>
      <c r="C177" s="1">
        <v>36</v>
      </c>
      <c r="D177" s="1">
        <f>Estação!D237</f>
        <v>2.1800000000000002</v>
      </c>
      <c r="E177" s="1">
        <f>Estação!E237</f>
        <v>0.48</v>
      </c>
      <c r="F177" s="1">
        <f>Estação!F237</f>
        <v>9.5</v>
      </c>
      <c r="G177" s="1">
        <f>Estação!G237</f>
        <v>16.77</v>
      </c>
      <c r="H177" s="1">
        <f>Estação!H237</f>
        <v>26.27</v>
      </c>
      <c r="I177" s="1">
        <f>Estação!I237</f>
        <v>2.58</v>
      </c>
      <c r="J177" s="1">
        <f>Estação!J237</f>
        <v>15</v>
      </c>
      <c r="K177" s="1">
        <f>Estação!K237</f>
        <v>11</v>
      </c>
      <c r="L177" s="1">
        <f>Estação!L237</f>
        <v>25</v>
      </c>
      <c r="M177" s="1">
        <f>Estação!M237</f>
        <v>94.5</v>
      </c>
      <c r="N177" s="1">
        <f>Estação!N237</f>
        <v>1010.4</v>
      </c>
      <c r="O177" s="1">
        <f>Estação!O237</f>
        <v>78</v>
      </c>
      <c r="P177" s="1">
        <f>Estação!P237</f>
        <v>1</v>
      </c>
      <c r="Q177" s="1">
        <f>Estação!Q237</f>
        <v>171.3</v>
      </c>
      <c r="R177" s="1">
        <f>Estação!R237</f>
        <v>0.2</v>
      </c>
    </row>
    <row r="178" spans="1:18">
      <c r="A178" s="23">
        <v>43869.333333333336</v>
      </c>
      <c r="B178" s="1">
        <f>Estação!C238</f>
        <v>25.1</v>
      </c>
      <c r="C178" s="1">
        <v>36</v>
      </c>
      <c r="D178" s="1">
        <f>Estação!D238</f>
        <v>4.5599999999999996</v>
      </c>
      <c r="E178" s="1">
        <f>Estação!E238</f>
        <v>0.49</v>
      </c>
      <c r="F178" s="1">
        <f>Estação!F238</f>
        <v>7.5</v>
      </c>
      <c r="G178" s="1">
        <f>Estação!G238</f>
        <v>15.27</v>
      </c>
      <c r="H178" s="1">
        <f>Estação!H238</f>
        <v>22.78</v>
      </c>
      <c r="I178" s="1">
        <f>Estação!I238</f>
        <v>2.6</v>
      </c>
      <c r="J178" s="1">
        <f>Estação!J238</f>
        <v>19</v>
      </c>
      <c r="K178" s="1">
        <f>Estação!K238</f>
        <v>9</v>
      </c>
      <c r="L178" s="1">
        <f>Estação!L238</f>
        <v>26.8</v>
      </c>
      <c r="M178" s="1">
        <f>Estação!M238</f>
        <v>87.1</v>
      </c>
      <c r="N178" s="1">
        <f>Estação!N238</f>
        <v>1010.9</v>
      </c>
      <c r="O178" s="1">
        <f>Estação!O238</f>
        <v>254</v>
      </c>
      <c r="P178" s="1">
        <f>Estação!P238</f>
        <v>0.79</v>
      </c>
      <c r="Q178" s="1">
        <f>Estação!Q238</f>
        <v>153.27000000000001</v>
      </c>
      <c r="R178" s="1">
        <f>Estação!R238</f>
        <v>0</v>
      </c>
    </row>
    <row r="179" spans="1:18">
      <c r="A179" s="23">
        <v>43869.375</v>
      </c>
      <c r="B179" s="1">
        <f>Estação!C239</f>
        <v>25.5</v>
      </c>
      <c r="C179" s="1">
        <v>36</v>
      </c>
      <c r="D179" s="1">
        <f>Estação!D239</f>
        <v>13.21</v>
      </c>
      <c r="E179" s="1">
        <f>Estação!E239</f>
        <v>0.28000000000000003</v>
      </c>
      <c r="F179" s="1">
        <f>Estação!F239</f>
        <v>3.07</v>
      </c>
      <c r="G179" s="1">
        <f>Estação!G239</f>
        <v>9.7200000000000006</v>
      </c>
      <c r="H179" s="1">
        <f>Estação!H239</f>
        <v>12.78</v>
      </c>
      <c r="I179" s="1">
        <f>Estação!I239</f>
        <v>2.4500000000000002</v>
      </c>
      <c r="J179" s="1">
        <f>Estação!J239</f>
        <v>17</v>
      </c>
      <c r="K179" s="1">
        <f>Estação!K239</f>
        <v>9</v>
      </c>
      <c r="L179" s="1">
        <f>Estação!L239</f>
        <v>28.5</v>
      </c>
      <c r="M179" s="1">
        <f>Estação!M239</f>
        <v>74.5</v>
      </c>
      <c r="N179" s="1">
        <f>Estação!N239</f>
        <v>1011.2</v>
      </c>
      <c r="O179" s="1">
        <f>Estação!O239</f>
        <v>470</v>
      </c>
      <c r="P179" s="1">
        <f>Estação!P239</f>
        <v>2.41</v>
      </c>
      <c r="Q179" s="1">
        <f>Estação!Q239</f>
        <v>61.79</v>
      </c>
      <c r="R179" s="1">
        <f>Estação!R239</f>
        <v>0</v>
      </c>
    </row>
    <row r="180" spans="1:18">
      <c r="A180" s="23">
        <v>43869.416666666664</v>
      </c>
      <c r="B180" s="1">
        <f>Estação!C240</f>
        <v>25.6</v>
      </c>
      <c r="C180" s="1">
        <v>36</v>
      </c>
      <c r="D180" s="1">
        <f>Estação!D240</f>
        <v>17.03</v>
      </c>
      <c r="E180" s="1">
        <f>Estação!E240</f>
        <v>0.24</v>
      </c>
      <c r="F180" s="1">
        <f>Estação!F240</f>
        <v>1.18</v>
      </c>
      <c r="G180" s="1">
        <f>Estação!G240</f>
        <v>6.41</v>
      </c>
      <c r="H180" s="1">
        <f>Estação!H240</f>
        <v>7.59</v>
      </c>
      <c r="I180" s="1">
        <f>Estação!I240</f>
        <v>2.21</v>
      </c>
      <c r="J180" s="1">
        <f>Estação!J240</f>
        <v>4</v>
      </c>
      <c r="K180" s="1">
        <f>Estação!K240</f>
        <v>6</v>
      </c>
      <c r="L180" s="1">
        <f>Estação!L240</f>
        <v>29.5</v>
      </c>
      <c r="M180" s="1">
        <f>Estação!M240</f>
        <v>66.2</v>
      </c>
      <c r="N180" s="1">
        <f>Estação!N240</f>
        <v>1011.3</v>
      </c>
      <c r="O180" s="1">
        <f>Estação!O240</f>
        <v>774</v>
      </c>
      <c r="P180" s="1">
        <f>Estação!P240</f>
        <v>3</v>
      </c>
      <c r="Q180" s="1">
        <f>Estação!Q240</f>
        <v>54.69</v>
      </c>
      <c r="R180" s="1">
        <f>Estação!R240</f>
        <v>0</v>
      </c>
    </row>
    <row r="181" spans="1:18">
      <c r="A181" s="23">
        <v>43869.458333333336</v>
      </c>
      <c r="B181" s="1">
        <f>Estação!C241</f>
        <v>25.5</v>
      </c>
      <c r="C181" s="1">
        <v>36</v>
      </c>
      <c r="D181" s="1">
        <f>Estação!D241</f>
        <v>17.899999999999999</v>
      </c>
      <c r="E181" s="1">
        <f>Estação!E241</f>
        <v>0.28000000000000003</v>
      </c>
      <c r="F181" s="1">
        <f>Estação!F241</f>
        <v>0.9</v>
      </c>
      <c r="G181" s="1">
        <f>Estação!G241</f>
        <v>5.13</v>
      </c>
      <c r="H181" s="1">
        <f>Estação!H241</f>
        <v>6.03</v>
      </c>
      <c r="I181" s="1">
        <f>Estação!I241</f>
        <v>2.14</v>
      </c>
      <c r="J181" s="1">
        <f>Estação!J241</f>
        <v>15</v>
      </c>
      <c r="K181" s="1">
        <f>Estação!K241</f>
        <v>10</v>
      </c>
      <c r="L181" s="1">
        <f>Estação!L241</f>
        <v>30.3</v>
      </c>
      <c r="M181" s="1">
        <f>Estação!M241</f>
        <v>62.9</v>
      </c>
      <c r="N181" s="1">
        <f>Estação!N241</f>
        <v>1011</v>
      </c>
      <c r="O181" s="1">
        <f>Estação!O241</f>
        <v>860</v>
      </c>
      <c r="P181" s="1">
        <f>Estação!P241</f>
        <v>3.06</v>
      </c>
      <c r="Q181" s="1">
        <f>Estação!Q241</f>
        <v>63.67</v>
      </c>
      <c r="R181" s="1">
        <f>Estação!R241</f>
        <v>0</v>
      </c>
    </row>
    <row r="182" spans="1:18">
      <c r="A182" s="23">
        <v>43869.5</v>
      </c>
      <c r="B182" s="1">
        <f>Estação!C242</f>
        <v>25.6</v>
      </c>
      <c r="C182" s="1">
        <v>36</v>
      </c>
      <c r="D182" s="1">
        <f>Estação!D242</f>
        <v>17.600000000000001</v>
      </c>
      <c r="E182" s="1">
        <f>Estação!E242</f>
        <v>0.28000000000000003</v>
      </c>
      <c r="F182" s="1">
        <f>Estação!F242</f>
        <v>0.89</v>
      </c>
      <c r="G182" s="1">
        <f>Estação!G242</f>
        <v>4.72</v>
      </c>
      <c r="H182" s="1">
        <f>Estação!H242</f>
        <v>5.61</v>
      </c>
      <c r="I182" s="1">
        <f>Estação!I242</f>
        <v>2.0299999999999998</v>
      </c>
      <c r="J182" s="1">
        <f>Estação!J242</f>
        <v>8</v>
      </c>
      <c r="K182" s="1">
        <f>Estação!K242</f>
        <v>7</v>
      </c>
      <c r="L182" s="1">
        <f>Estação!L242</f>
        <v>30.5</v>
      </c>
      <c r="M182" s="1">
        <f>Estação!M242</f>
        <v>61.5</v>
      </c>
      <c r="N182" s="1">
        <f>Estação!N242</f>
        <v>1010.7</v>
      </c>
      <c r="O182" s="1">
        <f>Estação!O242</f>
        <v>883</v>
      </c>
      <c r="P182" s="1">
        <f>Estação!P242</f>
        <v>3.22</v>
      </c>
      <c r="Q182" s="1">
        <f>Estação!Q242</f>
        <v>55.84</v>
      </c>
      <c r="R182" s="1">
        <f>Estação!R242</f>
        <v>0</v>
      </c>
    </row>
    <row r="183" spans="1:18">
      <c r="A183" s="23">
        <v>43869.541666666664</v>
      </c>
      <c r="B183" s="1">
        <f>Estação!C243</f>
        <v>25.4</v>
      </c>
      <c r="C183" s="1">
        <v>36</v>
      </c>
      <c r="D183" s="1">
        <f>Estação!D243</f>
        <v>17.8</v>
      </c>
      <c r="E183" s="1">
        <f>Estação!E243</f>
        <v>0.28999999999999998</v>
      </c>
      <c r="F183" s="1">
        <f>Estação!F243</f>
        <v>0.76</v>
      </c>
      <c r="G183" s="1">
        <f>Estação!G243</f>
        <v>4.6399999999999997</v>
      </c>
      <c r="H183" s="1">
        <f>Estação!H243</f>
        <v>5.4</v>
      </c>
      <c r="I183" s="1">
        <f>Estação!I243</f>
        <v>2.12</v>
      </c>
      <c r="J183" s="1">
        <f>Estação!J243</f>
        <v>8</v>
      </c>
      <c r="K183" s="1">
        <f>Estação!K243</f>
        <v>4</v>
      </c>
      <c r="L183" s="1">
        <f>Estação!L243</f>
        <v>30.4</v>
      </c>
      <c r="M183" s="1">
        <f>Estação!M243</f>
        <v>61.8</v>
      </c>
      <c r="N183" s="1">
        <f>Estação!N243</f>
        <v>1010.3</v>
      </c>
      <c r="O183" s="1">
        <f>Estação!O243</f>
        <v>791</v>
      </c>
      <c r="P183" s="1">
        <f>Estação!P243</f>
        <v>3.56</v>
      </c>
      <c r="Q183" s="1">
        <f>Estação!Q243</f>
        <v>59.79</v>
      </c>
      <c r="R183" s="1">
        <f>Estação!R243</f>
        <v>0</v>
      </c>
    </row>
    <row r="184" spans="1:18">
      <c r="A184" s="23">
        <v>43869.583333333336</v>
      </c>
      <c r="B184" s="1">
        <f>Estação!C244</f>
        <v>25.4</v>
      </c>
      <c r="C184" s="1">
        <v>36</v>
      </c>
      <c r="D184" s="1">
        <f>Estação!D244</f>
        <v>18.68</v>
      </c>
      <c r="E184" s="1">
        <f>Estação!E244</f>
        <v>0.24</v>
      </c>
      <c r="F184" s="1">
        <f>Estação!F244</f>
        <v>0.77</v>
      </c>
      <c r="G184" s="1">
        <f>Estação!G244</f>
        <v>4.74</v>
      </c>
      <c r="H184" s="1">
        <f>Estação!H244</f>
        <v>5.5</v>
      </c>
      <c r="I184" s="1">
        <f>Estação!I244</f>
        <v>2.25</v>
      </c>
      <c r="J184" s="1">
        <f>Estação!J244</f>
        <v>9</v>
      </c>
      <c r="K184" s="1">
        <f>Estação!K244</f>
        <v>6</v>
      </c>
      <c r="L184" s="1">
        <f>Estação!L244</f>
        <v>30.3</v>
      </c>
      <c r="M184" s="1">
        <f>Estação!M244</f>
        <v>62.4</v>
      </c>
      <c r="N184" s="1">
        <f>Estação!N244</f>
        <v>1009.7</v>
      </c>
      <c r="O184" s="1">
        <f>Estação!O244</f>
        <v>714</v>
      </c>
      <c r="P184" s="1">
        <f>Estação!P244</f>
        <v>3.52</v>
      </c>
      <c r="Q184" s="1">
        <f>Estação!Q244</f>
        <v>50.06</v>
      </c>
      <c r="R184" s="1">
        <f>Estação!R244</f>
        <v>0</v>
      </c>
    </row>
    <row r="185" spans="1:18">
      <c r="A185" s="23">
        <v>43869.625</v>
      </c>
      <c r="B185" s="1">
        <f>Estação!C245</f>
        <v>25.6</v>
      </c>
      <c r="C185" s="1">
        <v>36</v>
      </c>
      <c r="D185" s="1">
        <f>Estação!D245</f>
        <v>17.010000000000002</v>
      </c>
      <c r="E185" s="1">
        <f>Estação!E245</f>
        <v>0.27</v>
      </c>
      <c r="F185" s="1">
        <f>Estação!F245</f>
        <v>0.76</v>
      </c>
      <c r="G185" s="1">
        <f>Estação!G245</f>
        <v>4.47</v>
      </c>
      <c r="H185" s="1">
        <f>Estação!H245</f>
        <v>5.23</v>
      </c>
      <c r="I185" s="1">
        <f>Estação!I245</f>
        <v>2.2799999999999998</v>
      </c>
      <c r="J185" s="1">
        <f>Estação!J245</f>
        <v>9</v>
      </c>
      <c r="K185" s="1">
        <f>Estação!K245</f>
        <v>4</v>
      </c>
      <c r="L185" s="1">
        <f>Estação!L245</f>
        <v>30</v>
      </c>
      <c r="M185" s="1">
        <f>Estação!M245</f>
        <v>62.8</v>
      </c>
      <c r="N185" s="1">
        <f>Estação!N245</f>
        <v>1009.2</v>
      </c>
      <c r="O185" s="1">
        <f>Estação!O245</f>
        <v>634</v>
      </c>
      <c r="P185" s="1">
        <f>Estação!P245</f>
        <v>3.7</v>
      </c>
      <c r="Q185" s="1">
        <f>Estação!Q245</f>
        <v>56.63</v>
      </c>
      <c r="R185" s="1">
        <f>Estação!R245</f>
        <v>0</v>
      </c>
    </row>
    <row r="186" spans="1:18">
      <c r="A186" s="23">
        <v>43869.666666666664</v>
      </c>
      <c r="B186" s="1">
        <f>Estação!C246</f>
        <v>26</v>
      </c>
      <c r="C186" s="1">
        <v>36</v>
      </c>
      <c r="D186" s="1">
        <f>Estação!D246</f>
        <v>16.739999999999998</v>
      </c>
      <c r="E186" s="1">
        <f>Estação!E246</f>
        <v>0.27</v>
      </c>
      <c r="F186" s="1">
        <f>Estação!F246</f>
        <v>0.76</v>
      </c>
      <c r="G186" s="1">
        <f>Estação!G246</f>
        <v>4.57</v>
      </c>
      <c r="H186" s="1">
        <f>Estação!H246</f>
        <v>5.32</v>
      </c>
      <c r="I186" s="1">
        <f>Estação!I246</f>
        <v>2.21</v>
      </c>
      <c r="J186" s="1">
        <f>Estação!J246</f>
        <v>11</v>
      </c>
      <c r="K186" s="1">
        <f>Estação!K246</f>
        <v>3</v>
      </c>
      <c r="L186" s="1">
        <f>Estação!L246</f>
        <v>29.9</v>
      </c>
      <c r="M186" s="1">
        <f>Estação!M246</f>
        <v>63.9</v>
      </c>
      <c r="N186" s="1">
        <f>Estação!N246</f>
        <v>1008.8</v>
      </c>
      <c r="O186" s="1">
        <f>Estação!O246</f>
        <v>458</v>
      </c>
      <c r="P186" s="1">
        <f>Estação!P246</f>
        <v>3.54</v>
      </c>
      <c r="Q186" s="1">
        <f>Estação!Q246</f>
        <v>51.42</v>
      </c>
      <c r="R186" s="1">
        <f>Estação!R246</f>
        <v>0</v>
      </c>
    </row>
    <row r="187" spans="1:18">
      <c r="A187" s="23">
        <v>43869.708333333336</v>
      </c>
      <c r="B187" s="1">
        <f>Estação!C247</f>
        <v>26.2</v>
      </c>
      <c r="C187" s="1">
        <v>36</v>
      </c>
      <c r="D187" s="1">
        <f>Estação!D247</f>
        <v>19.14</v>
      </c>
      <c r="E187" s="1">
        <f>Estação!E247</f>
        <v>0.27</v>
      </c>
      <c r="F187" s="1">
        <f>Estação!F247</f>
        <v>0.85</v>
      </c>
      <c r="G187" s="1">
        <f>Estação!G247</f>
        <v>4.63</v>
      </c>
      <c r="H187" s="1">
        <f>Estação!H247</f>
        <v>5.48</v>
      </c>
      <c r="I187" s="1">
        <f>Estação!I247</f>
        <v>2.3199999999999998</v>
      </c>
      <c r="J187" s="1">
        <f>Estação!J247</f>
        <v>7</v>
      </c>
      <c r="K187" s="1">
        <f>Estação!K247</f>
        <v>5</v>
      </c>
      <c r="L187" s="1">
        <f>Estação!L247</f>
        <v>29.3</v>
      </c>
      <c r="M187" s="1">
        <f>Estação!M247</f>
        <v>66</v>
      </c>
      <c r="N187" s="1">
        <f>Estação!N247</f>
        <v>1008.6</v>
      </c>
      <c r="O187" s="1">
        <f>Estação!O247</f>
        <v>211</v>
      </c>
      <c r="P187" s="1">
        <f>Estação!P247</f>
        <v>3.22</v>
      </c>
      <c r="Q187" s="1">
        <f>Estação!Q247</f>
        <v>59.62</v>
      </c>
      <c r="R187" s="1">
        <f>Estação!R247</f>
        <v>0</v>
      </c>
    </row>
    <row r="188" spans="1:18">
      <c r="A188" s="23">
        <v>43869.75</v>
      </c>
      <c r="B188" s="1">
        <f>Estação!C248</f>
        <v>25.8</v>
      </c>
      <c r="C188" s="1">
        <v>36</v>
      </c>
      <c r="D188" s="1">
        <f>Estação!D248</f>
        <v>15.86</v>
      </c>
      <c r="E188" s="1">
        <f>Estação!E248</f>
        <v>0.26</v>
      </c>
      <c r="F188" s="1">
        <f>Estação!F248</f>
        <v>0.62</v>
      </c>
      <c r="G188" s="1">
        <f>Estação!G248</f>
        <v>5.29</v>
      </c>
      <c r="H188" s="1">
        <f>Estação!H248</f>
        <v>5.91</v>
      </c>
      <c r="I188" s="1">
        <f>Estação!I248</f>
        <v>2.42</v>
      </c>
      <c r="J188" s="1">
        <f>Estação!J248</f>
        <v>7</v>
      </c>
      <c r="K188" s="1">
        <f>Estação!K248</f>
        <v>3</v>
      </c>
      <c r="L188" s="1">
        <f>Estação!L248</f>
        <v>28.6</v>
      </c>
      <c r="M188" s="1">
        <f>Estação!M248</f>
        <v>70.599999999999994</v>
      </c>
      <c r="N188" s="1">
        <f>Estação!N248</f>
        <v>1008.9</v>
      </c>
      <c r="O188" s="1">
        <f>Estação!O248</f>
        <v>42</v>
      </c>
      <c r="P188" s="1">
        <f>Estação!P248</f>
        <v>2.34</v>
      </c>
      <c r="Q188" s="1">
        <f>Estação!Q248</f>
        <v>54.98</v>
      </c>
      <c r="R188" s="1">
        <f>Estação!R248</f>
        <v>0</v>
      </c>
    </row>
    <row r="189" spans="1:18">
      <c r="A189" s="23">
        <v>43869.791666666664</v>
      </c>
      <c r="B189" s="1">
        <f>Estação!C249</f>
        <v>25.4</v>
      </c>
      <c r="C189" s="1">
        <v>36</v>
      </c>
      <c r="D189" s="1">
        <f>Estação!D249</f>
        <v>12.13</v>
      </c>
      <c r="E189" s="1">
        <f>Estação!E249</f>
        <v>0.34</v>
      </c>
      <c r="F189" s="1">
        <f>Estação!F249</f>
        <v>0.39</v>
      </c>
      <c r="G189" s="1">
        <f>Estação!G249</f>
        <v>6.5</v>
      </c>
      <c r="H189" s="1">
        <f>Estação!H249</f>
        <v>6.89</v>
      </c>
      <c r="I189" s="1">
        <f>Estação!I249</f>
        <v>2.4</v>
      </c>
      <c r="J189" s="1">
        <f>Estação!J249</f>
        <v>12</v>
      </c>
      <c r="K189" s="1">
        <f>Estação!K249</f>
        <v>4</v>
      </c>
      <c r="L189" s="1">
        <f>Estação!L249</f>
        <v>27.8</v>
      </c>
      <c r="M189" s="1">
        <f>Estação!M249</f>
        <v>75</v>
      </c>
      <c r="N189" s="1">
        <f>Estação!N249</f>
        <v>1009.5</v>
      </c>
      <c r="O189" s="1">
        <f>Estação!O249</f>
        <v>0</v>
      </c>
      <c r="P189" s="1">
        <f>Estação!P249</f>
        <v>1.82</v>
      </c>
      <c r="Q189" s="1">
        <f>Estação!Q249</f>
        <v>44.29</v>
      </c>
      <c r="R189" s="1">
        <f>Estação!R249</f>
        <v>0</v>
      </c>
    </row>
    <row r="190" spans="1:18">
      <c r="A190" s="23">
        <v>43869.833333333336</v>
      </c>
      <c r="B190" s="1">
        <f>Estação!C250</f>
        <v>25.4</v>
      </c>
      <c r="C190" s="1">
        <v>36</v>
      </c>
      <c r="D190" s="1">
        <f>Estação!D250</f>
        <v>10.25</v>
      </c>
      <c r="E190" s="1">
        <f>Estação!E250</f>
        <v>0.37</v>
      </c>
      <c r="F190" s="1">
        <f>Estação!F250</f>
        <v>0.42</v>
      </c>
      <c r="G190" s="1">
        <f>Estação!G250</f>
        <v>8.1999999999999993</v>
      </c>
      <c r="H190" s="1">
        <f>Estação!H250</f>
        <v>8.6199999999999992</v>
      </c>
      <c r="I190" s="1">
        <f>Estação!I250</f>
        <v>2.4700000000000002</v>
      </c>
      <c r="J190" s="1">
        <f>Estação!J250</f>
        <v>11</v>
      </c>
      <c r="K190" s="1">
        <f>Estação!K250</f>
        <v>8</v>
      </c>
      <c r="L190" s="1">
        <f>Estação!L250</f>
        <v>27.6</v>
      </c>
      <c r="M190" s="1">
        <f>Estação!M250</f>
        <v>76.400000000000006</v>
      </c>
      <c r="N190" s="1">
        <f>Estação!N250</f>
        <v>1010.4</v>
      </c>
      <c r="O190" s="1">
        <f>Estação!O250</f>
        <v>0</v>
      </c>
      <c r="P190" s="1">
        <f>Estação!P250</f>
        <v>1.39</v>
      </c>
      <c r="Q190" s="1">
        <f>Estação!Q250</f>
        <v>44.7</v>
      </c>
      <c r="R190" s="1">
        <f>Estação!R250</f>
        <v>0</v>
      </c>
    </row>
    <row r="191" spans="1:18">
      <c r="A191" s="23">
        <v>43869.875</v>
      </c>
      <c r="B191" s="1">
        <f>Estação!C251</f>
        <v>25.4</v>
      </c>
      <c r="C191" s="1">
        <v>36</v>
      </c>
      <c r="D191" s="1">
        <f>Estação!D251</f>
        <v>10.86</v>
      </c>
      <c r="E191" s="1">
        <f>Estação!E251</f>
        <v>0.34</v>
      </c>
      <c r="F191" s="1">
        <f>Estação!F251</f>
        <v>0.31</v>
      </c>
      <c r="G191" s="1">
        <f>Estação!G251</f>
        <v>7.99</v>
      </c>
      <c r="H191" s="1">
        <f>Estação!H251</f>
        <v>8.3000000000000007</v>
      </c>
      <c r="I191" s="1">
        <f>Estação!I251</f>
        <v>2.39</v>
      </c>
      <c r="J191" s="1">
        <f>Estação!J251</f>
        <v>10</v>
      </c>
      <c r="K191" s="1">
        <f>Estação!K251</f>
        <v>5</v>
      </c>
      <c r="L191" s="1">
        <f>Estação!L251</f>
        <v>27.4</v>
      </c>
      <c r="M191" s="1">
        <f>Estação!M251</f>
        <v>77.2</v>
      </c>
      <c r="N191" s="1">
        <f>Estação!N251</f>
        <v>1011</v>
      </c>
      <c r="O191" s="1">
        <f>Estação!O251</f>
        <v>0</v>
      </c>
      <c r="P191" s="1">
        <f>Estação!P251</f>
        <v>1.33</v>
      </c>
      <c r="Q191" s="1">
        <f>Estação!Q251</f>
        <v>42.01</v>
      </c>
      <c r="R191" s="1">
        <f>Estação!R251</f>
        <v>0</v>
      </c>
    </row>
    <row r="192" spans="1:18">
      <c r="A192" s="23">
        <v>43869.916666666664</v>
      </c>
      <c r="B192" s="1">
        <f>Estação!C252</f>
        <v>25.3</v>
      </c>
      <c r="C192" s="1">
        <v>36</v>
      </c>
      <c r="D192" s="1">
        <f>Estação!D252</f>
        <v>9.27</v>
      </c>
      <c r="E192" s="1">
        <f>Estação!E252</f>
        <v>0.38</v>
      </c>
      <c r="F192" s="1">
        <f>Estação!F252</f>
        <v>0.23</v>
      </c>
      <c r="G192" s="1">
        <f>Estação!G252</f>
        <v>8.09</v>
      </c>
      <c r="H192" s="1">
        <f>Estação!H252</f>
        <v>8.32</v>
      </c>
      <c r="I192" s="1">
        <f>Estação!I252</f>
        <v>2.3199999999999998</v>
      </c>
      <c r="J192" s="1">
        <f>Estação!J252</f>
        <v>9</v>
      </c>
      <c r="K192" s="1">
        <f>Estação!K252</f>
        <v>4</v>
      </c>
      <c r="L192" s="1">
        <f>Estação!L252</f>
        <v>27.2</v>
      </c>
      <c r="M192" s="1">
        <f>Estação!M252</f>
        <v>80.2</v>
      </c>
      <c r="N192" s="1">
        <f>Estação!N252</f>
        <v>1011.4</v>
      </c>
      <c r="O192" s="1">
        <f>Estação!O252</f>
        <v>0</v>
      </c>
      <c r="P192" s="1">
        <f>Estação!P252</f>
        <v>0.87</v>
      </c>
      <c r="Q192" s="1">
        <f>Estação!Q252</f>
        <v>46.13</v>
      </c>
      <c r="R192" s="1">
        <f>Estação!R252</f>
        <v>0</v>
      </c>
    </row>
    <row r="193" spans="1:18">
      <c r="A193" s="23">
        <v>43869.958333333336</v>
      </c>
      <c r="B193" s="1">
        <f>Estação!C253</f>
        <v>25.4</v>
      </c>
      <c r="C193" s="1">
        <v>36</v>
      </c>
      <c r="D193" s="1">
        <f>Estação!D253</f>
        <v>3.55</v>
      </c>
      <c r="E193" s="1">
        <f>Estação!E253</f>
        <v>0.57999999999999996</v>
      </c>
      <c r="F193" s="1">
        <f>Estação!F253</f>
        <v>3.02</v>
      </c>
      <c r="G193" s="1">
        <f>Estação!G253</f>
        <v>11.58</v>
      </c>
      <c r="H193" s="1">
        <f>Estação!H253</f>
        <v>14.59</v>
      </c>
      <c r="I193" s="1">
        <f>Estação!I253</f>
        <v>2.23</v>
      </c>
      <c r="J193" s="1">
        <f>Estação!J253</f>
        <v>27</v>
      </c>
      <c r="K193" s="1">
        <f>Estação!K253</f>
        <v>7</v>
      </c>
      <c r="L193" s="1">
        <f>Estação!L253</f>
        <v>26.3</v>
      </c>
      <c r="M193" s="1">
        <f>Estação!M253</f>
        <v>85.7</v>
      </c>
      <c r="N193" s="1">
        <f>Estação!N253</f>
        <v>1011.6</v>
      </c>
      <c r="O193" s="45"/>
      <c r="P193" s="1">
        <f>Estação!P253</f>
        <v>0.54</v>
      </c>
      <c r="Q193" s="1">
        <f>Estação!Q253</f>
        <v>147.99</v>
      </c>
      <c r="R193" s="1">
        <f>Estação!R253</f>
        <v>0</v>
      </c>
    </row>
    <row r="194" spans="1:18">
      <c r="A194" s="23">
        <v>43870</v>
      </c>
      <c r="B194" s="1">
        <f>Estação!C262</f>
        <v>25.4</v>
      </c>
      <c r="C194" s="1">
        <v>36</v>
      </c>
      <c r="D194" s="1">
        <f>Estação!D262</f>
        <v>1.29</v>
      </c>
      <c r="E194" s="1">
        <f>Estação!E262</f>
        <v>0.62</v>
      </c>
      <c r="F194" s="1">
        <f>Estação!F262</f>
        <v>8.14</v>
      </c>
      <c r="G194" s="1">
        <f>Estação!G262</f>
        <v>17.59</v>
      </c>
      <c r="H194" s="1">
        <f>Estação!H262</f>
        <v>25.73</v>
      </c>
      <c r="I194" s="1">
        <f>Estação!I262</f>
        <v>2.37</v>
      </c>
      <c r="J194" s="1">
        <f>Estação!J262</f>
        <v>44</v>
      </c>
      <c r="K194" s="1">
        <f>Estação!K262</f>
        <v>17</v>
      </c>
      <c r="L194" s="1">
        <f>Estação!L262</f>
        <v>25.5</v>
      </c>
      <c r="M194" s="1">
        <f>Estação!M262</f>
        <v>90.2</v>
      </c>
      <c r="N194" s="1">
        <f>Estação!N262</f>
        <v>1011.2</v>
      </c>
      <c r="O194" s="1">
        <f>Estação!O262</f>
        <v>0</v>
      </c>
      <c r="P194" s="1">
        <f>Estação!P262</f>
        <v>0.77</v>
      </c>
      <c r="Q194" s="1">
        <f>Estação!Q262</f>
        <v>173.36</v>
      </c>
      <c r="R194" s="1">
        <f>Estação!R262</f>
        <v>0</v>
      </c>
    </row>
    <row r="195" spans="1:18">
      <c r="A195" s="23">
        <v>43870.041666666664</v>
      </c>
      <c r="B195" s="1">
        <f>Estação!C263</f>
        <v>25.5</v>
      </c>
      <c r="C195" s="1">
        <v>36</v>
      </c>
      <c r="D195" s="1">
        <f>Estação!D263</f>
        <v>1.82</v>
      </c>
      <c r="E195" s="1">
        <f>Estação!E263</f>
        <v>0.38</v>
      </c>
      <c r="F195" s="1">
        <f>Estação!F263</f>
        <v>3.48</v>
      </c>
      <c r="G195" s="1">
        <f>Estação!G263</f>
        <v>19.649999999999999</v>
      </c>
      <c r="H195" s="1">
        <f>Estação!H263</f>
        <v>23.13</v>
      </c>
      <c r="I195" s="1">
        <f>Estação!I263</f>
        <v>2.4900000000000002</v>
      </c>
      <c r="J195" s="1">
        <f>Estação!J263</f>
        <v>29</v>
      </c>
      <c r="K195" s="1">
        <f>Estação!K263</f>
        <v>10</v>
      </c>
      <c r="L195" s="1">
        <f>Estação!L263</f>
        <v>25.2</v>
      </c>
      <c r="M195" s="1">
        <f>Estação!M263</f>
        <v>90.9</v>
      </c>
      <c r="N195" s="1">
        <f>Estação!N263</f>
        <v>1010.9</v>
      </c>
      <c r="O195" s="1">
        <f>Estação!O263</f>
        <v>0</v>
      </c>
      <c r="P195" s="1">
        <f>Estação!P263</f>
        <v>0.86</v>
      </c>
      <c r="Q195" s="1">
        <f>Estação!Q263</f>
        <v>179.02</v>
      </c>
      <c r="R195" s="1">
        <f>Estação!R263</f>
        <v>0</v>
      </c>
    </row>
    <row r="196" spans="1:18">
      <c r="A196" s="23">
        <v>43870.083333333336</v>
      </c>
      <c r="B196" s="1">
        <f>Estação!C264</f>
        <v>25.4</v>
      </c>
      <c r="C196" s="1">
        <v>36</v>
      </c>
      <c r="D196" s="1">
        <f>Estação!D264</f>
        <v>2.38</v>
      </c>
      <c r="E196" s="1">
        <f>Estação!E264</f>
        <v>0.34</v>
      </c>
      <c r="F196" s="1">
        <f>Estação!F264</f>
        <v>1.17</v>
      </c>
      <c r="G196" s="1">
        <f>Estação!G264</f>
        <v>18.25</v>
      </c>
      <c r="H196" s="1">
        <f>Estação!H264</f>
        <v>19.420000000000002</v>
      </c>
      <c r="I196" s="1">
        <f>Estação!I264</f>
        <v>2.56</v>
      </c>
      <c r="J196" s="1">
        <f>Estação!J264</f>
        <v>19</v>
      </c>
      <c r="K196" s="1">
        <f>Estação!K264</f>
        <v>6</v>
      </c>
      <c r="L196" s="1">
        <f>Estação!L264</f>
        <v>25.1</v>
      </c>
      <c r="M196" s="1">
        <f>Estação!M264</f>
        <v>92.2</v>
      </c>
      <c r="N196" s="1">
        <f>Estação!N264</f>
        <v>1010.8</v>
      </c>
      <c r="O196" s="1">
        <f>Estação!O264</f>
        <v>0</v>
      </c>
      <c r="P196" s="1">
        <f>Estação!P264</f>
        <v>0.74</v>
      </c>
      <c r="Q196" s="1">
        <f>Estação!Q264</f>
        <v>175.72</v>
      </c>
      <c r="R196" s="1">
        <f>Estação!R264</f>
        <v>0</v>
      </c>
    </row>
    <row r="197" spans="1:18">
      <c r="A197" s="23">
        <v>43870.125</v>
      </c>
      <c r="B197" s="1">
        <f>Estação!C265</f>
        <v>25.3</v>
      </c>
      <c r="C197" s="1">
        <v>36</v>
      </c>
      <c r="D197" s="1">
        <f>Estação!D265</f>
        <v>2.17</v>
      </c>
      <c r="E197" s="1">
        <f>Estação!E265</f>
        <v>0.34</v>
      </c>
      <c r="F197" s="1">
        <f>Estação!F265</f>
        <v>0.89</v>
      </c>
      <c r="G197" s="1">
        <f>Estação!G265</f>
        <v>17.600000000000001</v>
      </c>
      <c r="H197" s="1">
        <f>Estação!H265</f>
        <v>18.489999999999998</v>
      </c>
      <c r="I197" s="1">
        <f>Estação!I265</f>
        <v>2.5499999999999998</v>
      </c>
      <c r="J197" s="1">
        <f>Estação!J265</f>
        <v>14</v>
      </c>
      <c r="K197" s="1">
        <f>Estação!K265</f>
        <v>14</v>
      </c>
      <c r="L197" s="1">
        <f>Estação!L265</f>
        <v>25</v>
      </c>
      <c r="M197" s="1">
        <f>Estação!M265</f>
        <v>92.8</v>
      </c>
      <c r="N197" s="1">
        <f>Estação!N265</f>
        <v>1010.6</v>
      </c>
      <c r="O197" s="1">
        <f>Estação!O265</f>
        <v>1</v>
      </c>
      <c r="P197" s="1">
        <f>Estação!P265</f>
        <v>0.86</v>
      </c>
      <c r="Q197" s="1">
        <f>Estação!Q265</f>
        <v>175.72</v>
      </c>
      <c r="R197" s="1">
        <f>Estação!R265</f>
        <v>0</v>
      </c>
    </row>
    <row r="198" spans="1:18">
      <c r="A198" s="23">
        <v>43870.166666666664</v>
      </c>
      <c r="B198" s="1">
        <f>Estação!C266</f>
        <v>25.3</v>
      </c>
      <c r="C198" s="1">
        <v>36</v>
      </c>
      <c r="D198" s="1">
        <f>Estação!D266</f>
        <v>1.34</v>
      </c>
      <c r="E198" s="1">
        <f>Estação!E266</f>
        <v>0.36</v>
      </c>
      <c r="F198" s="1">
        <f>Estação!F266</f>
        <v>2.04</v>
      </c>
      <c r="G198" s="1">
        <f>Estação!G266</f>
        <v>19.88</v>
      </c>
      <c r="H198" s="1">
        <f>Estação!H266</f>
        <v>21.92</v>
      </c>
      <c r="I198" s="1">
        <f>Estação!I266</f>
        <v>2.54</v>
      </c>
      <c r="J198" s="1">
        <f>Estação!J266</f>
        <v>25</v>
      </c>
      <c r="K198" s="1">
        <f>Estação!K266</f>
        <v>14</v>
      </c>
      <c r="L198" s="1">
        <f>Estação!L266</f>
        <v>24.9</v>
      </c>
      <c r="M198" s="1">
        <f>Estação!M266</f>
        <v>92.4</v>
      </c>
      <c r="N198" s="1">
        <f>Estação!N266</f>
        <v>1010.4</v>
      </c>
      <c r="O198" s="1">
        <f>Estação!O266</f>
        <v>0</v>
      </c>
      <c r="P198" s="1">
        <f>Estação!P266</f>
        <v>0.93</v>
      </c>
      <c r="Q198" s="1">
        <f>Estação!Q266</f>
        <v>184.73</v>
      </c>
      <c r="R198" s="1">
        <f>Estação!R266</f>
        <v>0</v>
      </c>
    </row>
    <row r="199" spans="1:18">
      <c r="A199" s="23">
        <v>43870.208333333336</v>
      </c>
      <c r="B199" s="1">
        <f>Estação!C267</f>
        <v>25.3</v>
      </c>
      <c r="C199" s="1">
        <v>36</v>
      </c>
      <c r="D199" s="1">
        <f>Estação!D267</f>
        <v>2.16</v>
      </c>
      <c r="E199" s="1">
        <f>Estação!E267</f>
        <v>0.37</v>
      </c>
      <c r="F199" s="1">
        <f>Estação!F267</f>
        <v>2.09</v>
      </c>
      <c r="G199" s="1">
        <f>Estação!G267</f>
        <v>19.940000000000001</v>
      </c>
      <c r="H199" s="1">
        <f>Estação!H267</f>
        <v>22.03</v>
      </c>
      <c r="I199" s="1">
        <f>Estação!I267</f>
        <v>2.5099999999999998</v>
      </c>
      <c r="J199" s="1">
        <f>Estação!J267</f>
        <v>30</v>
      </c>
      <c r="K199" s="1">
        <f>Estação!K267</f>
        <v>22</v>
      </c>
      <c r="L199" s="1">
        <f>Estação!L267</f>
        <v>25</v>
      </c>
      <c r="M199" s="1">
        <f>Estação!M267</f>
        <v>91.9</v>
      </c>
      <c r="N199" s="1">
        <f>Estação!N267</f>
        <v>1010.6</v>
      </c>
      <c r="O199" s="1">
        <f>Estação!O267</f>
        <v>1</v>
      </c>
      <c r="P199" s="1">
        <f>Estação!P267</f>
        <v>0.93</v>
      </c>
      <c r="Q199" s="1">
        <f>Estação!Q267</f>
        <v>149.68</v>
      </c>
      <c r="R199" s="1">
        <f>Estação!R267</f>
        <v>0</v>
      </c>
    </row>
    <row r="200" spans="1:18">
      <c r="A200" s="23">
        <v>43870.25</v>
      </c>
      <c r="B200" s="1">
        <f>Estação!C268</f>
        <v>25.3</v>
      </c>
      <c r="C200" s="1">
        <v>36</v>
      </c>
      <c r="D200" s="1">
        <f>Estação!D268</f>
        <v>2.06</v>
      </c>
      <c r="E200" s="1">
        <f>Estação!E268</f>
        <v>0.37</v>
      </c>
      <c r="F200" s="1">
        <f>Estação!F268</f>
        <v>3.23</v>
      </c>
      <c r="G200" s="1">
        <f>Estação!G268</f>
        <v>16.670000000000002</v>
      </c>
      <c r="H200" s="1">
        <f>Estação!H268</f>
        <v>19.89</v>
      </c>
      <c r="I200" s="1">
        <f>Estação!I268</f>
        <v>2.52</v>
      </c>
      <c r="J200" s="1">
        <f>Estação!J268</f>
        <v>21</v>
      </c>
      <c r="K200" s="1">
        <f>Estação!K268</f>
        <v>8</v>
      </c>
      <c r="L200" s="1">
        <f>Estação!L268</f>
        <v>25.1</v>
      </c>
      <c r="M200" s="1">
        <f>Estação!M268</f>
        <v>92.2</v>
      </c>
      <c r="N200" s="1">
        <f>Estação!N268</f>
        <v>1011.1</v>
      </c>
      <c r="O200" s="1">
        <f>Estação!O268</f>
        <v>3</v>
      </c>
      <c r="P200" s="1">
        <f>Estação!P268</f>
        <v>0.38</v>
      </c>
      <c r="Q200" s="1">
        <f>Estação!Q268</f>
        <v>211.03</v>
      </c>
      <c r="R200" s="1">
        <f>Estação!R268</f>
        <v>0</v>
      </c>
    </row>
    <row r="201" spans="1:18">
      <c r="A201" s="23">
        <v>43870.291666666664</v>
      </c>
      <c r="B201" s="1">
        <f>Estação!C269</f>
        <v>25.1</v>
      </c>
      <c r="C201" s="1">
        <v>36</v>
      </c>
      <c r="D201" s="1">
        <f>Estação!D269</f>
        <v>3.47</v>
      </c>
      <c r="E201" s="1">
        <f>Estação!E269</f>
        <v>0.4</v>
      </c>
      <c r="F201" s="1">
        <f>Estação!F269</f>
        <v>3.69</v>
      </c>
      <c r="G201" s="1">
        <f>Estação!G269</f>
        <v>15.12</v>
      </c>
      <c r="H201" s="1">
        <f>Estação!H269</f>
        <v>18.809999999999999</v>
      </c>
      <c r="I201" s="1">
        <f>Estação!I269</f>
        <v>2.59</v>
      </c>
      <c r="J201" s="1">
        <f>Estação!J269</f>
        <v>27</v>
      </c>
      <c r="K201" s="1">
        <f>Estação!K269</f>
        <v>14</v>
      </c>
      <c r="L201" s="1">
        <f>Estação!L269</f>
        <v>25.1</v>
      </c>
      <c r="M201" s="1">
        <f>Estação!M269</f>
        <v>92.1</v>
      </c>
      <c r="N201" s="1">
        <f>Estação!N269</f>
        <v>1011.8</v>
      </c>
      <c r="O201" s="1">
        <f>Estação!O269</f>
        <v>80</v>
      </c>
      <c r="P201" s="1">
        <f>Estação!P269</f>
        <v>0.96</v>
      </c>
      <c r="Q201" s="1">
        <f>Estação!Q269</f>
        <v>171.73</v>
      </c>
      <c r="R201" s="1">
        <f>Estação!R269</f>
        <v>0</v>
      </c>
    </row>
    <row r="202" spans="1:18">
      <c r="A202" s="23">
        <v>43870.333333333336</v>
      </c>
      <c r="B202" s="1">
        <f>Estação!C270</f>
        <v>25.2</v>
      </c>
      <c r="C202" s="1">
        <v>36</v>
      </c>
      <c r="D202" s="1">
        <f>Estação!D270</f>
        <v>8.31</v>
      </c>
      <c r="E202" s="1">
        <f>Estação!E270</f>
        <v>0.32</v>
      </c>
      <c r="F202" s="1">
        <f>Estação!F270</f>
        <v>3.88</v>
      </c>
      <c r="G202" s="1">
        <f>Estação!G270</f>
        <v>12.8</v>
      </c>
      <c r="H202" s="1">
        <f>Estação!H270</f>
        <v>16.68</v>
      </c>
      <c r="I202" s="1">
        <f>Estação!I270</f>
        <v>2.4900000000000002</v>
      </c>
      <c r="J202" s="1">
        <f>Estação!J270</f>
        <v>14</v>
      </c>
      <c r="K202" s="1">
        <f>Estação!K270</f>
        <v>8</v>
      </c>
      <c r="L202" s="1">
        <f>Estação!L270</f>
        <v>27.1</v>
      </c>
      <c r="M202" s="1">
        <f>Estação!M270</f>
        <v>83.1</v>
      </c>
      <c r="N202" s="1">
        <f>Estação!N270</f>
        <v>1012.6</v>
      </c>
      <c r="O202" s="1">
        <f>Estação!O270</f>
        <v>370</v>
      </c>
      <c r="P202" s="1">
        <f>Estação!P270</f>
        <v>1.0900000000000001</v>
      </c>
      <c r="Q202" s="1">
        <f>Estação!Q270</f>
        <v>181.17</v>
      </c>
      <c r="R202" s="1">
        <f>Estação!R270</f>
        <v>0</v>
      </c>
    </row>
    <row r="203" spans="1:18">
      <c r="A203" s="23">
        <v>43870.375</v>
      </c>
      <c r="B203" s="1">
        <f>Estação!C271</f>
        <v>25.6</v>
      </c>
      <c r="C203" s="1">
        <v>36</v>
      </c>
      <c r="D203" s="1">
        <f>Estação!D271</f>
        <v>13.22</v>
      </c>
      <c r="E203" s="1">
        <f>Estação!E271</f>
        <v>0.21</v>
      </c>
      <c r="F203" s="1">
        <f>Estação!F271</f>
        <v>1.41</v>
      </c>
      <c r="G203" s="1">
        <f>Estação!G271</f>
        <v>8.8000000000000007</v>
      </c>
      <c r="H203" s="1">
        <f>Estação!H271</f>
        <v>10.210000000000001</v>
      </c>
      <c r="I203" s="1">
        <f>Estação!I271</f>
        <v>2.56</v>
      </c>
      <c r="J203" s="1">
        <f>Estação!J271</f>
        <v>9</v>
      </c>
      <c r="K203" s="1">
        <f>Estação!K271</f>
        <v>3</v>
      </c>
      <c r="L203" s="1">
        <f>Estação!L271</f>
        <v>28</v>
      </c>
      <c r="M203" s="1">
        <f>Estação!M271</f>
        <v>79</v>
      </c>
      <c r="N203" s="1">
        <f>Estação!N271</f>
        <v>1013</v>
      </c>
      <c r="O203" s="1">
        <f>Estação!O271</f>
        <v>427</v>
      </c>
      <c r="P203" s="1">
        <f>Estação!P271</f>
        <v>2.61</v>
      </c>
      <c r="Q203" s="1">
        <f>Estação!Q271</f>
        <v>115.39</v>
      </c>
      <c r="R203" s="1">
        <f>Estação!R271</f>
        <v>0.4</v>
      </c>
    </row>
    <row r="204" spans="1:18">
      <c r="A204" s="23">
        <v>43870.416678240741</v>
      </c>
      <c r="B204" s="1">
        <f>Estação!C272</f>
        <v>25.3</v>
      </c>
      <c r="C204" s="1">
        <v>36</v>
      </c>
      <c r="D204" s="1">
        <f>Estação!D272</f>
        <v>16.7</v>
      </c>
      <c r="E204" s="1">
        <f>Estação!E272</f>
        <v>0.22</v>
      </c>
      <c r="F204" s="1">
        <f>Estação!F272</f>
        <v>1.01</v>
      </c>
      <c r="G204" s="1">
        <f>Estação!G272</f>
        <v>6.32</v>
      </c>
      <c r="H204" s="1">
        <f>Estação!H272</f>
        <v>7.33</v>
      </c>
      <c r="I204" s="1">
        <f>Estação!I272</f>
        <v>2.52</v>
      </c>
      <c r="J204" s="1">
        <f>Estação!J272</f>
        <v>0</v>
      </c>
      <c r="K204" s="1">
        <f>Estação!K272</f>
        <v>0</v>
      </c>
      <c r="L204" s="1">
        <f>Estação!L272</f>
        <v>28.2</v>
      </c>
      <c r="M204" s="1">
        <f>Estação!M272</f>
        <v>73</v>
      </c>
      <c r="N204" s="1">
        <f>Estação!N272</f>
        <v>1013.3</v>
      </c>
      <c r="O204" s="1">
        <f>Estação!O272</f>
        <v>896</v>
      </c>
      <c r="P204" s="1">
        <f>Estação!P272</f>
        <v>2.3199999999999998</v>
      </c>
      <c r="Q204" s="1">
        <f>Estação!Q272</f>
        <v>107.79</v>
      </c>
      <c r="R204" s="1">
        <f>Estação!R272</f>
        <v>0</v>
      </c>
    </row>
    <row r="205" spans="1:18">
      <c r="A205" s="23">
        <v>43870.458344907405</v>
      </c>
      <c r="B205" s="1">
        <f>Estação!C273</f>
        <v>25.5</v>
      </c>
      <c r="C205" s="1">
        <v>36</v>
      </c>
      <c r="D205" s="1">
        <f>Estação!D273</f>
        <v>17.46</v>
      </c>
      <c r="E205" s="1">
        <f>Estação!E273</f>
        <v>0.18</v>
      </c>
      <c r="F205" s="1">
        <f>Estação!F273</f>
        <v>0.33</v>
      </c>
      <c r="G205" s="1">
        <f>Estação!G273</f>
        <v>5.34</v>
      </c>
      <c r="H205" s="1">
        <f>Estação!H273</f>
        <v>5.67</v>
      </c>
      <c r="I205" s="1">
        <f>Estação!I273</f>
        <v>2.2400000000000002</v>
      </c>
      <c r="J205" s="1">
        <f>Estação!J273</f>
        <v>0</v>
      </c>
      <c r="K205" s="1">
        <f>Estação!K273</f>
        <v>0</v>
      </c>
      <c r="L205" s="1">
        <f>Estação!L273</f>
        <v>30.1</v>
      </c>
      <c r="M205" s="1">
        <f>Estação!M273</f>
        <v>67.099999999999994</v>
      </c>
      <c r="N205" s="1">
        <f>Estação!N273</f>
        <v>1013</v>
      </c>
      <c r="O205" s="1">
        <f>Estação!O273</f>
        <v>963</v>
      </c>
      <c r="P205" s="1">
        <f>Estação!P273</f>
        <v>2.77</v>
      </c>
      <c r="Q205" s="1">
        <f>Estação!Q273</f>
        <v>95.74</v>
      </c>
      <c r="R205" s="1">
        <f>Estação!R273</f>
        <v>0</v>
      </c>
    </row>
    <row r="206" spans="1:18">
      <c r="A206" s="23">
        <v>43870.500011574077</v>
      </c>
      <c r="B206" s="1">
        <f>Estação!C274</f>
        <v>25.5</v>
      </c>
      <c r="C206" s="1">
        <v>36</v>
      </c>
      <c r="D206" s="1">
        <f>Estação!D274</f>
        <v>17.73</v>
      </c>
      <c r="E206" s="1">
        <f>Estação!E274</f>
        <v>0.18</v>
      </c>
      <c r="F206" s="1">
        <f>Estação!F274</f>
        <v>0.36</v>
      </c>
      <c r="G206" s="1">
        <f>Estação!G274</f>
        <v>4.8099999999999996</v>
      </c>
      <c r="H206" s="1">
        <f>Estação!H274</f>
        <v>5.17</v>
      </c>
      <c r="I206" s="1">
        <f>Estação!I274</f>
        <v>2.14</v>
      </c>
      <c r="J206" s="45">
        <f>Estação!J274</f>
        <v>0</v>
      </c>
      <c r="K206" s="45">
        <f>Estação!K274</f>
        <v>11</v>
      </c>
      <c r="L206" s="1">
        <f>Estação!L274</f>
        <v>30.5</v>
      </c>
      <c r="M206" s="1">
        <f>Estação!M274</f>
        <v>65.400000000000006</v>
      </c>
      <c r="N206" s="1">
        <f>Estação!N274</f>
        <v>1012.7</v>
      </c>
      <c r="O206" s="1">
        <f>Estação!O274</f>
        <v>835</v>
      </c>
      <c r="P206" s="1">
        <f>Estação!P274</f>
        <v>3.39</v>
      </c>
      <c r="Q206" s="1">
        <f>Estação!Q274</f>
        <v>60.39</v>
      </c>
      <c r="R206" s="1">
        <f>Estação!R274</f>
        <v>0</v>
      </c>
    </row>
    <row r="207" spans="1:18">
      <c r="A207" s="23">
        <v>43870.541678240741</v>
      </c>
      <c r="B207" s="1">
        <f>Estação!C275</f>
        <v>25.5</v>
      </c>
      <c r="C207" s="1">
        <v>36</v>
      </c>
      <c r="D207" s="1">
        <f>Estação!D275</f>
        <v>16.98</v>
      </c>
      <c r="E207" s="1">
        <f>Estação!E275</f>
        <v>0.18</v>
      </c>
      <c r="F207" s="1">
        <f>Estação!F275</f>
        <v>0.56000000000000005</v>
      </c>
      <c r="G207" s="1">
        <f>Estação!G275</f>
        <v>4.54</v>
      </c>
      <c r="H207" s="1">
        <f>Estação!H275</f>
        <v>5.0999999999999996</v>
      </c>
      <c r="I207" s="1">
        <f>Estação!I275</f>
        <v>2.6</v>
      </c>
      <c r="J207" s="1">
        <f>Estação!J275</f>
        <v>0</v>
      </c>
      <c r="K207" s="1">
        <f>Estação!K275</f>
        <v>6</v>
      </c>
      <c r="L207" s="1">
        <f>Estação!L275</f>
        <v>30.6</v>
      </c>
      <c r="M207" s="1">
        <f>Estação!M275</f>
        <v>65.3</v>
      </c>
      <c r="N207" s="1">
        <f>Estação!N275</f>
        <v>1012</v>
      </c>
      <c r="O207" s="1">
        <f>Estação!O275</f>
        <v>863</v>
      </c>
      <c r="P207" s="1">
        <f>Estação!P275</f>
        <v>4.1500000000000004</v>
      </c>
      <c r="Q207" s="1">
        <f>Estação!Q275</f>
        <v>69.12</v>
      </c>
      <c r="R207" s="1">
        <f>Estação!R275</f>
        <v>0</v>
      </c>
    </row>
    <row r="208" spans="1:18">
      <c r="A208" s="23">
        <v>43870.583344907405</v>
      </c>
      <c r="B208" s="1">
        <f>Estação!C276</f>
        <v>25.6</v>
      </c>
      <c r="C208" s="1">
        <v>36</v>
      </c>
      <c r="D208" s="1">
        <f>Estação!D276</f>
        <v>16.190000000000001</v>
      </c>
      <c r="E208" s="1">
        <f>Estação!E276</f>
        <v>0.18</v>
      </c>
      <c r="F208" s="1">
        <f>Estação!F276</f>
        <v>0.41</v>
      </c>
      <c r="G208" s="1">
        <f>Estação!G276</f>
        <v>4.22</v>
      </c>
      <c r="H208" s="1">
        <f>Estação!H276</f>
        <v>4.63</v>
      </c>
      <c r="I208" s="1">
        <f>Estação!I276</f>
        <v>3</v>
      </c>
      <c r="J208" s="1">
        <f>Estação!J276</f>
        <v>0</v>
      </c>
      <c r="K208" s="1">
        <f>Estação!K276</f>
        <v>0</v>
      </c>
      <c r="L208" s="1">
        <f>Estação!L276</f>
        <v>30.7</v>
      </c>
      <c r="M208" s="1">
        <f>Estação!M276</f>
        <v>64.2</v>
      </c>
      <c r="N208" s="1">
        <f>Estação!N276</f>
        <v>1011.4</v>
      </c>
      <c r="O208" s="1">
        <f>Estação!O276</f>
        <v>695</v>
      </c>
      <c r="P208" s="1">
        <f>Estação!P276</f>
        <v>3.8</v>
      </c>
      <c r="Q208" s="1">
        <f>Estação!Q276</f>
        <v>57.37</v>
      </c>
      <c r="R208" s="1">
        <f>Estação!R276</f>
        <v>0</v>
      </c>
    </row>
    <row r="209" spans="1:18">
      <c r="A209" s="23">
        <v>43870.625011574077</v>
      </c>
      <c r="B209" s="1">
        <f>Estação!C277</f>
        <v>25.9</v>
      </c>
      <c r="C209" s="1">
        <v>36</v>
      </c>
      <c r="D209" s="1">
        <f>Estação!D277</f>
        <v>15.96</v>
      </c>
      <c r="E209" s="1">
        <f>Estação!E277</f>
        <v>0.21</v>
      </c>
      <c r="F209" s="1">
        <f>Estação!F277</f>
        <v>0.42</v>
      </c>
      <c r="G209" s="1">
        <f>Estação!G277</f>
        <v>3.89</v>
      </c>
      <c r="H209" s="1">
        <f>Estação!H277</f>
        <v>4.3099999999999996</v>
      </c>
      <c r="I209" s="1">
        <f>Estação!I277</f>
        <v>3.27</v>
      </c>
      <c r="J209" s="1">
        <f>Estação!J277</f>
        <v>0</v>
      </c>
      <c r="K209" s="1">
        <f>Estação!K277</f>
        <v>0</v>
      </c>
      <c r="L209" s="1">
        <f>Estação!L277</f>
        <v>30.5</v>
      </c>
      <c r="M209" s="1">
        <f>Estação!M277</f>
        <v>66</v>
      </c>
      <c r="N209" s="1">
        <f>Estação!N277</f>
        <v>1010.9</v>
      </c>
      <c r="O209" s="1">
        <f>Estação!O277</f>
        <v>629</v>
      </c>
      <c r="P209" s="1">
        <f>Estação!P277</f>
        <v>3.74</v>
      </c>
      <c r="Q209" s="1">
        <f>Estação!Q277</f>
        <v>50.35</v>
      </c>
      <c r="R209" s="1">
        <f>Estação!R277</f>
        <v>0</v>
      </c>
    </row>
    <row r="210" spans="1:18">
      <c r="A210" s="23">
        <v>43870.666678240741</v>
      </c>
      <c r="B210" s="1">
        <f>Estação!C278</f>
        <v>26.1</v>
      </c>
      <c r="C210" s="1">
        <v>36</v>
      </c>
      <c r="D210" s="1">
        <f>Estação!D278</f>
        <v>15.84</v>
      </c>
      <c r="E210" s="1">
        <f>Estação!E278</f>
        <v>0.19</v>
      </c>
      <c r="F210" s="1">
        <f>Estação!F278</f>
        <v>0.27</v>
      </c>
      <c r="G210" s="1">
        <f>Estação!G278</f>
        <v>3.66</v>
      </c>
      <c r="H210" s="1">
        <f>Estação!H278</f>
        <v>3.92</v>
      </c>
      <c r="I210" s="1">
        <f>Estação!I278</f>
        <v>2.9</v>
      </c>
      <c r="J210" s="45">
        <f>Estação!J278</f>
        <v>0</v>
      </c>
      <c r="K210" s="45">
        <f>Estação!K278</f>
        <v>8</v>
      </c>
      <c r="L210" s="1">
        <f>Estação!L278</f>
        <v>29.9</v>
      </c>
      <c r="M210" s="1">
        <f>Estação!M278</f>
        <v>69.2</v>
      </c>
      <c r="N210" s="1">
        <f>Estação!N278</f>
        <v>1010.4</v>
      </c>
      <c r="O210" s="1">
        <f>Estação!O278</f>
        <v>362</v>
      </c>
      <c r="P210" s="1">
        <f>Estação!P278</f>
        <v>3.76</v>
      </c>
      <c r="Q210" s="1">
        <f>Estação!Q278</f>
        <v>38.14</v>
      </c>
      <c r="R210" s="1">
        <f>Estação!R278</f>
        <v>0</v>
      </c>
    </row>
    <row r="211" spans="1:18">
      <c r="A211" s="23">
        <v>43870.708344907405</v>
      </c>
      <c r="B211" s="1">
        <f>Estação!C279</f>
        <v>25.7</v>
      </c>
      <c r="C211" s="1">
        <v>36</v>
      </c>
      <c r="D211" s="1">
        <f>Estação!D279</f>
        <v>14.57</v>
      </c>
      <c r="E211" s="1">
        <f>Estação!E279</f>
        <v>0.2</v>
      </c>
      <c r="F211" s="1">
        <f>Estação!F279</f>
        <v>0.31</v>
      </c>
      <c r="G211" s="1">
        <f>Estação!G279</f>
        <v>3.98</v>
      </c>
      <c r="H211" s="1">
        <f>Estação!H279</f>
        <v>4.29</v>
      </c>
      <c r="I211" s="1">
        <f>Estação!I279</f>
        <v>2.27</v>
      </c>
      <c r="J211" s="1">
        <f>Estação!J279</f>
        <v>1</v>
      </c>
      <c r="K211" s="1">
        <f>Estação!K279</f>
        <v>3</v>
      </c>
      <c r="L211" s="1">
        <f>Estação!L279</f>
        <v>29.2</v>
      </c>
      <c r="M211" s="1">
        <f>Estação!M279</f>
        <v>73.099999999999994</v>
      </c>
      <c r="N211" s="1">
        <f>Estação!N279</f>
        <v>1009.9</v>
      </c>
      <c r="O211" s="1">
        <f>Estação!O279</f>
        <v>113</v>
      </c>
      <c r="P211" s="1">
        <f>Estação!P279</f>
        <v>2.58</v>
      </c>
      <c r="Q211" s="1">
        <f>Estação!Q279</f>
        <v>54.59</v>
      </c>
      <c r="R211" s="1">
        <f>Estação!R279</f>
        <v>0</v>
      </c>
    </row>
    <row r="212" spans="1:18">
      <c r="A212" s="23">
        <v>43870.750011574077</v>
      </c>
      <c r="B212" s="1">
        <f>Estação!C280</f>
        <v>25.3</v>
      </c>
      <c r="C212" s="1">
        <v>36</v>
      </c>
      <c r="D212" s="1">
        <f>Estação!D280</f>
        <v>13.43</v>
      </c>
      <c r="E212" s="1">
        <f>Estação!E280</f>
        <v>0.22</v>
      </c>
      <c r="F212" s="1">
        <f>Estação!F280</f>
        <v>0.34</v>
      </c>
      <c r="G212" s="1">
        <f>Estação!G280</f>
        <v>4.5999999999999996</v>
      </c>
      <c r="H212" s="1">
        <f>Estação!H280</f>
        <v>4.93</v>
      </c>
      <c r="I212" s="1">
        <f>Estação!I280</f>
        <v>2.2999999999999998</v>
      </c>
      <c r="J212" s="1">
        <f>Estação!J280</f>
        <v>1</v>
      </c>
      <c r="K212" s="1">
        <f>Estação!K280</f>
        <v>7</v>
      </c>
      <c r="L212" s="1">
        <f>Estação!L280</f>
        <v>28.6</v>
      </c>
      <c r="M212" s="1">
        <f>Estação!M280</f>
        <v>76.8</v>
      </c>
      <c r="N212" s="1">
        <f>Estação!N280</f>
        <v>1010.3</v>
      </c>
      <c r="O212" s="1">
        <f>Estação!O280</f>
        <v>36</v>
      </c>
      <c r="P212" s="1">
        <f>Estação!P280</f>
        <v>2.59</v>
      </c>
      <c r="Q212" s="1">
        <f>Estação!Q280</f>
        <v>49.23</v>
      </c>
      <c r="R212" s="1">
        <f>Estação!R280</f>
        <v>0</v>
      </c>
    </row>
    <row r="213" spans="1:18">
      <c r="A213" s="23">
        <v>43870.791678240741</v>
      </c>
      <c r="B213" s="1">
        <f>Estação!C281</f>
        <v>25.5</v>
      </c>
      <c r="C213" s="1">
        <v>36</v>
      </c>
      <c r="D213" s="1">
        <f>Estação!D281</f>
        <v>12.21</v>
      </c>
      <c r="E213" s="1">
        <f>Estação!E281</f>
        <v>0.24</v>
      </c>
      <c r="F213" s="1">
        <f>Estação!F281</f>
        <v>0.33</v>
      </c>
      <c r="G213" s="1">
        <f>Estação!G281</f>
        <v>4.87</v>
      </c>
      <c r="H213" s="1">
        <f>Estação!H281</f>
        <v>5.2</v>
      </c>
      <c r="I213" s="1">
        <f>Estação!I281</f>
        <v>2.66</v>
      </c>
      <c r="J213" s="1">
        <f>Estação!J281</f>
        <v>3</v>
      </c>
      <c r="K213" s="1">
        <f>Estação!K281</f>
        <v>5</v>
      </c>
      <c r="L213" s="1">
        <f>Estação!L281</f>
        <v>28.3</v>
      </c>
      <c r="M213" s="1">
        <f>Estação!M281</f>
        <v>78.2</v>
      </c>
      <c r="N213" s="1">
        <f>Estação!N281</f>
        <v>1011</v>
      </c>
      <c r="O213" s="1">
        <f>Estação!O281</f>
        <v>1</v>
      </c>
      <c r="P213" s="1">
        <f>Estação!P281</f>
        <v>2.2599999999999998</v>
      </c>
      <c r="Q213" s="1">
        <f>Estação!Q281</f>
        <v>31.3</v>
      </c>
      <c r="R213" s="1">
        <f>Estação!R281</f>
        <v>0</v>
      </c>
    </row>
    <row r="214" spans="1:18">
      <c r="A214" s="23">
        <v>43870.833344907405</v>
      </c>
      <c r="B214" s="1">
        <f>Estação!C282</f>
        <v>25.5</v>
      </c>
      <c r="C214" s="1">
        <v>36</v>
      </c>
      <c r="D214" s="1">
        <f>Estação!D282</f>
        <v>11.38</v>
      </c>
      <c r="E214" s="1">
        <f>Estação!E282</f>
        <v>0.24</v>
      </c>
      <c r="F214" s="1">
        <f>Estação!F282</f>
        <v>0.48</v>
      </c>
      <c r="G214" s="1">
        <f>Estação!G282</f>
        <v>5.36</v>
      </c>
      <c r="H214" s="1">
        <f>Estação!H282</f>
        <v>5.84</v>
      </c>
      <c r="I214" s="1">
        <f>Estação!I282</f>
        <v>2.64</v>
      </c>
      <c r="J214" s="1">
        <f>Estação!J282</f>
        <v>7</v>
      </c>
      <c r="K214" s="1">
        <f>Estação!K282</f>
        <v>5</v>
      </c>
      <c r="L214" s="1">
        <f>Estação!L282</f>
        <v>28.3</v>
      </c>
      <c r="M214" s="1">
        <f>Estação!M282</f>
        <v>80</v>
      </c>
      <c r="N214" s="1">
        <f>Estação!N282</f>
        <v>1012.3</v>
      </c>
      <c r="O214" s="1">
        <f>Estação!O282</f>
        <v>1</v>
      </c>
      <c r="P214" s="1">
        <f>Estação!P282</f>
        <v>1.93</v>
      </c>
      <c r="Q214" s="1">
        <f>Estação!Q282</f>
        <v>20.16</v>
      </c>
      <c r="R214" s="1">
        <f>Estação!R282</f>
        <v>0</v>
      </c>
    </row>
    <row r="215" spans="1:18">
      <c r="A215" s="23">
        <v>43870.875011574077</v>
      </c>
      <c r="B215" s="1">
        <f>Estação!C283</f>
        <v>25.4</v>
      </c>
      <c r="C215" s="1">
        <v>36</v>
      </c>
      <c r="D215" s="1">
        <f>Estação!D283</f>
        <v>11.32</v>
      </c>
      <c r="E215" s="1">
        <f>Estação!E283</f>
        <v>0.28999999999999998</v>
      </c>
      <c r="F215" s="1">
        <f>Estação!F283</f>
        <v>0.43</v>
      </c>
      <c r="G215" s="1">
        <f>Estação!G283</f>
        <v>5.62</v>
      </c>
      <c r="H215" s="1">
        <f>Estação!H283</f>
        <v>6.05</v>
      </c>
      <c r="I215" s="1">
        <f>Estação!I283</f>
        <v>2.83</v>
      </c>
      <c r="J215" s="1">
        <f>Estação!J283</f>
        <v>4</v>
      </c>
      <c r="K215" s="1">
        <f>Estação!K283</f>
        <v>7</v>
      </c>
      <c r="L215" s="1">
        <f>Estação!L283</f>
        <v>28.1</v>
      </c>
      <c r="M215" s="1">
        <f>Estação!M283</f>
        <v>80.900000000000006</v>
      </c>
      <c r="N215" s="1">
        <f>Estação!N283</f>
        <v>1013</v>
      </c>
      <c r="O215" s="1">
        <f>Estação!O283</f>
        <v>1</v>
      </c>
      <c r="P215" s="1">
        <f>Estação!P283</f>
        <v>1.84</v>
      </c>
      <c r="Q215" s="1">
        <f>Estação!Q283</f>
        <v>23.47</v>
      </c>
      <c r="R215" s="1">
        <f>Estação!R283</f>
        <v>0</v>
      </c>
    </row>
    <row r="216" spans="1:18">
      <c r="A216" s="23">
        <v>43870.916678240741</v>
      </c>
      <c r="B216" s="1">
        <f>Estação!C284</f>
        <v>25.7</v>
      </c>
      <c r="C216" s="1">
        <v>36</v>
      </c>
      <c r="D216" s="1">
        <f>Estação!D284</f>
        <v>11.61</v>
      </c>
      <c r="E216" s="1">
        <f>Estação!E284</f>
        <v>0.26</v>
      </c>
      <c r="F216" s="1">
        <f>Estação!F284</f>
        <v>0.22</v>
      </c>
      <c r="G216" s="1">
        <f>Estação!G284</f>
        <v>5.12</v>
      </c>
      <c r="H216" s="1">
        <f>Estação!H284</f>
        <v>5.34</v>
      </c>
      <c r="I216" s="1">
        <f>Estação!I284</f>
        <v>2.78</v>
      </c>
      <c r="J216" s="1">
        <f>Estação!J284</f>
        <v>3</v>
      </c>
      <c r="K216" s="1">
        <f>Estação!K284</f>
        <v>7</v>
      </c>
      <c r="L216" s="1">
        <f>Estação!L284</f>
        <v>28</v>
      </c>
      <c r="M216" s="1">
        <f>Estação!M284</f>
        <v>79.7</v>
      </c>
      <c r="N216" s="1">
        <f>Estação!N284</f>
        <v>1013.4</v>
      </c>
      <c r="O216" s="1">
        <f>Estação!O284</f>
        <v>1</v>
      </c>
      <c r="P216" s="1">
        <f>Estação!P284</f>
        <v>2.09</v>
      </c>
      <c r="Q216" s="1">
        <f>Estação!Q284</f>
        <v>36.19</v>
      </c>
      <c r="R216" s="1">
        <f>Estação!R284</f>
        <v>0</v>
      </c>
    </row>
    <row r="217" spans="1:18">
      <c r="A217" s="23">
        <v>43870.958344907405</v>
      </c>
      <c r="B217" s="1">
        <f>Estação!C285</f>
        <v>25.5</v>
      </c>
      <c r="C217" s="1">
        <v>36</v>
      </c>
      <c r="D217" s="1">
        <f>Estação!D285</f>
        <v>11.8</v>
      </c>
      <c r="E217" s="1">
        <f>Estação!E285</f>
        <v>0.23</v>
      </c>
      <c r="F217" s="1">
        <f>Estação!F285</f>
        <v>0.25</v>
      </c>
      <c r="G217" s="1">
        <f>Estação!G285</f>
        <v>4.37</v>
      </c>
      <c r="H217" s="1">
        <f>Estação!H285</f>
        <v>4.63</v>
      </c>
      <c r="I217" s="1">
        <f>Estação!I285</f>
        <v>2.72</v>
      </c>
      <c r="J217" s="1">
        <f>Estação!J285</f>
        <v>3</v>
      </c>
      <c r="K217" s="1">
        <f>Estação!K285</f>
        <v>3</v>
      </c>
      <c r="L217" s="1">
        <f>Estação!L285</f>
        <v>27.8</v>
      </c>
      <c r="M217" s="1">
        <f>Estação!M285</f>
        <v>79.599999999999994</v>
      </c>
      <c r="N217" s="1">
        <f>Estação!N285</f>
        <v>1013.5</v>
      </c>
      <c r="O217" s="1">
        <f>Estação!O285</f>
        <v>0</v>
      </c>
      <c r="P217" s="1">
        <f>Estação!P285</f>
        <v>1.87</v>
      </c>
      <c r="Q217" s="1">
        <f>Estação!Q285</f>
        <v>47.05</v>
      </c>
      <c r="R217" s="1">
        <f>Estação!R285</f>
        <v>0</v>
      </c>
    </row>
    <row r="218" spans="1:18">
      <c r="A218" s="23">
        <v>43871.000011574077</v>
      </c>
      <c r="B218" s="1">
        <f>Estação!C294</f>
        <v>25.7</v>
      </c>
      <c r="C218" s="1">
        <v>36</v>
      </c>
      <c r="D218" s="1">
        <f>Estação!D294</f>
        <v>10.9</v>
      </c>
      <c r="E218" s="1">
        <f>Estação!E294</f>
        <v>0.28000000000000003</v>
      </c>
      <c r="F218" s="1">
        <f>Estação!F294</f>
        <v>0.11</v>
      </c>
      <c r="G218" s="1">
        <f>Estação!G294</f>
        <v>4.8499999999999996</v>
      </c>
      <c r="H218" s="1">
        <f>Estação!H294</f>
        <v>4.96</v>
      </c>
      <c r="I218" s="1">
        <f>Estação!I294</f>
        <v>2.66</v>
      </c>
      <c r="J218" s="1">
        <f>Estação!J294</f>
        <v>5</v>
      </c>
      <c r="K218" s="1">
        <f>Estação!K294</f>
        <v>2</v>
      </c>
      <c r="L218" s="1">
        <f>Estação!L294</f>
        <v>27.7</v>
      </c>
      <c r="M218" s="1">
        <f>Estação!M294</f>
        <v>81.7</v>
      </c>
      <c r="N218" s="1">
        <f>Estação!N294</f>
        <v>1013.5</v>
      </c>
      <c r="O218" s="1">
        <f>Estação!O294</f>
        <v>1</v>
      </c>
      <c r="P218" s="1">
        <f>Estação!P294</f>
        <v>1.54</v>
      </c>
      <c r="Q218" s="1">
        <f>Estação!Q294</f>
        <v>52.07</v>
      </c>
      <c r="R218" s="1">
        <f>Estação!R294</f>
        <v>0</v>
      </c>
    </row>
    <row r="219" spans="1:18">
      <c r="A219" s="23">
        <v>43871.041678240741</v>
      </c>
      <c r="B219" s="1">
        <f>Estação!C295</f>
        <v>25.8</v>
      </c>
      <c r="C219" s="1">
        <v>36</v>
      </c>
      <c r="D219" s="1">
        <f>Estação!D295</f>
        <v>12.41</v>
      </c>
      <c r="E219" s="1">
        <f>Estação!E295</f>
        <v>0.22</v>
      </c>
      <c r="F219" s="1">
        <f>Estação!F295</f>
        <v>0.13</v>
      </c>
      <c r="G219" s="1">
        <f>Estação!G295</f>
        <v>3.9</v>
      </c>
      <c r="H219" s="1">
        <f>Estação!H295</f>
        <v>4.03</v>
      </c>
      <c r="I219" s="1">
        <f>Estação!I295</f>
        <v>2.2000000000000002</v>
      </c>
      <c r="J219" s="1">
        <f>Estação!J295</f>
        <v>3</v>
      </c>
      <c r="K219" s="1">
        <f>Estação!K295</f>
        <v>3</v>
      </c>
      <c r="L219" s="1">
        <f>Estação!L295</f>
        <v>27.8</v>
      </c>
      <c r="M219" s="1">
        <f>Estação!M295</f>
        <v>81.099999999999994</v>
      </c>
      <c r="N219" s="1">
        <f>Estação!N295</f>
        <v>1012.8</v>
      </c>
      <c r="O219" s="1">
        <f>Estação!O295</f>
        <v>1</v>
      </c>
      <c r="P219" s="1">
        <f>Estação!P295</f>
        <v>2.09</v>
      </c>
      <c r="Q219" s="1">
        <f>Estação!Q295</f>
        <v>42.27</v>
      </c>
      <c r="R219" s="1">
        <f>Estação!R295</f>
        <v>0</v>
      </c>
    </row>
    <row r="220" spans="1:18">
      <c r="A220" s="23">
        <v>43871.083344907405</v>
      </c>
      <c r="B220" s="1">
        <f>Estação!C296</f>
        <v>25.4</v>
      </c>
      <c r="C220" s="1">
        <v>36</v>
      </c>
      <c r="D220" s="1">
        <f>Estação!D296</f>
        <v>11.95</v>
      </c>
      <c r="E220" s="1">
        <f>Estação!E296</f>
        <v>0.24</v>
      </c>
      <c r="F220" s="1">
        <f>Estação!F296</f>
        <v>0.09</v>
      </c>
      <c r="G220" s="1">
        <f>Estação!G296</f>
        <v>3.49</v>
      </c>
      <c r="H220" s="1">
        <f>Estação!H296</f>
        <v>3.58</v>
      </c>
      <c r="I220" s="1">
        <f>Estação!I296</f>
        <v>2.3199999999999998</v>
      </c>
      <c r="J220" s="1">
        <f>Estação!J296</f>
        <v>0</v>
      </c>
      <c r="K220" s="1">
        <f>Estação!K296</f>
        <v>3</v>
      </c>
      <c r="L220" s="1">
        <f>Estação!L296</f>
        <v>26.2</v>
      </c>
      <c r="M220" s="1">
        <f>Estação!M296</f>
        <v>90.2</v>
      </c>
      <c r="N220" s="1">
        <f>Estação!N296</f>
        <v>1011.6</v>
      </c>
      <c r="O220" s="1">
        <f>Estação!O296</f>
        <v>2</v>
      </c>
      <c r="P220" s="1">
        <f>Estação!P296</f>
        <v>1.42</v>
      </c>
      <c r="Q220" s="1">
        <f>Estação!Q296</f>
        <v>66.459999999999994</v>
      </c>
      <c r="R220" s="1">
        <f>Estação!R296</f>
        <v>7</v>
      </c>
    </row>
    <row r="221" spans="1:18">
      <c r="A221" s="23">
        <v>43871.125011574077</v>
      </c>
      <c r="B221" s="1">
        <f>Estação!C297</f>
        <v>25.5</v>
      </c>
      <c r="C221" s="1">
        <v>36</v>
      </c>
      <c r="D221" s="1">
        <f>Estação!D297</f>
        <v>8.4</v>
      </c>
      <c r="E221" s="1">
        <f>Estação!E297</f>
        <v>0.25</v>
      </c>
      <c r="F221" s="1">
        <f>Estação!F297</f>
        <v>0.14000000000000001</v>
      </c>
      <c r="G221" s="1">
        <f>Estação!G297</f>
        <v>4.09</v>
      </c>
      <c r="H221" s="1">
        <f>Estação!H297</f>
        <v>4.22</v>
      </c>
      <c r="I221" s="1">
        <f>Estação!I297</f>
        <v>2.42</v>
      </c>
      <c r="J221" s="1">
        <f>Estação!J297</f>
        <v>0</v>
      </c>
      <c r="K221" s="1">
        <f>Estação!K297</f>
        <v>3</v>
      </c>
      <c r="L221" s="1">
        <f>Estação!L297</f>
        <v>26</v>
      </c>
      <c r="M221" s="1">
        <f>Estação!M297</f>
        <v>94.3</v>
      </c>
      <c r="N221" s="1">
        <f>Estação!N297</f>
        <v>1011.1</v>
      </c>
      <c r="O221" s="1">
        <f>Estação!O297</f>
        <v>3</v>
      </c>
      <c r="P221" s="1">
        <f>Estação!P297</f>
        <v>0.92</v>
      </c>
      <c r="Q221" s="1">
        <f>Estação!Q297</f>
        <v>89.72</v>
      </c>
      <c r="R221" s="1">
        <f>Estação!R297</f>
        <v>0</v>
      </c>
    </row>
    <row r="222" spans="1:18">
      <c r="A222" s="23">
        <v>43871.166678240741</v>
      </c>
      <c r="B222" s="1">
        <f>Estação!C298</f>
        <v>25.6</v>
      </c>
      <c r="C222" s="1">
        <v>36</v>
      </c>
      <c r="D222" s="1">
        <f>Estação!D298</f>
        <v>5.19</v>
      </c>
      <c r="E222" s="1">
        <f>Estação!E298</f>
        <v>0.3</v>
      </c>
      <c r="F222" s="1">
        <f>Estação!F298</f>
        <v>0.38</v>
      </c>
      <c r="G222" s="1">
        <f>Estação!G298</f>
        <v>5.49</v>
      </c>
      <c r="H222" s="1">
        <f>Estação!H298</f>
        <v>5.87</v>
      </c>
      <c r="I222" s="1">
        <f>Estação!I298</f>
        <v>2.4</v>
      </c>
      <c r="J222" s="1">
        <f>Estação!J298</f>
        <v>0</v>
      </c>
      <c r="K222" s="1">
        <f>Estação!K298</f>
        <v>1</v>
      </c>
      <c r="L222" s="1">
        <f>Estação!L298</f>
        <v>26</v>
      </c>
      <c r="M222" s="1">
        <f>Estação!M298</f>
        <v>95.1</v>
      </c>
      <c r="N222" s="1">
        <f>Estação!N298</f>
        <v>1011</v>
      </c>
      <c r="O222" s="1">
        <f>Estação!O298</f>
        <v>2</v>
      </c>
      <c r="P222" s="1">
        <f>Estação!P298</f>
        <v>0.56999999999999995</v>
      </c>
      <c r="Q222" s="1">
        <f>Estação!Q298</f>
        <v>157.44</v>
      </c>
      <c r="R222" s="1">
        <f>Estação!R298</f>
        <v>0</v>
      </c>
    </row>
    <row r="223" spans="1:18">
      <c r="A223" s="23">
        <v>43871.208344907405</v>
      </c>
      <c r="B223" s="1">
        <f>Estação!C299</f>
        <v>25.5</v>
      </c>
      <c r="C223" s="1">
        <v>36</v>
      </c>
      <c r="D223" s="1">
        <f>Estação!D299</f>
        <v>7.53</v>
      </c>
      <c r="E223" s="1">
        <f>Estação!E299</f>
        <v>0.26</v>
      </c>
      <c r="F223" s="1">
        <f>Estação!F299</f>
        <v>0.59</v>
      </c>
      <c r="G223" s="1">
        <f>Estação!G299</f>
        <v>7.32</v>
      </c>
      <c r="H223" s="1">
        <f>Estação!H299</f>
        <v>7.91</v>
      </c>
      <c r="I223" s="1">
        <f>Estação!I299</f>
        <v>2.27</v>
      </c>
      <c r="J223" s="1">
        <f>Estação!J299</f>
        <v>0</v>
      </c>
      <c r="K223" s="1">
        <f>Estação!K299</f>
        <v>0</v>
      </c>
      <c r="L223" s="1">
        <f>Estação!L299</f>
        <v>25.4</v>
      </c>
      <c r="M223" s="1">
        <f>Estação!M299</f>
        <v>92.5</v>
      </c>
      <c r="N223" s="1">
        <f>Estação!N299</f>
        <v>1011.1</v>
      </c>
      <c r="O223" s="1">
        <f>Estação!O299</f>
        <v>2</v>
      </c>
      <c r="P223" s="1">
        <f>Estação!P299</f>
        <v>1.68</v>
      </c>
      <c r="Q223" s="1">
        <f>Estação!Q299</f>
        <v>103.83</v>
      </c>
      <c r="R223" s="1">
        <f>Estação!R299</f>
        <v>0.2</v>
      </c>
    </row>
    <row r="224" spans="1:18">
      <c r="A224" s="23">
        <v>43871.250011574077</v>
      </c>
      <c r="B224" s="1">
        <f>Estação!C300</f>
        <v>25.3</v>
      </c>
      <c r="C224" s="1">
        <v>36</v>
      </c>
      <c r="D224" s="1">
        <f>Estação!D300</f>
        <v>3.47</v>
      </c>
      <c r="E224" s="1">
        <f>Estação!E300</f>
        <v>0.3</v>
      </c>
      <c r="F224" s="1">
        <f>Estação!F300</f>
        <v>2.58</v>
      </c>
      <c r="G224" s="1">
        <f>Estação!G300</f>
        <v>10.52</v>
      </c>
      <c r="H224" s="1">
        <f>Estação!H300</f>
        <v>13.11</v>
      </c>
      <c r="I224" s="1">
        <f>Estação!I300</f>
        <v>2.56</v>
      </c>
      <c r="J224" s="1">
        <f>Estação!J300</f>
        <v>0</v>
      </c>
      <c r="K224" s="1">
        <f>Estação!K300</f>
        <v>3</v>
      </c>
      <c r="L224" s="1">
        <f>Estação!L300</f>
        <v>25.2</v>
      </c>
      <c r="M224" s="1">
        <f>Estação!M300</f>
        <v>94.4</v>
      </c>
      <c r="N224" s="1">
        <f>Estação!N300</f>
        <v>1011.5</v>
      </c>
      <c r="O224" s="1">
        <f>Estação!O300</f>
        <v>11</v>
      </c>
      <c r="P224" s="1">
        <f>Estação!P300</f>
        <v>1.44</v>
      </c>
      <c r="Q224" s="1">
        <f>Estação!Q300</f>
        <v>121.27</v>
      </c>
      <c r="R224" s="1">
        <f>Estação!R300</f>
        <v>0.2</v>
      </c>
    </row>
    <row r="225" spans="1:18">
      <c r="A225" s="23">
        <v>43871.291678240741</v>
      </c>
      <c r="B225" s="1">
        <f>Estação!C301</f>
        <v>25.1</v>
      </c>
      <c r="C225" s="1">
        <v>36</v>
      </c>
      <c r="D225" s="1">
        <f>Estação!D301</f>
        <v>2.2599999999999998</v>
      </c>
      <c r="E225" s="1">
        <f>Estação!E301</f>
        <v>0.51</v>
      </c>
      <c r="F225" s="1">
        <f>Estação!F301</f>
        <v>14.73</v>
      </c>
      <c r="G225" s="1">
        <f>Estação!G301</f>
        <v>12.51</v>
      </c>
      <c r="H225" s="1">
        <f>Estação!H301</f>
        <v>27.24</v>
      </c>
      <c r="I225" s="1">
        <f>Estação!I301</f>
        <v>2.69</v>
      </c>
      <c r="J225" s="1">
        <f>Estação!J301</f>
        <v>3</v>
      </c>
      <c r="K225" s="1">
        <f>Estação!K301</f>
        <v>5</v>
      </c>
      <c r="L225" s="1">
        <f>Estação!L301</f>
        <v>25.6</v>
      </c>
      <c r="M225" s="1">
        <f>Estação!M301</f>
        <v>94</v>
      </c>
      <c r="N225" s="1">
        <f>Estação!N301</f>
        <v>1012</v>
      </c>
      <c r="O225" s="1">
        <f>Estação!O301</f>
        <v>113</v>
      </c>
      <c r="P225" s="1">
        <f>Estação!P301</f>
        <v>1.43</v>
      </c>
      <c r="Q225" s="1">
        <f>Estação!Q301</f>
        <v>123.21</v>
      </c>
      <c r="R225" s="1">
        <f>Estação!R301</f>
        <v>0.6</v>
      </c>
    </row>
    <row r="226" spans="1:18">
      <c r="A226" s="23">
        <v>43871.333344907405</v>
      </c>
      <c r="B226" s="1">
        <f>Estação!C302</f>
        <v>25.2</v>
      </c>
      <c r="C226" s="1">
        <v>36</v>
      </c>
      <c r="D226" s="1">
        <f>Estação!D302</f>
        <v>7.74</v>
      </c>
      <c r="E226" s="1">
        <f>Estação!E302</f>
        <v>0.4</v>
      </c>
      <c r="F226" s="1">
        <f>Estação!F302</f>
        <v>6.71</v>
      </c>
      <c r="G226" s="1">
        <f>Estação!G302</f>
        <v>9.0299999999999994</v>
      </c>
      <c r="H226" s="1">
        <f>Estação!H302</f>
        <v>15.74</v>
      </c>
      <c r="I226" s="1">
        <f>Estação!I302</f>
        <v>2.69</v>
      </c>
      <c r="J226" s="1">
        <f>Estação!J302</f>
        <v>0</v>
      </c>
      <c r="K226" s="1">
        <f>Estação!K302</f>
        <v>3</v>
      </c>
      <c r="L226" s="1">
        <f>Estação!L302</f>
        <v>27.2</v>
      </c>
      <c r="M226" s="1">
        <f>Estação!M302</f>
        <v>86</v>
      </c>
      <c r="N226" s="1">
        <f>Estação!N302</f>
        <v>1012.8</v>
      </c>
      <c r="O226" s="1">
        <f>Estação!O302</f>
        <v>394</v>
      </c>
      <c r="P226" s="1">
        <f>Estação!P302</f>
        <v>2.9</v>
      </c>
      <c r="Q226" s="1">
        <f>Estação!Q302</f>
        <v>106.33</v>
      </c>
      <c r="R226" s="1">
        <f>Estação!R302</f>
        <v>0</v>
      </c>
    </row>
    <row r="227" spans="1:18">
      <c r="A227" s="23">
        <v>43871.375011574077</v>
      </c>
      <c r="B227" s="1">
        <f>Estação!C303</f>
        <v>25.8</v>
      </c>
      <c r="C227" s="1">
        <v>36</v>
      </c>
      <c r="D227" s="1">
        <f>Estação!D303</f>
        <v>12.67</v>
      </c>
      <c r="E227" s="1">
        <f>Estação!E303</f>
        <v>0.31</v>
      </c>
      <c r="F227" s="1">
        <f>Estação!F303</f>
        <v>3.67</v>
      </c>
      <c r="G227" s="1">
        <f>Estação!G303</f>
        <v>8.19</v>
      </c>
      <c r="H227" s="1">
        <f>Estação!H303</f>
        <v>11.86</v>
      </c>
      <c r="I227" s="1">
        <f>Estação!I303</f>
        <v>2.54</v>
      </c>
      <c r="J227" s="1">
        <f>Estação!J303</f>
        <v>0</v>
      </c>
      <c r="K227" s="1">
        <f>Estação!K303</f>
        <v>1</v>
      </c>
      <c r="L227" s="1">
        <f>Estação!L303</f>
        <v>28.8</v>
      </c>
      <c r="M227" s="1">
        <f>Estação!M303</f>
        <v>77</v>
      </c>
      <c r="N227" s="1">
        <f>Estação!N303</f>
        <v>1013.3</v>
      </c>
      <c r="O227" s="1">
        <f>Estação!O303</f>
        <v>543</v>
      </c>
      <c r="P227" s="1">
        <f>Estação!P303</f>
        <v>3.13</v>
      </c>
      <c r="Q227" s="1">
        <f>Estação!Q303</f>
        <v>102.84</v>
      </c>
      <c r="R227" s="1">
        <f>Estação!R303</f>
        <v>0</v>
      </c>
    </row>
    <row r="228" spans="1:18">
      <c r="A228" s="23">
        <v>43871.416678240741</v>
      </c>
      <c r="B228" s="1">
        <f>Estação!C304</f>
        <v>25.7</v>
      </c>
      <c r="C228" s="1">
        <v>36</v>
      </c>
      <c r="D228" s="1">
        <f>Estação!D304</f>
        <v>14.58</v>
      </c>
      <c r="E228" s="1">
        <f>Estação!E304</f>
        <v>0.26</v>
      </c>
      <c r="F228" s="1">
        <f>Estação!F304</f>
        <v>2.95</v>
      </c>
      <c r="G228" s="1">
        <f>Estação!G304</f>
        <v>7</v>
      </c>
      <c r="H228" s="1">
        <f>Estação!H304</f>
        <v>9.94</v>
      </c>
      <c r="I228" s="1">
        <f>Estação!I304</f>
        <v>2.29</v>
      </c>
      <c r="J228" s="1">
        <f>Estação!J304</f>
        <v>0</v>
      </c>
      <c r="K228" s="1">
        <f>Estação!K304</f>
        <v>0</v>
      </c>
      <c r="L228" s="1">
        <f>Estação!L304</f>
        <v>29.7</v>
      </c>
      <c r="M228" s="1">
        <f>Estação!M304</f>
        <v>69.099999999999994</v>
      </c>
      <c r="N228" s="1">
        <f>Estação!N304</f>
        <v>1013.5</v>
      </c>
      <c r="O228" s="1">
        <f>Estação!O304</f>
        <v>767</v>
      </c>
      <c r="P228" s="1">
        <f>Estação!P304</f>
        <v>4.18</v>
      </c>
      <c r="Q228" s="1">
        <f>Estação!Q304</f>
        <v>80.55</v>
      </c>
      <c r="R228" s="1">
        <f>Estação!R304</f>
        <v>0</v>
      </c>
    </row>
    <row r="229" spans="1:18">
      <c r="A229" s="23">
        <v>43871.458344907405</v>
      </c>
      <c r="B229" s="1">
        <f>Estação!C305</f>
        <v>25.6</v>
      </c>
      <c r="C229" s="1">
        <v>36</v>
      </c>
      <c r="D229" s="1">
        <f>Estação!D305</f>
        <v>16.350000000000001</v>
      </c>
      <c r="E229" s="1">
        <f>Estação!E305</f>
        <v>0.26</v>
      </c>
      <c r="F229" s="1">
        <f>Estação!F305</f>
        <v>1.62</v>
      </c>
      <c r="G229" s="1">
        <f>Estação!G305</f>
        <v>5.89</v>
      </c>
      <c r="H229" s="1">
        <f>Estação!H305</f>
        <v>7.5</v>
      </c>
      <c r="I229" s="1">
        <f>Estação!I305</f>
        <v>2.27</v>
      </c>
      <c r="J229" s="1">
        <f>Estação!J305</f>
        <v>2</v>
      </c>
      <c r="K229" s="1">
        <f>Estação!K305</f>
        <v>0</v>
      </c>
      <c r="L229" s="1">
        <f>Estação!L305</f>
        <v>30.6</v>
      </c>
      <c r="M229" s="1">
        <f>Estação!M305</f>
        <v>64.2</v>
      </c>
      <c r="N229" s="1">
        <f>Estação!N305</f>
        <v>1013.5</v>
      </c>
      <c r="O229" s="1">
        <f>Estação!O305</f>
        <v>1026</v>
      </c>
      <c r="P229" s="1">
        <f>Estação!P305</f>
        <v>4.24</v>
      </c>
      <c r="Q229" s="1">
        <f>Estação!Q305</f>
        <v>71.73</v>
      </c>
      <c r="R229" s="1">
        <f>Estação!R305</f>
        <v>0.2</v>
      </c>
    </row>
    <row r="230" spans="1:18">
      <c r="A230" s="23">
        <v>43871.500011574077</v>
      </c>
      <c r="B230" s="1">
        <f>Estação!C306</f>
        <v>25.8</v>
      </c>
      <c r="C230" s="1">
        <v>36</v>
      </c>
      <c r="D230" s="1">
        <f>Estação!D306</f>
        <v>16.899999999999999</v>
      </c>
      <c r="E230" s="1">
        <f>Estação!E306</f>
        <v>0.3</v>
      </c>
      <c r="F230" s="1">
        <f>Estação!F306</f>
        <v>1.22</v>
      </c>
      <c r="G230" s="1">
        <f>Estação!G306</f>
        <v>5.17</v>
      </c>
      <c r="H230" s="1">
        <f>Estação!H306</f>
        <v>6.39</v>
      </c>
      <c r="I230" s="1">
        <f>Estação!I306</f>
        <v>2.14</v>
      </c>
      <c r="J230" s="1">
        <f>Estação!J306</f>
        <v>2</v>
      </c>
      <c r="K230" s="1">
        <f>Estação!K306</f>
        <v>1</v>
      </c>
      <c r="L230" s="1">
        <f>Estação!L306</f>
        <v>30.7</v>
      </c>
      <c r="M230" s="1">
        <f>Estação!M306</f>
        <v>64.5</v>
      </c>
      <c r="N230" s="1">
        <f>Estação!N306</f>
        <v>1013.2</v>
      </c>
      <c r="O230" s="1">
        <f>Estação!O306</f>
        <v>842</v>
      </c>
      <c r="P230" s="1">
        <f>Estação!P306</f>
        <v>4.03</v>
      </c>
      <c r="Q230" s="1">
        <f>Estação!Q306</f>
        <v>56.49</v>
      </c>
      <c r="R230" s="1">
        <f>Estação!R306</f>
        <v>0</v>
      </c>
    </row>
    <row r="231" spans="1:18">
      <c r="A231" s="23">
        <v>43871.541678240741</v>
      </c>
      <c r="B231" s="1">
        <f>Estação!C307</f>
        <v>25.8</v>
      </c>
      <c r="C231" s="1">
        <v>36</v>
      </c>
      <c r="D231" s="1">
        <f>Estação!D307</f>
        <v>17.36</v>
      </c>
      <c r="E231" s="1">
        <f>Estação!E307</f>
        <v>0.32</v>
      </c>
      <c r="F231" s="1">
        <f>Estação!F307</f>
        <v>2.09</v>
      </c>
      <c r="G231" s="1">
        <f>Estação!G307</f>
        <v>5.19</v>
      </c>
      <c r="H231" s="1">
        <f>Estação!H307</f>
        <v>7.28</v>
      </c>
      <c r="I231" s="1">
        <f>Estação!I307</f>
        <v>2.17</v>
      </c>
      <c r="J231" s="1">
        <f>Estação!J307</f>
        <v>1</v>
      </c>
      <c r="K231" s="1">
        <f>Estação!K307</f>
        <v>0</v>
      </c>
      <c r="L231" s="1">
        <f>Estação!L307</f>
        <v>30.2</v>
      </c>
      <c r="M231" s="1">
        <f>Estação!M307</f>
        <v>66.8</v>
      </c>
      <c r="N231" s="1">
        <f>Estação!N307</f>
        <v>1012.7</v>
      </c>
      <c r="O231" s="1">
        <f>Estação!O307</f>
        <v>641</v>
      </c>
      <c r="P231" s="1">
        <f>Estação!P307</f>
        <v>3.85</v>
      </c>
      <c r="Q231" s="1">
        <f>Estação!Q307</f>
        <v>57.47</v>
      </c>
      <c r="R231" s="1">
        <f>Estação!R307</f>
        <v>0</v>
      </c>
    </row>
    <row r="232" spans="1:18">
      <c r="A232" s="23">
        <v>43871.583344907405</v>
      </c>
      <c r="B232" s="1">
        <f>Estação!C308</f>
        <v>25.9</v>
      </c>
      <c r="C232" s="1">
        <v>36</v>
      </c>
      <c r="D232" s="1">
        <f>Estação!D308</f>
        <v>17.190000000000001</v>
      </c>
      <c r="E232" s="1">
        <f>Estação!E308</f>
        <v>0.27</v>
      </c>
      <c r="F232" s="1">
        <f>Estação!F308</f>
        <v>1.45</v>
      </c>
      <c r="G232" s="1">
        <f>Estação!G308</f>
        <v>4.6500000000000004</v>
      </c>
      <c r="H232" s="1">
        <f>Estação!H308</f>
        <v>6.11</v>
      </c>
      <c r="I232" s="1">
        <f>Estação!I308</f>
        <v>2.14</v>
      </c>
      <c r="J232" s="1">
        <f>Estação!J308</f>
        <v>1</v>
      </c>
      <c r="K232" s="1">
        <f>Estação!K308</f>
        <v>1</v>
      </c>
      <c r="L232" s="1">
        <f>Estação!L308</f>
        <v>30</v>
      </c>
      <c r="M232" s="1">
        <f>Estação!M308</f>
        <v>67.8</v>
      </c>
      <c r="N232" s="1">
        <f>Estação!N308</f>
        <v>1012.2</v>
      </c>
      <c r="O232" s="1">
        <f>Estação!O308</f>
        <v>456</v>
      </c>
      <c r="P232" s="1">
        <f>Estação!P308</f>
        <v>3.4</v>
      </c>
      <c r="Q232" s="1">
        <f>Estação!Q308</f>
        <v>50.6</v>
      </c>
      <c r="R232" s="1">
        <f>Estação!R308</f>
        <v>0</v>
      </c>
    </row>
    <row r="233" spans="1:18">
      <c r="A233" s="23">
        <v>43871.625011574077</v>
      </c>
      <c r="B233" s="1">
        <f>Estação!C309</f>
        <v>25.9</v>
      </c>
      <c r="C233" s="1">
        <v>36</v>
      </c>
      <c r="D233" s="1">
        <f>Estação!D309</f>
        <v>17.27</v>
      </c>
      <c r="E233" s="1">
        <f>Estação!E309</f>
        <v>0.28999999999999998</v>
      </c>
      <c r="F233" s="1">
        <f>Estação!F309</f>
        <v>1.1299999999999999</v>
      </c>
      <c r="G233" s="1">
        <f>Estação!G309</f>
        <v>4.7</v>
      </c>
      <c r="H233" s="1">
        <f>Estação!H309</f>
        <v>5.83</v>
      </c>
      <c r="I233" s="1">
        <f>Estação!I309</f>
        <v>2.2999999999999998</v>
      </c>
      <c r="J233" s="1">
        <f>Estação!J309</f>
        <v>2</v>
      </c>
      <c r="K233" s="1">
        <f>Estação!K309</f>
        <v>3</v>
      </c>
      <c r="L233" s="1">
        <f>Estação!L309</f>
        <v>29.7</v>
      </c>
      <c r="M233" s="1">
        <f>Estação!M309</f>
        <v>69.8</v>
      </c>
      <c r="N233" s="1">
        <f>Estação!N309</f>
        <v>1011.6</v>
      </c>
      <c r="O233" s="1">
        <f>Estação!O309</f>
        <v>404</v>
      </c>
      <c r="P233" s="1">
        <f>Estação!P309</f>
        <v>3.47</v>
      </c>
      <c r="Q233" s="1">
        <f>Estação!Q309</f>
        <v>50.59</v>
      </c>
      <c r="R233" s="1">
        <f>Estação!R309</f>
        <v>0</v>
      </c>
    </row>
    <row r="234" spans="1:18">
      <c r="A234" s="23">
        <v>43871.666678240741</v>
      </c>
      <c r="B234" s="1">
        <f>Estação!C310</f>
        <v>26</v>
      </c>
      <c r="C234" s="1">
        <v>36</v>
      </c>
      <c r="D234" s="1">
        <f>Estação!D310</f>
        <v>16.95</v>
      </c>
      <c r="E234" s="1">
        <f>Estação!E310</f>
        <v>0.32</v>
      </c>
      <c r="F234" s="1">
        <f>Estação!F310</f>
        <v>1.51</v>
      </c>
      <c r="G234" s="1">
        <f>Estação!G310</f>
        <v>4.59</v>
      </c>
      <c r="H234" s="1">
        <f>Estação!H310</f>
        <v>6.1</v>
      </c>
      <c r="I234" s="1">
        <f>Estação!I310</f>
        <v>2.15</v>
      </c>
      <c r="J234" s="1">
        <f>Estação!J310</f>
        <v>4</v>
      </c>
      <c r="K234" s="1">
        <f>Estação!K310</f>
        <v>2</v>
      </c>
      <c r="L234" s="1">
        <f>Estação!L310</f>
        <v>29.7</v>
      </c>
      <c r="M234" s="1">
        <f>Estação!M310</f>
        <v>70.5</v>
      </c>
      <c r="N234" s="1">
        <f>Estação!N310</f>
        <v>1010.9</v>
      </c>
      <c r="O234" s="1">
        <f>Estação!O310</f>
        <v>292</v>
      </c>
      <c r="P234" s="1">
        <f>Estação!P310</f>
        <v>3.11</v>
      </c>
      <c r="Q234" s="1">
        <f>Estação!Q310</f>
        <v>47.47</v>
      </c>
      <c r="R234" s="1">
        <f>Estação!R310</f>
        <v>0</v>
      </c>
    </row>
    <row r="235" spans="1:18">
      <c r="A235" s="23">
        <v>43871.708344907405</v>
      </c>
      <c r="B235" s="1">
        <f>Estação!C311</f>
        <v>26.3</v>
      </c>
      <c r="C235" s="1">
        <v>36</v>
      </c>
      <c r="D235" s="1">
        <f>Estação!D311</f>
        <v>15.6</v>
      </c>
      <c r="E235" s="1">
        <f>Estação!E311</f>
        <v>0.32</v>
      </c>
      <c r="F235" s="1">
        <f>Estação!F311</f>
        <v>2.31</v>
      </c>
      <c r="G235" s="1">
        <f>Estação!G311</f>
        <v>5.43</v>
      </c>
      <c r="H235" s="1">
        <f>Estação!H311</f>
        <v>7.74</v>
      </c>
      <c r="I235" s="1">
        <f>Estação!I311</f>
        <v>2.0699999999999998</v>
      </c>
      <c r="J235" s="1">
        <f>Estação!J311</f>
        <v>2</v>
      </c>
      <c r="K235" s="1">
        <f>Estação!K311</f>
        <v>1</v>
      </c>
      <c r="L235" s="1">
        <f>Estação!L311</f>
        <v>29.5</v>
      </c>
      <c r="M235" s="1">
        <f>Estação!M311</f>
        <v>72.599999999999994</v>
      </c>
      <c r="N235" s="1">
        <f>Estação!N311</f>
        <v>1010.4</v>
      </c>
      <c r="O235" s="1">
        <f>Estação!O311</f>
        <v>218</v>
      </c>
      <c r="P235" s="1">
        <f>Estação!P311</f>
        <v>2.63</v>
      </c>
      <c r="Q235" s="1">
        <f>Estação!Q311</f>
        <v>46.88</v>
      </c>
      <c r="R235" s="1">
        <f>Estação!R311</f>
        <v>0</v>
      </c>
    </row>
    <row r="236" spans="1:18">
      <c r="A236" s="23">
        <v>43871.750011574077</v>
      </c>
      <c r="B236" s="1">
        <f>Estação!C312</f>
        <v>26.2</v>
      </c>
      <c r="C236" s="1">
        <v>36</v>
      </c>
      <c r="D236" s="1">
        <f>Estação!D312</f>
        <v>13.08</v>
      </c>
      <c r="E236" s="1">
        <f>Estação!E312</f>
        <v>0.49</v>
      </c>
      <c r="F236" s="1">
        <f>Estação!F312</f>
        <v>2.0699999999999998</v>
      </c>
      <c r="G236" s="1">
        <f>Estação!G312</f>
        <v>7.36</v>
      </c>
      <c r="H236" s="1">
        <f>Estação!H312</f>
        <v>9.43</v>
      </c>
      <c r="I236" s="1">
        <f>Estação!I312</f>
        <v>1.9</v>
      </c>
      <c r="J236" s="1">
        <f>Estação!J312</f>
        <v>0</v>
      </c>
      <c r="K236" s="1">
        <f>Estação!K312</f>
        <v>5</v>
      </c>
      <c r="L236" s="1">
        <f>Estação!L312</f>
        <v>28.7</v>
      </c>
      <c r="M236" s="1">
        <f>Estação!M312</f>
        <v>74.8</v>
      </c>
      <c r="N236" s="1">
        <f>Estação!N312</f>
        <v>1010.5</v>
      </c>
      <c r="O236" s="1">
        <f>Estação!O312</f>
        <v>32</v>
      </c>
      <c r="P236" s="1">
        <f>Estação!P312</f>
        <v>2.17</v>
      </c>
      <c r="Q236" s="1">
        <f>Estação!Q312</f>
        <v>35.020000000000003</v>
      </c>
      <c r="R236" s="1">
        <f>Estação!R312</f>
        <v>0</v>
      </c>
    </row>
    <row r="237" spans="1:18">
      <c r="A237" s="23">
        <v>43871.791678240741</v>
      </c>
      <c r="B237" s="1">
        <f>Estação!C313</f>
        <v>25.8</v>
      </c>
      <c r="C237" s="1">
        <v>36</v>
      </c>
      <c r="D237" s="1">
        <f>Estação!D313</f>
        <v>9.58</v>
      </c>
      <c r="E237" s="1">
        <f>Estação!E313</f>
        <v>0.37</v>
      </c>
      <c r="F237" s="1">
        <f>Estação!F313</f>
        <v>1.17</v>
      </c>
      <c r="G237" s="1">
        <f>Estação!G313</f>
        <v>9.2799999999999994</v>
      </c>
      <c r="H237" s="1">
        <f>Estação!H313</f>
        <v>10.45</v>
      </c>
      <c r="I237" s="1">
        <f>Estação!I313</f>
        <v>2.1</v>
      </c>
      <c r="J237" s="1">
        <f>Estação!J313</f>
        <v>2</v>
      </c>
      <c r="K237" s="1">
        <f>Estação!K313</f>
        <v>3</v>
      </c>
      <c r="L237" s="1">
        <f>Estação!L313</f>
        <v>28.1</v>
      </c>
      <c r="M237" s="1">
        <f>Estação!M313</f>
        <v>77.900000000000006</v>
      </c>
      <c r="N237" s="1">
        <f>Estação!N313</f>
        <v>1010.9</v>
      </c>
      <c r="O237" s="1">
        <f>Estação!O313</f>
        <v>0</v>
      </c>
      <c r="P237" s="1">
        <f>Estação!P313</f>
        <v>1.65</v>
      </c>
      <c r="Q237" s="1">
        <f>Estação!Q313</f>
        <v>48.02</v>
      </c>
      <c r="R237" s="1">
        <f>Estação!R313</f>
        <v>0</v>
      </c>
    </row>
    <row r="238" spans="1:18">
      <c r="A238" s="23">
        <v>43871.833344907405</v>
      </c>
      <c r="B238" s="1">
        <f>Estação!C314</f>
        <v>25.7</v>
      </c>
      <c r="C238" s="1">
        <v>36</v>
      </c>
      <c r="D238" s="1">
        <f>Estação!D314</f>
        <v>6.48</v>
      </c>
      <c r="E238" s="1">
        <f>Estação!E314</f>
        <v>0.38</v>
      </c>
      <c r="F238" s="1">
        <f>Estação!F314</f>
        <v>2.15</v>
      </c>
      <c r="G238" s="1">
        <f>Estação!G314</f>
        <v>9.9</v>
      </c>
      <c r="H238" s="1">
        <f>Estação!H314</f>
        <v>12.04</v>
      </c>
      <c r="I238" s="1">
        <f>Estação!I314</f>
        <v>2.59</v>
      </c>
      <c r="J238" s="1">
        <f>Estação!J314</f>
        <v>3</v>
      </c>
      <c r="K238" s="1">
        <f>Estação!K314</f>
        <v>1</v>
      </c>
      <c r="L238" s="1">
        <f>Estação!L314</f>
        <v>27.8</v>
      </c>
      <c r="M238" s="1">
        <f>Estação!M314</f>
        <v>80.2</v>
      </c>
      <c r="N238" s="1">
        <f>Estação!N314</f>
        <v>1011.3</v>
      </c>
      <c r="O238" s="1">
        <f>Estação!O314</f>
        <v>0</v>
      </c>
      <c r="P238" s="1">
        <f>Estação!P314</f>
        <v>1.43</v>
      </c>
      <c r="Q238" s="1">
        <f>Estação!Q314</f>
        <v>42.57</v>
      </c>
      <c r="R238" s="1">
        <f>Estação!R314</f>
        <v>0</v>
      </c>
    </row>
    <row r="239" spans="1:18">
      <c r="A239" s="23">
        <v>43871.875011574077</v>
      </c>
      <c r="B239" s="1">
        <f>Estação!C315</f>
        <v>25.6</v>
      </c>
      <c r="C239" s="1">
        <v>36</v>
      </c>
      <c r="D239" s="1">
        <f>Estação!D315</f>
        <v>8.7100000000000009</v>
      </c>
      <c r="E239" s="1">
        <f>Estação!E315</f>
        <v>0.37</v>
      </c>
      <c r="F239" s="1">
        <f>Estação!F315</f>
        <v>1.76</v>
      </c>
      <c r="G239" s="1">
        <f>Estação!G315</f>
        <v>8.93</v>
      </c>
      <c r="H239" s="1">
        <f>Estação!H315</f>
        <v>10.69</v>
      </c>
      <c r="I239" s="1">
        <f>Estação!I315</f>
        <v>2.83</v>
      </c>
      <c r="J239" s="1">
        <f>Estação!J315</f>
        <v>2</v>
      </c>
      <c r="K239" s="1">
        <f>Estação!K315</f>
        <v>3</v>
      </c>
      <c r="L239" s="1">
        <f>Estação!L315</f>
        <v>27.6</v>
      </c>
      <c r="M239" s="1">
        <f>Estação!M315</f>
        <v>80.900000000000006</v>
      </c>
      <c r="N239" s="1">
        <f>Estação!N315</f>
        <v>1012.2</v>
      </c>
      <c r="O239" s="1">
        <f>Estação!O315</f>
        <v>0</v>
      </c>
      <c r="P239" s="1">
        <f>Estação!P315</f>
        <v>1.53</v>
      </c>
      <c r="Q239" s="1">
        <f>Estação!Q315</f>
        <v>36.869999999999997</v>
      </c>
      <c r="R239" s="1">
        <f>Estação!R315</f>
        <v>0</v>
      </c>
    </row>
    <row r="240" spans="1:18">
      <c r="A240" s="23">
        <v>43871.916678240741</v>
      </c>
      <c r="B240" s="1">
        <f>Estação!C316</f>
        <v>25.5</v>
      </c>
      <c r="C240" s="1">
        <v>36</v>
      </c>
      <c r="D240" s="1">
        <f>Estação!D316</f>
        <v>11.39</v>
      </c>
      <c r="E240" s="1">
        <f>Estação!E316</f>
        <v>0.35</v>
      </c>
      <c r="F240" s="1">
        <f>Estação!F316</f>
        <v>0.4</v>
      </c>
      <c r="G240" s="1">
        <f>Estação!G316</f>
        <v>5.98</v>
      </c>
      <c r="H240" s="1">
        <f>Estação!H316</f>
        <v>6.37</v>
      </c>
      <c r="I240" s="1">
        <f>Estação!I316</f>
        <v>2.71</v>
      </c>
      <c r="J240" s="1">
        <f>Estação!J316</f>
        <v>2</v>
      </c>
      <c r="K240" s="1">
        <f>Estação!K316</f>
        <v>2</v>
      </c>
      <c r="L240" s="1">
        <f>Estação!L316</f>
        <v>27.7</v>
      </c>
      <c r="M240" s="1">
        <f>Estação!M316</f>
        <v>79.599999999999994</v>
      </c>
      <c r="N240" s="1">
        <f>Estação!N316</f>
        <v>1012.8</v>
      </c>
      <c r="O240" s="1">
        <f>Estação!O316</f>
        <v>1</v>
      </c>
      <c r="P240" s="1">
        <f>Estação!P316</f>
        <v>1.91</v>
      </c>
      <c r="Q240" s="1">
        <f>Estação!Q316</f>
        <v>41.06</v>
      </c>
      <c r="R240" s="1">
        <f>Estação!R316</f>
        <v>0</v>
      </c>
    </row>
    <row r="241" spans="1:18">
      <c r="A241" s="23">
        <v>43871.958344907405</v>
      </c>
      <c r="B241" s="1">
        <f>Estação!C317</f>
        <v>25.4</v>
      </c>
      <c r="C241" s="1">
        <v>36</v>
      </c>
      <c r="D241" s="1">
        <f>Estação!D317</f>
        <v>10.77</v>
      </c>
      <c r="E241" s="1">
        <f>Estação!E317</f>
        <v>0.36</v>
      </c>
      <c r="F241" s="1">
        <f>Estação!F317</f>
        <v>0.21</v>
      </c>
      <c r="G241" s="1">
        <f>Estação!G317</f>
        <v>5.1100000000000003</v>
      </c>
      <c r="H241" s="1">
        <f>Estação!H317</f>
        <v>5.32</v>
      </c>
      <c r="I241" s="1">
        <f>Estação!I317</f>
        <v>2.84</v>
      </c>
      <c r="J241" s="1">
        <f>Estação!J317</f>
        <v>1</v>
      </c>
      <c r="K241" s="1">
        <f>Estação!K317</f>
        <v>2</v>
      </c>
      <c r="L241" s="1">
        <f>Estação!L317</f>
        <v>27.7</v>
      </c>
      <c r="M241" s="1">
        <f>Estação!M317</f>
        <v>79.8</v>
      </c>
      <c r="N241" s="1">
        <f>Estação!N317</f>
        <v>1012.8</v>
      </c>
      <c r="O241" s="1">
        <f>Estação!O317</f>
        <v>0</v>
      </c>
      <c r="P241" s="1">
        <f>Estação!P317</f>
        <v>1.23</v>
      </c>
      <c r="Q241" s="1">
        <f>Estação!Q317</f>
        <v>48.09</v>
      </c>
      <c r="R241" s="1">
        <f>Estação!R317</f>
        <v>0</v>
      </c>
    </row>
    <row r="242" spans="1:18">
      <c r="A242" s="23">
        <v>43872.000011574077</v>
      </c>
      <c r="B242" s="1">
        <f>Estação!C326</f>
        <v>25.6</v>
      </c>
      <c r="C242" s="1">
        <v>36</v>
      </c>
      <c r="D242" s="1">
        <f>Estação!D326</f>
        <v>9.7899999999999991</v>
      </c>
      <c r="E242" s="1">
        <f>Estação!E326</f>
        <v>0.34</v>
      </c>
      <c r="F242" s="1">
        <f>Estação!F326</f>
        <v>0.17</v>
      </c>
      <c r="G242" s="1">
        <f>Estação!G326</f>
        <v>5.94</v>
      </c>
      <c r="H242" s="1">
        <f>Estação!H326</f>
        <v>6.11</v>
      </c>
      <c r="I242" s="1">
        <f>Estação!I326</f>
        <v>2.81</v>
      </c>
      <c r="J242" s="1">
        <f>Estação!J326</f>
        <v>6</v>
      </c>
      <c r="K242" s="1">
        <f>Estação!K326</f>
        <v>2</v>
      </c>
      <c r="L242" s="1">
        <f>Estação!L326</f>
        <v>27.5</v>
      </c>
      <c r="M242" s="1">
        <f>Estação!M326</f>
        <v>81.7</v>
      </c>
      <c r="N242" s="1">
        <f>Estação!N326</f>
        <v>1012.4</v>
      </c>
      <c r="O242" s="1">
        <f>Estação!O326</f>
        <v>0</v>
      </c>
      <c r="P242" s="1">
        <f>Estação!P326</f>
        <v>1.1299999999999999</v>
      </c>
      <c r="Q242" s="1">
        <f>Estação!Q326</f>
        <v>58.02</v>
      </c>
      <c r="R242" s="1">
        <f>Estação!R326</f>
        <v>0</v>
      </c>
    </row>
    <row r="243" spans="1:18">
      <c r="A243" s="23">
        <v>43872.041678240741</v>
      </c>
      <c r="B243" s="1">
        <f>Estação!C327</f>
        <v>25.6</v>
      </c>
      <c r="C243" s="1">
        <v>36</v>
      </c>
      <c r="D243" s="1">
        <f>Estação!D327</f>
        <v>8.43</v>
      </c>
      <c r="E243" s="1">
        <f>Estação!E327</f>
        <v>0.2</v>
      </c>
      <c r="F243" s="1">
        <f>Estação!F327</f>
        <v>0.13</v>
      </c>
      <c r="G243" s="1">
        <f>Estação!G327</f>
        <v>6.12</v>
      </c>
      <c r="H243" s="1">
        <f>Estação!H327</f>
        <v>6.25</v>
      </c>
      <c r="I243" s="1">
        <f>Estação!I327</f>
        <v>1.83</v>
      </c>
      <c r="J243" s="1">
        <f>Estação!J327</f>
        <v>5</v>
      </c>
      <c r="K243" s="1">
        <f>Estação!K327</f>
        <v>2</v>
      </c>
      <c r="L243" s="1">
        <f>Estação!L327</f>
        <v>27.1</v>
      </c>
      <c r="M243" s="1">
        <f>Estação!M327</f>
        <v>82.9</v>
      </c>
      <c r="N243" s="1">
        <f>Estação!N327</f>
        <v>1011.7</v>
      </c>
      <c r="O243" s="1">
        <f>Estação!O327</f>
        <v>0</v>
      </c>
      <c r="P243" s="1">
        <f>Estação!P327</f>
        <v>0.66</v>
      </c>
      <c r="Q243" s="1">
        <f>Estação!Q327</f>
        <v>81.58</v>
      </c>
      <c r="R243" s="1">
        <f>Estação!R327</f>
        <v>0</v>
      </c>
    </row>
    <row r="244" spans="1:18">
      <c r="A244" s="23">
        <v>43872.083344907405</v>
      </c>
      <c r="B244" s="1">
        <f>Estação!C328</f>
        <v>25.7</v>
      </c>
      <c r="C244" s="1">
        <v>36</v>
      </c>
      <c r="D244" s="1">
        <f>Estação!D328</f>
        <v>2.11</v>
      </c>
      <c r="E244" s="1">
        <f>Estação!E328</f>
        <v>0.3</v>
      </c>
      <c r="F244" s="1">
        <f>Estação!F328</f>
        <v>2.1800000000000002</v>
      </c>
      <c r="G244" s="1">
        <f>Estação!G328</f>
        <v>9.59</v>
      </c>
      <c r="H244" s="1">
        <f>Estação!H328</f>
        <v>11.77</v>
      </c>
      <c r="I244" s="1">
        <f>Estação!I328</f>
        <v>1.73</v>
      </c>
      <c r="J244" s="1">
        <f>Estação!J328</f>
        <v>10</v>
      </c>
      <c r="K244" s="1">
        <f>Estação!K328</f>
        <v>5</v>
      </c>
      <c r="L244" s="1">
        <f>Estação!L328</f>
        <v>26.2</v>
      </c>
      <c r="M244" s="1">
        <f>Estação!M328</f>
        <v>89.4</v>
      </c>
      <c r="N244" s="1">
        <f>Estação!N328</f>
        <v>1011.1</v>
      </c>
      <c r="O244" s="45"/>
      <c r="P244" s="1">
        <f>Estação!P328</f>
        <v>0.57999999999999996</v>
      </c>
      <c r="Q244" s="1">
        <f>Estação!Q328</f>
        <v>165.85</v>
      </c>
      <c r="R244" s="1">
        <f>Estação!R328</f>
        <v>0</v>
      </c>
    </row>
    <row r="245" spans="1:18">
      <c r="A245" s="23">
        <v>43872.125011574077</v>
      </c>
      <c r="B245" s="1">
        <f>Estação!C329</f>
        <v>25.5</v>
      </c>
      <c r="C245" s="1">
        <v>36</v>
      </c>
      <c r="D245" s="1">
        <f>Estação!D329</f>
        <v>1.22</v>
      </c>
      <c r="E245" s="1">
        <f>Estação!E329</f>
        <v>0.28999999999999998</v>
      </c>
      <c r="F245" s="1">
        <f>Estação!F329</f>
        <v>2.54</v>
      </c>
      <c r="G245" s="1">
        <f>Estação!G329</f>
        <v>14.84</v>
      </c>
      <c r="H245" s="1">
        <f>Estação!H329</f>
        <v>17.39</v>
      </c>
      <c r="I245" s="1">
        <f>Estação!I329</f>
        <v>1.76</v>
      </c>
      <c r="J245" s="1">
        <f>Estação!J329</f>
        <v>6</v>
      </c>
      <c r="K245" s="1">
        <f>Estação!K329</f>
        <v>6</v>
      </c>
      <c r="L245" s="1">
        <f>Estação!L329</f>
        <v>25.6</v>
      </c>
      <c r="M245" s="1">
        <f>Estação!M329</f>
        <v>92.7</v>
      </c>
      <c r="N245" s="1">
        <f>Estação!N329</f>
        <v>1010.8</v>
      </c>
      <c r="O245" s="1">
        <f>Estação!O329</f>
        <v>0</v>
      </c>
      <c r="P245" s="1">
        <f>Estação!P329</f>
        <v>0.56999999999999995</v>
      </c>
      <c r="Q245" s="1">
        <f>Estação!Q329</f>
        <v>170.56</v>
      </c>
      <c r="R245" s="1">
        <f>Estação!R329</f>
        <v>0</v>
      </c>
    </row>
    <row r="246" spans="1:18">
      <c r="A246" s="23">
        <v>43872.166678240741</v>
      </c>
      <c r="B246" s="1">
        <f>Estação!C330</f>
        <v>25.4</v>
      </c>
      <c r="C246" s="1">
        <v>36</v>
      </c>
      <c r="D246" s="1">
        <f>Estação!D330</f>
        <v>1.3</v>
      </c>
      <c r="E246" s="1">
        <f>Estação!E330</f>
        <v>0.3</v>
      </c>
      <c r="F246" s="1">
        <f>Estação!F330</f>
        <v>2.17</v>
      </c>
      <c r="G246" s="1">
        <f>Estação!G330</f>
        <v>17.3</v>
      </c>
      <c r="H246" s="1">
        <f>Estação!H330</f>
        <v>19.47</v>
      </c>
      <c r="I246" s="1">
        <f>Estação!I330</f>
        <v>1.62</v>
      </c>
      <c r="J246" s="1">
        <f>Estação!J330</f>
        <v>6</v>
      </c>
      <c r="K246" s="1">
        <f>Estação!K330</f>
        <v>6</v>
      </c>
      <c r="L246" s="1">
        <f>Estação!L330</f>
        <v>25.6</v>
      </c>
      <c r="M246" s="1">
        <f>Estação!M330</f>
        <v>92.8</v>
      </c>
      <c r="N246" s="1">
        <f>Estação!N330</f>
        <v>1010.5</v>
      </c>
      <c r="O246" s="1">
        <f>Estação!O330</f>
        <v>0</v>
      </c>
      <c r="P246" s="1">
        <f>Estação!P330</f>
        <v>0.43</v>
      </c>
      <c r="Q246" s="1">
        <f>Estação!Q330</f>
        <v>180.46</v>
      </c>
      <c r="R246" s="1">
        <f>Estação!R330</f>
        <v>0</v>
      </c>
    </row>
    <row r="247" spans="1:18">
      <c r="A247" s="23">
        <v>43872.208344907405</v>
      </c>
      <c r="B247" s="1">
        <f>Estação!C331</f>
        <v>25.4</v>
      </c>
      <c r="C247" s="1">
        <v>36</v>
      </c>
      <c r="D247" s="1">
        <f>Estação!D331</f>
        <v>1.22</v>
      </c>
      <c r="E247" s="1">
        <f>Estação!E331</f>
        <v>0.32</v>
      </c>
      <c r="F247" s="1">
        <f>Estação!F331</f>
        <v>3.67</v>
      </c>
      <c r="G247" s="1">
        <f>Estação!G331</f>
        <v>17.59</v>
      </c>
      <c r="H247" s="1">
        <f>Estação!H331</f>
        <v>21.25</v>
      </c>
      <c r="I247" s="1">
        <f>Estação!I331</f>
        <v>1.72</v>
      </c>
      <c r="J247" s="1">
        <f>Estação!J331</f>
        <v>19</v>
      </c>
      <c r="K247" s="1">
        <f>Estação!K331</f>
        <v>14</v>
      </c>
      <c r="L247" s="1">
        <f>Estação!L331</f>
        <v>25.5</v>
      </c>
      <c r="M247" s="1">
        <f>Estação!M331</f>
        <v>93.5</v>
      </c>
      <c r="N247" s="1">
        <f>Estação!N331</f>
        <v>1010.7</v>
      </c>
      <c r="O247" s="1">
        <f>Estação!O331</f>
        <v>1</v>
      </c>
      <c r="P247" s="1">
        <f>Estação!P331</f>
        <v>0.65</v>
      </c>
      <c r="Q247" s="1">
        <f>Estação!Q331</f>
        <v>169.85</v>
      </c>
      <c r="R247" s="1">
        <f>Estação!R331</f>
        <v>0</v>
      </c>
    </row>
    <row r="248" spans="1:18">
      <c r="A248" s="23">
        <v>43872.250011574077</v>
      </c>
      <c r="B248" s="1">
        <f>Estação!C332</f>
        <v>25.4</v>
      </c>
      <c r="C248" s="1">
        <v>36</v>
      </c>
      <c r="D248" s="1">
        <f>Estação!D332</f>
        <v>1.34</v>
      </c>
      <c r="E248" s="1">
        <f>Estação!E332</f>
        <v>0.34</v>
      </c>
      <c r="F248" s="1">
        <f>Estação!F332</f>
        <v>7.62</v>
      </c>
      <c r="G248" s="1">
        <f>Estação!G332</f>
        <v>17.55</v>
      </c>
      <c r="H248" s="1">
        <f>Estação!H332</f>
        <v>25.17</v>
      </c>
      <c r="I248" s="1">
        <f>Estação!I332</f>
        <v>1.6</v>
      </c>
      <c r="J248" s="1">
        <f>Estação!J332</f>
        <v>10</v>
      </c>
      <c r="K248" s="1">
        <f>Estação!K332</f>
        <v>16</v>
      </c>
      <c r="L248" s="1">
        <f>Estação!L332</f>
        <v>25.4</v>
      </c>
      <c r="M248" s="1">
        <f>Estação!M332</f>
        <v>93.4</v>
      </c>
      <c r="N248" s="1">
        <f>Estação!N332</f>
        <v>1010.9</v>
      </c>
      <c r="O248" s="1">
        <f>Estação!O332</f>
        <v>4</v>
      </c>
      <c r="P248" s="1">
        <f>Estação!P332</f>
        <v>1.1599999999999999</v>
      </c>
      <c r="Q248" s="1">
        <f>Estação!Q332</f>
        <v>150.52000000000001</v>
      </c>
      <c r="R248" s="1">
        <f>Estação!R332</f>
        <v>0</v>
      </c>
    </row>
    <row r="249" spans="1:18">
      <c r="A249" s="23">
        <v>43872.291678240741</v>
      </c>
      <c r="B249" s="1">
        <f>Estação!C333</f>
        <v>25.1</v>
      </c>
      <c r="C249" s="1">
        <v>36</v>
      </c>
      <c r="D249" s="1">
        <f>Estação!D333</f>
        <v>5.71</v>
      </c>
      <c r="E249" s="1">
        <f>Estação!E333</f>
        <v>0.34</v>
      </c>
      <c r="F249" s="1">
        <f>Estação!F333</f>
        <v>4.95</v>
      </c>
      <c r="G249" s="1">
        <f>Estação!G333</f>
        <v>14.71</v>
      </c>
      <c r="H249" s="1">
        <f>Estação!H333</f>
        <v>19.66</v>
      </c>
      <c r="I249" s="1">
        <f>Estação!I333</f>
        <v>1.69</v>
      </c>
      <c r="J249" s="1">
        <f>Estação!J333</f>
        <v>7</v>
      </c>
      <c r="K249" s="1">
        <f>Estação!K333</f>
        <v>4</v>
      </c>
      <c r="L249" s="1">
        <f>Estação!L333</f>
        <v>25.3</v>
      </c>
      <c r="M249" s="1">
        <f>Estação!M333</f>
        <v>91.1</v>
      </c>
      <c r="N249" s="1">
        <f>Estação!N333</f>
        <v>1011.4</v>
      </c>
      <c r="O249" s="1">
        <f>Estação!O333</f>
        <v>61</v>
      </c>
      <c r="P249" s="1">
        <f>Estação!P333</f>
        <v>1.76</v>
      </c>
      <c r="Q249" s="1">
        <f>Estação!Q333</f>
        <v>114.07</v>
      </c>
      <c r="R249" s="1">
        <f>Estação!R333</f>
        <v>1</v>
      </c>
    </row>
    <row r="250" spans="1:18">
      <c r="A250" s="23">
        <v>43872.333344907405</v>
      </c>
      <c r="B250" s="1">
        <f>Estação!C334</f>
        <v>25.3</v>
      </c>
      <c r="C250" s="1">
        <v>36</v>
      </c>
      <c r="D250" s="1">
        <f>Estação!D334</f>
        <v>7.56</v>
      </c>
      <c r="E250" s="1">
        <f>Estação!E334</f>
        <v>0.39</v>
      </c>
      <c r="F250" s="1">
        <f>Estação!F334</f>
        <v>6.04</v>
      </c>
      <c r="G250" s="1">
        <f>Estação!G334</f>
        <v>12.96</v>
      </c>
      <c r="H250" s="1">
        <f>Estação!H334</f>
        <v>19.010000000000002</v>
      </c>
      <c r="I250" s="1">
        <f>Estação!I334</f>
        <v>1.71</v>
      </c>
      <c r="J250" s="1">
        <f>Estação!J334</f>
        <v>5</v>
      </c>
      <c r="K250" s="1">
        <f>Estação!K334</f>
        <v>2</v>
      </c>
      <c r="L250" s="1">
        <f>Estação!L334</f>
        <v>25.8</v>
      </c>
      <c r="M250" s="1">
        <f>Estação!M334</f>
        <v>86.6</v>
      </c>
      <c r="N250" s="1">
        <f>Estação!N334</f>
        <v>1012</v>
      </c>
      <c r="O250" s="1">
        <f>Estação!O334</f>
        <v>186</v>
      </c>
      <c r="P250" s="1">
        <f>Estação!P334</f>
        <v>1.94</v>
      </c>
      <c r="Q250" s="1">
        <f>Estação!Q334</f>
        <v>113.42</v>
      </c>
      <c r="R250" s="1">
        <f>Estação!R334</f>
        <v>0</v>
      </c>
    </row>
    <row r="251" spans="1:18">
      <c r="A251" s="23">
        <v>43872.375011574077</v>
      </c>
      <c r="B251" s="1">
        <f>Estação!C335</f>
        <v>25.9</v>
      </c>
      <c r="C251" s="1">
        <v>36</v>
      </c>
      <c r="D251" s="1">
        <f>Estação!D335</f>
        <v>9.65</v>
      </c>
      <c r="E251" s="1">
        <f>Estação!E335</f>
        <v>0.36</v>
      </c>
      <c r="F251" s="1">
        <f>Estação!F335</f>
        <v>5.49</v>
      </c>
      <c r="G251" s="1">
        <f>Estação!G335</f>
        <v>11.3</v>
      </c>
      <c r="H251" s="1">
        <f>Estação!H335</f>
        <v>16.79</v>
      </c>
      <c r="I251" s="1">
        <f>Estação!I335</f>
        <v>1.93</v>
      </c>
      <c r="J251" s="1">
        <f>Estação!J335</f>
        <v>5</v>
      </c>
      <c r="K251" s="1">
        <f>Estação!K335</f>
        <v>6</v>
      </c>
      <c r="L251" s="1">
        <f>Estação!L335</f>
        <v>28</v>
      </c>
      <c r="M251" s="1">
        <f>Estação!M335</f>
        <v>78.099999999999994</v>
      </c>
      <c r="N251" s="1">
        <f>Estação!N335</f>
        <v>1012.3</v>
      </c>
      <c r="O251" s="1">
        <f>Estação!O335</f>
        <v>460</v>
      </c>
      <c r="P251" s="1">
        <f>Estação!P335</f>
        <v>0.77</v>
      </c>
      <c r="Q251" s="1">
        <f>Estação!Q335</f>
        <v>57.2</v>
      </c>
      <c r="R251" s="1">
        <f>Estação!R335</f>
        <v>0</v>
      </c>
    </row>
    <row r="252" spans="1:18">
      <c r="A252" s="23">
        <v>43872.416678240741</v>
      </c>
      <c r="B252" s="1">
        <f>Estação!C336</f>
        <v>26.2</v>
      </c>
      <c r="C252" s="1">
        <v>36</v>
      </c>
      <c r="D252" s="1">
        <f>Estação!D336</f>
        <v>15.1</v>
      </c>
      <c r="E252" s="1">
        <f>Estação!E336</f>
        <v>0.23</v>
      </c>
      <c r="F252" s="1">
        <f>Estação!F336</f>
        <v>2.83</v>
      </c>
      <c r="G252" s="1">
        <f>Estação!G336</f>
        <v>7.53</v>
      </c>
      <c r="H252" s="1">
        <f>Estação!H336</f>
        <v>10.36</v>
      </c>
      <c r="I252" s="1">
        <f>Estação!I336</f>
        <v>1.39</v>
      </c>
      <c r="J252" s="1">
        <f>Estação!J336</f>
        <v>3</v>
      </c>
      <c r="K252" s="1">
        <f>Estação!K336</f>
        <v>4</v>
      </c>
      <c r="L252" s="1">
        <f>Estação!L336</f>
        <v>29.7</v>
      </c>
      <c r="M252" s="1">
        <f>Estação!M336</f>
        <v>70.3</v>
      </c>
      <c r="N252" s="1">
        <f>Estação!N336</f>
        <v>1012.2</v>
      </c>
      <c r="O252" s="1">
        <f>Estação!O336</f>
        <v>652</v>
      </c>
      <c r="P252" s="1">
        <f>Estação!P336</f>
        <v>2.98</v>
      </c>
      <c r="Q252" s="1">
        <f>Estação!Q336</f>
        <v>87.49</v>
      </c>
      <c r="R252" s="1">
        <f>Estação!R336</f>
        <v>0</v>
      </c>
    </row>
    <row r="253" spans="1:18">
      <c r="A253" s="23">
        <v>43872.458344907405</v>
      </c>
      <c r="B253" s="1">
        <f>Estação!C337</f>
        <v>25.8</v>
      </c>
      <c r="C253" s="1">
        <v>36</v>
      </c>
      <c r="D253" s="1">
        <f>Estação!D337</f>
        <v>15.28</v>
      </c>
      <c r="E253" s="1">
        <f>Estação!E337</f>
        <v>0.19</v>
      </c>
      <c r="F253" s="1">
        <f>Estação!F337</f>
        <v>1.3</v>
      </c>
      <c r="G253" s="1">
        <f>Estação!G337</f>
        <v>5.73</v>
      </c>
      <c r="H253" s="1">
        <f>Estação!H337</f>
        <v>7.04</v>
      </c>
      <c r="I253" s="1">
        <f>Estação!I337</f>
        <v>1.47</v>
      </c>
      <c r="J253" s="1">
        <f>Estação!J337</f>
        <v>8</v>
      </c>
      <c r="K253" s="1">
        <f>Estação!K337</f>
        <v>3</v>
      </c>
      <c r="L253" s="1">
        <f>Estação!L337</f>
        <v>30.7</v>
      </c>
      <c r="M253" s="1">
        <f>Estação!M337</f>
        <v>62.8</v>
      </c>
      <c r="N253" s="1">
        <f>Estação!N337</f>
        <v>1011.8</v>
      </c>
      <c r="O253" s="1">
        <f>Estação!O337</f>
        <v>957</v>
      </c>
      <c r="P253" s="1">
        <f>Estação!P337</f>
        <v>3.98</v>
      </c>
      <c r="Q253" s="1">
        <f>Estação!Q337</f>
        <v>73.239999999999995</v>
      </c>
      <c r="R253" s="1">
        <f>Estação!R337</f>
        <v>0</v>
      </c>
    </row>
    <row r="254" spans="1:18">
      <c r="A254" s="23">
        <v>43872.500011574077</v>
      </c>
      <c r="B254" s="1">
        <f>Estação!C338</f>
        <v>26</v>
      </c>
      <c r="C254" s="1">
        <v>36</v>
      </c>
      <c r="D254" s="1">
        <f>Estação!D338</f>
        <v>15.53</v>
      </c>
      <c r="E254" s="1">
        <f>Estação!E338</f>
        <v>0.19</v>
      </c>
      <c r="F254" s="1">
        <f>Estação!F338</f>
        <v>1.55</v>
      </c>
      <c r="G254" s="1">
        <f>Estação!G338</f>
        <v>5.31</v>
      </c>
      <c r="H254" s="1">
        <f>Estação!H338</f>
        <v>6.86</v>
      </c>
      <c r="I254" s="1">
        <f>Estação!I338</f>
        <v>1.57</v>
      </c>
      <c r="J254" s="1">
        <f>Estação!J338</f>
        <v>12</v>
      </c>
      <c r="K254" s="1">
        <f>Estação!K338</f>
        <v>9</v>
      </c>
      <c r="L254" s="1">
        <f>Estação!L338</f>
        <v>31.1</v>
      </c>
      <c r="M254" s="1">
        <f>Estação!M338</f>
        <v>60.9</v>
      </c>
      <c r="N254" s="1">
        <f>Estação!N338</f>
        <v>1011.4</v>
      </c>
      <c r="O254" s="1">
        <f>Estação!O338</f>
        <v>1044</v>
      </c>
      <c r="P254" s="1">
        <f>Estação!P338</f>
        <v>4.3099999999999996</v>
      </c>
      <c r="Q254" s="1">
        <f>Estação!Q338</f>
        <v>59.78</v>
      </c>
      <c r="R254" s="1">
        <f>Estação!R338</f>
        <v>0</v>
      </c>
    </row>
    <row r="255" spans="1:18">
      <c r="A255" s="23">
        <v>43872.541678240741</v>
      </c>
      <c r="B255" s="1">
        <f>Estação!C339</f>
        <v>27</v>
      </c>
      <c r="C255" s="1">
        <v>36</v>
      </c>
      <c r="D255" s="1">
        <f>Estação!D339</f>
        <v>15.08</v>
      </c>
      <c r="E255" s="1">
        <f>Estação!E339</f>
        <v>0.23</v>
      </c>
      <c r="F255" s="1">
        <f>Estação!F339</f>
        <v>1.85</v>
      </c>
      <c r="G255" s="1">
        <f>Estação!G339</f>
        <v>4.96</v>
      </c>
      <c r="H255" s="1">
        <f>Estação!H339</f>
        <v>6.81</v>
      </c>
      <c r="I255" s="1">
        <f>Estação!I339</f>
        <v>1.1599999999999999</v>
      </c>
      <c r="J255" s="1">
        <f>Estação!J339</f>
        <v>11</v>
      </c>
      <c r="K255" s="1">
        <f>Estação!K339</f>
        <v>3</v>
      </c>
      <c r="L255" s="1">
        <f>Estação!L339</f>
        <v>31</v>
      </c>
      <c r="M255" s="1">
        <f>Estação!M339</f>
        <v>61.5</v>
      </c>
      <c r="N255" s="1">
        <f>Estação!N339</f>
        <v>1010.9</v>
      </c>
      <c r="O255" s="1">
        <f>Estação!O339</f>
        <v>911</v>
      </c>
      <c r="P255" s="1">
        <f>Estação!P339</f>
        <v>4.26</v>
      </c>
      <c r="Q255" s="1">
        <f>Estação!Q339</f>
        <v>66.150000000000006</v>
      </c>
      <c r="R255" s="1">
        <f>Estação!R339</f>
        <v>0</v>
      </c>
    </row>
    <row r="256" spans="1:18">
      <c r="A256" s="23">
        <v>43872.583344907405</v>
      </c>
      <c r="B256" s="1">
        <f>Estação!C340</f>
        <v>26.7</v>
      </c>
      <c r="C256" s="1">
        <v>36</v>
      </c>
      <c r="D256" s="1">
        <f>Estação!D340</f>
        <v>15.11</v>
      </c>
      <c r="E256" s="1">
        <f>Estação!E340</f>
        <v>0.21</v>
      </c>
      <c r="F256" s="1">
        <f>Estação!F340</f>
        <v>1.57</v>
      </c>
      <c r="G256" s="1">
        <f>Estação!G340</f>
        <v>4.78</v>
      </c>
      <c r="H256" s="1">
        <f>Estação!H340</f>
        <v>6.35</v>
      </c>
      <c r="I256" s="1">
        <f>Estação!I340</f>
        <v>1.67</v>
      </c>
      <c r="J256" s="1">
        <f>Estação!J340</f>
        <v>12</v>
      </c>
      <c r="K256" s="1">
        <f>Estação!K340</f>
        <v>2</v>
      </c>
      <c r="L256" s="1">
        <f>Estação!L340</f>
        <v>30.9</v>
      </c>
      <c r="M256" s="1">
        <f>Estação!M340</f>
        <v>61.9</v>
      </c>
      <c r="N256" s="1">
        <f>Estação!N340</f>
        <v>1010.1</v>
      </c>
      <c r="O256" s="1">
        <f>Estação!O340</f>
        <v>778</v>
      </c>
      <c r="P256" s="1">
        <f>Estação!P340</f>
        <v>4.26</v>
      </c>
      <c r="Q256" s="1">
        <f>Estação!Q340</f>
        <v>66.87</v>
      </c>
      <c r="R256" s="1">
        <f>Estação!R340</f>
        <v>0</v>
      </c>
    </row>
    <row r="257" spans="1:18">
      <c r="A257" s="23">
        <v>43872.625011574077</v>
      </c>
      <c r="B257" s="1">
        <f>Estação!C341</f>
        <v>26.7</v>
      </c>
      <c r="C257" s="1">
        <v>36</v>
      </c>
      <c r="D257" s="1">
        <f>Estação!D341</f>
        <v>15.54</v>
      </c>
      <c r="E257" s="1">
        <f>Estação!E341</f>
        <v>0.22</v>
      </c>
      <c r="F257" s="1">
        <f>Estação!F341</f>
        <v>1.6</v>
      </c>
      <c r="G257" s="1">
        <f>Estação!G341</f>
        <v>4.59</v>
      </c>
      <c r="H257" s="1">
        <f>Estação!H341</f>
        <v>6.19</v>
      </c>
      <c r="I257" s="1">
        <f>Estação!I341</f>
        <v>2.42</v>
      </c>
      <c r="J257" s="1">
        <f>Estação!J341</f>
        <v>11</v>
      </c>
      <c r="K257" s="1">
        <f>Estação!K341</f>
        <v>6</v>
      </c>
      <c r="L257" s="1">
        <f>Estação!L341</f>
        <v>30.7</v>
      </c>
      <c r="M257" s="1">
        <f>Estação!M341</f>
        <v>61.3</v>
      </c>
      <c r="N257" s="1">
        <f>Estação!N341</f>
        <v>1009.3</v>
      </c>
      <c r="O257" s="1">
        <f>Estação!O341</f>
        <v>773</v>
      </c>
      <c r="P257" s="1">
        <f>Estação!P341</f>
        <v>3.95</v>
      </c>
      <c r="Q257" s="1">
        <f>Estação!Q341</f>
        <v>54.95</v>
      </c>
      <c r="R257" s="1">
        <f>Estação!R341</f>
        <v>0</v>
      </c>
    </row>
    <row r="258" spans="1:18">
      <c r="A258" s="23">
        <v>43872.666678240741</v>
      </c>
      <c r="B258" s="1">
        <f>Estação!C342</f>
        <v>27.1</v>
      </c>
      <c r="C258" s="1">
        <v>36</v>
      </c>
      <c r="D258" s="1">
        <f>Estação!D342</f>
        <v>15.16</v>
      </c>
      <c r="E258" s="1">
        <f>Estação!E342</f>
        <v>0.2</v>
      </c>
      <c r="F258" s="1">
        <f>Estação!F342</f>
        <v>2.36</v>
      </c>
      <c r="G258" s="1">
        <f>Estação!G342</f>
        <v>4.29</v>
      </c>
      <c r="H258" s="1">
        <f>Estação!H342</f>
        <v>6.66</v>
      </c>
      <c r="I258" s="1">
        <f>Estação!I342</f>
        <v>2.4500000000000002</v>
      </c>
      <c r="J258" s="1">
        <f>Estação!J342</f>
        <v>9</v>
      </c>
      <c r="K258" s="1">
        <f>Estação!K342</f>
        <v>6</v>
      </c>
      <c r="L258" s="1">
        <f>Estação!L342</f>
        <v>30.8</v>
      </c>
      <c r="M258" s="1">
        <f>Estação!M342</f>
        <v>60</v>
      </c>
      <c r="N258" s="1">
        <f>Estação!N342</f>
        <v>1008.8</v>
      </c>
      <c r="O258" s="1">
        <f>Estação!O342</f>
        <v>524</v>
      </c>
      <c r="P258" s="1">
        <f>Estação!P342</f>
        <v>3.52</v>
      </c>
      <c r="Q258" s="1">
        <f>Estação!Q342</f>
        <v>39.4</v>
      </c>
      <c r="R258" s="1">
        <f>Estação!R342</f>
        <v>0</v>
      </c>
    </row>
    <row r="259" spans="1:18">
      <c r="A259" s="23">
        <v>43872.708344907405</v>
      </c>
      <c r="B259" s="1">
        <f>Estação!C343</f>
        <v>27.2</v>
      </c>
      <c r="C259" s="1">
        <v>36</v>
      </c>
      <c r="D259" s="1">
        <f>Estação!D343</f>
        <v>14.89</v>
      </c>
      <c r="E259" s="1">
        <f>Estação!E343</f>
        <v>0.22</v>
      </c>
      <c r="F259" s="1">
        <f>Estação!F343</f>
        <v>1.7</v>
      </c>
      <c r="G259" s="1">
        <f>Estação!G343</f>
        <v>4.62</v>
      </c>
      <c r="H259" s="1">
        <f>Estação!H343</f>
        <v>6.32</v>
      </c>
      <c r="I259" s="1">
        <f>Estação!I343</f>
        <v>1.58</v>
      </c>
      <c r="J259" s="1">
        <f>Estação!J343</f>
        <v>12</v>
      </c>
      <c r="K259" s="1">
        <f>Estação!K343</f>
        <v>4</v>
      </c>
      <c r="L259" s="1">
        <f>Estação!L343</f>
        <v>30.5</v>
      </c>
      <c r="M259" s="1">
        <f>Estação!M343</f>
        <v>61</v>
      </c>
      <c r="N259" s="1">
        <f>Estação!N343</f>
        <v>1008.5</v>
      </c>
      <c r="O259" s="1">
        <f>Estação!O343</f>
        <v>251</v>
      </c>
      <c r="P259" s="1">
        <f>Estação!P343</f>
        <v>2.76</v>
      </c>
      <c r="Q259" s="1">
        <f>Estação!Q343</f>
        <v>40.69</v>
      </c>
      <c r="R259" s="1">
        <f>Estação!R343</f>
        <v>0</v>
      </c>
    </row>
    <row r="260" spans="1:18">
      <c r="A260" s="23">
        <v>43872.750011574077</v>
      </c>
      <c r="B260" s="1">
        <f>Estação!C344</f>
        <v>26.7</v>
      </c>
      <c r="C260" s="1">
        <v>36</v>
      </c>
      <c r="D260" s="1">
        <f>Estação!D344</f>
        <v>13.22</v>
      </c>
      <c r="E260" s="1">
        <f>Estação!E344</f>
        <v>0.44</v>
      </c>
      <c r="F260" s="1">
        <f>Estação!F344</f>
        <v>3.47</v>
      </c>
      <c r="G260" s="1">
        <f>Estação!G344</f>
        <v>6.27</v>
      </c>
      <c r="H260" s="1">
        <f>Estação!H344</f>
        <v>9.74</v>
      </c>
      <c r="I260" s="1">
        <f>Estação!I344</f>
        <v>1.87</v>
      </c>
      <c r="J260" s="1">
        <f>Estação!J344</f>
        <v>17</v>
      </c>
      <c r="K260" s="1">
        <f>Estação!K344</f>
        <v>4</v>
      </c>
      <c r="L260" s="1">
        <f>Estação!L344</f>
        <v>29.1</v>
      </c>
      <c r="M260" s="1">
        <f>Estação!M344</f>
        <v>69.599999999999994</v>
      </c>
      <c r="N260" s="1">
        <f>Estação!N344</f>
        <v>1008.7</v>
      </c>
      <c r="O260" s="1">
        <f>Estação!O344</f>
        <v>32</v>
      </c>
      <c r="P260" s="1">
        <f>Estação!P344</f>
        <v>2.64</v>
      </c>
      <c r="Q260" s="1">
        <f>Estação!Q344</f>
        <v>46.37</v>
      </c>
      <c r="R260" s="1">
        <f>Estação!R344</f>
        <v>0</v>
      </c>
    </row>
    <row r="261" spans="1:18">
      <c r="A261" s="23">
        <v>43872.791678240741</v>
      </c>
      <c r="B261" s="1">
        <f>Estação!C345</f>
        <v>26.2</v>
      </c>
      <c r="C261" s="1">
        <v>36</v>
      </c>
      <c r="D261" s="1">
        <f>Estação!D345</f>
        <v>9.6</v>
      </c>
      <c r="E261" s="1">
        <f>Estação!E345</f>
        <v>0.31</v>
      </c>
      <c r="F261" s="1">
        <f>Estação!F345</f>
        <v>2.29</v>
      </c>
      <c r="G261" s="1">
        <f>Estação!G345</f>
        <v>9.06</v>
      </c>
      <c r="H261" s="1">
        <f>Estação!H345</f>
        <v>11.35</v>
      </c>
      <c r="I261" s="1">
        <f>Estação!I345</f>
        <v>1.72</v>
      </c>
      <c r="J261" s="1">
        <f>Estação!J345</f>
        <v>16</v>
      </c>
      <c r="K261" s="1">
        <f>Estação!K345</f>
        <v>8</v>
      </c>
      <c r="L261" s="1">
        <f>Estação!L345</f>
        <v>28.5</v>
      </c>
      <c r="M261" s="1">
        <f>Estação!M345</f>
        <v>74.2</v>
      </c>
      <c r="N261" s="1">
        <f>Estação!N345</f>
        <v>1009.1</v>
      </c>
      <c r="O261" s="1">
        <f>Estação!O345</f>
        <v>0</v>
      </c>
      <c r="P261" s="1">
        <f>Estação!P345</f>
        <v>1.64</v>
      </c>
      <c r="Q261" s="1">
        <f>Estação!Q345</f>
        <v>38.590000000000003</v>
      </c>
      <c r="R261" s="1">
        <f>Estação!R345</f>
        <v>0</v>
      </c>
    </row>
    <row r="262" spans="1:18">
      <c r="A262" s="23">
        <v>43872.833344907405</v>
      </c>
      <c r="B262" s="1">
        <f>Estação!C346</f>
        <v>26</v>
      </c>
      <c r="C262" s="1">
        <v>36</v>
      </c>
      <c r="D262" s="1">
        <f>Estação!D346</f>
        <v>10.31</v>
      </c>
      <c r="E262" s="1">
        <f>Estação!E346</f>
        <v>0.28000000000000003</v>
      </c>
      <c r="F262" s="1">
        <f>Estação!F346</f>
        <v>1.18</v>
      </c>
      <c r="G262" s="1">
        <f>Estação!G346</f>
        <v>8.15</v>
      </c>
      <c r="H262" s="1">
        <f>Estação!H346</f>
        <v>9.33</v>
      </c>
      <c r="I262" s="1">
        <f>Estação!I346</f>
        <v>1.96</v>
      </c>
      <c r="J262" s="1">
        <f>Estação!J346</f>
        <v>17</v>
      </c>
      <c r="K262" s="1">
        <f>Estação!K346</f>
        <v>6</v>
      </c>
      <c r="L262" s="1">
        <f>Estação!L346</f>
        <v>28.3</v>
      </c>
      <c r="M262" s="1">
        <f>Estação!M346</f>
        <v>76</v>
      </c>
      <c r="N262" s="1">
        <f>Estação!N346</f>
        <v>1009.7</v>
      </c>
      <c r="O262" s="1">
        <f>Estação!O346</f>
        <v>0</v>
      </c>
      <c r="P262" s="1">
        <f>Estação!P346</f>
        <v>1.76</v>
      </c>
      <c r="Q262" s="1">
        <f>Estação!Q346</f>
        <v>50.24</v>
      </c>
      <c r="R262" s="1">
        <f>Estação!R346</f>
        <v>0</v>
      </c>
    </row>
    <row r="263" spans="1:18">
      <c r="A263" s="23">
        <v>43872.875011574077</v>
      </c>
      <c r="B263" s="1">
        <f>Estação!C347</f>
        <v>26.1</v>
      </c>
      <c r="C263" s="1">
        <v>36</v>
      </c>
      <c r="D263" s="1">
        <f>Estação!D347</f>
        <v>12.12</v>
      </c>
      <c r="E263" s="1">
        <f>Estação!E347</f>
        <v>0.28999999999999998</v>
      </c>
      <c r="F263" s="1">
        <f>Estação!F347</f>
        <v>0.42</v>
      </c>
      <c r="G263" s="1">
        <f>Estação!G347</f>
        <v>7.83</v>
      </c>
      <c r="H263" s="1">
        <f>Estação!H347</f>
        <v>8.25</v>
      </c>
      <c r="I263" s="1">
        <f>Estação!I347</f>
        <v>1.85</v>
      </c>
      <c r="J263" s="1">
        <f>Estação!J347</f>
        <v>12</v>
      </c>
      <c r="K263" s="1">
        <f>Estação!K347</f>
        <v>6</v>
      </c>
      <c r="L263" s="1">
        <f>Estação!L347</f>
        <v>28</v>
      </c>
      <c r="M263" s="1">
        <f>Estação!M347</f>
        <v>76.099999999999994</v>
      </c>
      <c r="N263" s="1">
        <f>Estação!N347</f>
        <v>1010.2</v>
      </c>
      <c r="O263" s="1">
        <f>Estação!O347</f>
        <v>0</v>
      </c>
      <c r="P263" s="1">
        <f>Estação!P347</f>
        <v>1.62</v>
      </c>
      <c r="Q263" s="1">
        <f>Estação!Q347</f>
        <v>58.9</v>
      </c>
      <c r="R263" s="1">
        <f>Estação!R347</f>
        <v>0</v>
      </c>
    </row>
    <row r="264" spans="1:18">
      <c r="A264" s="23">
        <v>43872.916678240741</v>
      </c>
      <c r="B264" s="1">
        <f>Estação!C348</f>
        <v>26.1</v>
      </c>
      <c r="C264" s="1">
        <v>36</v>
      </c>
      <c r="D264" s="1">
        <f>Estação!D348</f>
        <v>12</v>
      </c>
      <c r="E264" s="1">
        <f>Estação!E348</f>
        <v>0.26</v>
      </c>
      <c r="F264" s="1">
        <f>Estação!F348</f>
        <v>0.25</v>
      </c>
      <c r="G264" s="1">
        <f>Estação!G348</f>
        <v>5.84</v>
      </c>
      <c r="H264" s="1">
        <f>Estação!H348</f>
        <v>6.09</v>
      </c>
      <c r="I264" s="1">
        <f>Estação!I348</f>
        <v>1.78</v>
      </c>
      <c r="J264" s="1">
        <f>Estação!J348</f>
        <v>12</v>
      </c>
      <c r="K264" s="1">
        <f>Estação!K348</f>
        <v>4</v>
      </c>
      <c r="L264" s="1">
        <f>Estação!L348</f>
        <v>28</v>
      </c>
      <c r="M264" s="1">
        <f>Estação!M348</f>
        <v>76.400000000000006</v>
      </c>
      <c r="N264" s="1">
        <f>Estação!N348</f>
        <v>1010.7</v>
      </c>
      <c r="O264" s="1">
        <f>Estação!O348</f>
        <v>1</v>
      </c>
      <c r="P264" s="1">
        <f>Estação!P348</f>
        <v>2.12</v>
      </c>
      <c r="Q264" s="1">
        <f>Estação!Q348</f>
        <v>53.19</v>
      </c>
      <c r="R264" s="1">
        <f>Estação!R348</f>
        <v>0</v>
      </c>
    </row>
    <row r="265" spans="1:18">
      <c r="A265" s="23">
        <v>43872.958344907405</v>
      </c>
      <c r="B265" s="1">
        <f>Estação!C349</f>
        <v>26.1</v>
      </c>
      <c r="C265" s="1">
        <v>36</v>
      </c>
      <c r="D265" s="1">
        <f>Estação!D349</f>
        <v>11.34</v>
      </c>
      <c r="E265" s="1">
        <f>Estação!E349</f>
        <v>0.28000000000000003</v>
      </c>
      <c r="F265" s="1">
        <f>Estação!F349</f>
        <v>0.2</v>
      </c>
      <c r="G265" s="1">
        <f>Estação!G349</f>
        <v>6.23</v>
      </c>
      <c r="H265" s="1">
        <f>Estação!H349</f>
        <v>6.43</v>
      </c>
      <c r="I265" s="1">
        <f>Estação!I349</f>
        <v>1.55</v>
      </c>
      <c r="J265" s="1">
        <f>Estação!J349</f>
        <v>11</v>
      </c>
      <c r="K265" s="1">
        <f>Estação!K349</f>
        <v>8</v>
      </c>
      <c r="L265" s="1">
        <f>Estação!L349</f>
        <v>27.8</v>
      </c>
      <c r="M265" s="1">
        <f>Estação!M349</f>
        <v>77</v>
      </c>
      <c r="N265" s="1">
        <f>Estação!N349</f>
        <v>1010.7</v>
      </c>
      <c r="O265" s="1">
        <f>Estação!O349</f>
        <v>0</v>
      </c>
      <c r="P265" s="1">
        <f>Estação!P349</f>
        <v>1.66</v>
      </c>
      <c r="Q265" s="1">
        <f>Estação!Q349</f>
        <v>55.71</v>
      </c>
      <c r="R265" s="1">
        <f>Estação!R349</f>
        <v>0</v>
      </c>
    </row>
    <row r="266" spans="1:18">
      <c r="A266" s="23">
        <v>43873.000011574077</v>
      </c>
      <c r="B266" s="1">
        <f>Estação!C358</f>
        <v>25.9</v>
      </c>
      <c r="C266" s="1">
        <v>36</v>
      </c>
      <c r="D266" s="1">
        <f>Estação!D358</f>
        <v>13.93</v>
      </c>
      <c r="E266" s="1">
        <f>Estação!E358</f>
        <v>0.26</v>
      </c>
      <c r="F266" s="1">
        <f>Estação!F358</f>
        <v>0.27</v>
      </c>
      <c r="G266" s="1">
        <f>Estação!G358</f>
        <v>5.31</v>
      </c>
      <c r="H266" s="1">
        <f>Estação!H358</f>
        <v>5.57</v>
      </c>
      <c r="I266" s="1">
        <f>Estação!I358</f>
        <v>1.44</v>
      </c>
      <c r="J266" s="1">
        <f>Estação!J358</f>
        <v>13</v>
      </c>
      <c r="K266" s="1">
        <f>Estação!K358</f>
        <v>5</v>
      </c>
      <c r="L266" s="1">
        <f>Estação!L358</f>
        <v>27.7</v>
      </c>
      <c r="M266" s="1">
        <f>Estação!M358</f>
        <v>77.7</v>
      </c>
      <c r="N266" s="1">
        <f>Estação!N358</f>
        <v>1010.5</v>
      </c>
      <c r="O266" s="1">
        <f>Estação!O358</f>
        <v>1</v>
      </c>
      <c r="P266" s="1">
        <f>Estação!P358</f>
        <v>1.53</v>
      </c>
      <c r="Q266" s="1">
        <f>Estação!Q358</f>
        <v>57.37</v>
      </c>
      <c r="R266" s="1">
        <f>Estação!R358</f>
        <v>0</v>
      </c>
    </row>
    <row r="267" spans="1:18">
      <c r="A267" s="23">
        <v>43873.041678240741</v>
      </c>
      <c r="B267" s="1">
        <f>Estação!C359</f>
        <v>26</v>
      </c>
      <c r="C267" s="1">
        <v>36</v>
      </c>
      <c r="D267" s="1">
        <f>Estação!D359</f>
        <v>14.25</v>
      </c>
      <c r="E267" s="1">
        <f>Estação!E359</f>
        <v>0.18</v>
      </c>
      <c r="F267" s="1">
        <f>Estação!F359</f>
        <v>0.04</v>
      </c>
      <c r="G267" s="1">
        <f>Estação!G359</f>
        <v>4.12</v>
      </c>
      <c r="H267" s="1">
        <f>Estação!H359</f>
        <v>4.16</v>
      </c>
      <c r="I267" s="1">
        <f>Estação!I359</f>
        <v>1.37</v>
      </c>
      <c r="J267" s="1">
        <f>Estação!J359</f>
        <v>10</v>
      </c>
      <c r="K267" s="1">
        <f>Estação!K359</f>
        <v>1</v>
      </c>
      <c r="L267" s="1">
        <f>Estação!L359</f>
        <v>27.5</v>
      </c>
      <c r="M267" s="1">
        <f>Estação!M359</f>
        <v>77.5</v>
      </c>
      <c r="N267" s="1">
        <f>Estação!N359</f>
        <v>1009.9</v>
      </c>
      <c r="O267" s="1">
        <f>Estação!O359</f>
        <v>0</v>
      </c>
      <c r="P267" s="1">
        <f>Estação!P359</f>
        <v>1.73</v>
      </c>
      <c r="Q267" s="1">
        <f>Estação!Q359</f>
        <v>56.98</v>
      </c>
      <c r="R267" s="1">
        <f>Estação!R359</f>
        <v>0</v>
      </c>
    </row>
    <row r="268" spans="1:18">
      <c r="A268" s="23">
        <v>43873.083344907405</v>
      </c>
      <c r="B268" s="1">
        <f>Estação!C360</f>
        <v>25.9</v>
      </c>
      <c r="C268" s="1">
        <v>36</v>
      </c>
      <c r="D268" s="1">
        <f>Estação!D360</f>
        <v>14.97</v>
      </c>
      <c r="E268" s="1">
        <f>Estação!E360</f>
        <v>0.18</v>
      </c>
      <c r="F268" s="1">
        <f>Estação!F360</f>
        <v>0.16</v>
      </c>
      <c r="G268" s="1">
        <f>Estação!G360</f>
        <v>3.98</v>
      </c>
      <c r="H268" s="1">
        <f>Estação!H360</f>
        <v>4.1399999999999997</v>
      </c>
      <c r="I268" s="1">
        <f>Estação!I360</f>
        <v>1.49</v>
      </c>
      <c r="J268" s="1">
        <f>Estação!J360</f>
        <v>6</v>
      </c>
      <c r="K268" s="1">
        <f>Estação!K360</f>
        <v>0</v>
      </c>
      <c r="L268" s="1">
        <f>Estação!L360</f>
        <v>27.4</v>
      </c>
      <c r="M268" s="1">
        <f>Estação!M360</f>
        <v>76.5</v>
      </c>
      <c r="N268" s="1">
        <f>Estação!N360</f>
        <v>1009.4</v>
      </c>
      <c r="O268" s="1">
        <f>Estação!O360</f>
        <v>1</v>
      </c>
      <c r="P268" s="1">
        <f>Estação!P360</f>
        <v>1.47</v>
      </c>
      <c r="Q268" s="1">
        <f>Estação!Q360</f>
        <v>54.67</v>
      </c>
      <c r="R268" s="1">
        <f>Estação!R360</f>
        <v>0</v>
      </c>
    </row>
    <row r="269" spans="1:18">
      <c r="A269" s="23">
        <v>43873.125011574077</v>
      </c>
      <c r="B269" s="1">
        <f>Estação!C361</f>
        <v>25.9</v>
      </c>
      <c r="C269" s="1">
        <v>36</v>
      </c>
      <c r="D269" s="1">
        <f>Estação!D361</f>
        <v>14.83</v>
      </c>
      <c r="E269" s="1">
        <f>Estação!E361</f>
        <v>0.18</v>
      </c>
      <c r="F269" s="1">
        <f>Estação!F361</f>
        <v>0.2</v>
      </c>
      <c r="G269" s="1">
        <f>Estação!G361</f>
        <v>3.46</v>
      </c>
      <c r="H269" s="1">
        <f>Estação!H361</f>
        <v>3.65</v>
      </c>
      <c r="I269" s="1">
        <f>Estação!I361</f>
        <v>1.5</v>
      </c>
      <c r="J269" s="1">
        <f>Estação!J361</f>
        <v>5</v>
      </c>
      <c r="K269" s="1">
        <f>Estação!K361</f>
        <v>2</v>
      </c>
      <c r="L269" s="1">
        <f>Estação!L361</f>
        <v>27.5</v>
      </c>
      <c r="M269" s="1">
        <f>Estação!M361</f>
        <v>74</v>
      </c>
      <c r="N269" s="1">
        <f>Estação!N361</f>
        <v>1009.2</v>
      </c>
      <c r="O269" s="1">
        <f>Estação!O361</f>
        <v>1</v>
      </c>
      <c r="P269" s="1">
        <f>Estação!P361</f>
        <v>1.24</v>
      </c>
      <c r="Q269" s="1">
        <f>Estação!Q361</f>
        <v>61.42</v>
      </c>
      <c r="R269" s="1">
        <f>Estação!R361</f>
        <v>0</v>
      </c>
    </row>
    <row r="270" spans="1:18">
      <c r="A270" s="23">
        <v>43873.166678240741</v>
      </c>
      <c r="B270" s="1">
        <f>Estação!C362</f>
        <v>25.9</v>
      </c>
      <c r="C270" s="1">
        <v>36</v>
      </c>
      <c r="D270" s="1">
        <f>Estação!D362</f>
        <v>5.79</v>
      </c>
      <c r="E270" s="1">
        <f>Estação!E362</f>
        <v>0.26</v>
      </c>
      <c r="F270" s="1">
        <f>Estação!F362</f>
        <v>0.23</v>
      </c>
      <c r="G270" s="1">
        <f>Estação!G362</f>
        <v>6.05</v>
      </c>
      <c r="H270" s="1">
        <f>Estação!H362</f>
        <v>6.27</v>
      </c>
      <c r="I270" s="1">
        <f>Estação!I362</f>
        <v>1.44</v>
      </c>
      <c r="J270" s="1">
        <f>Estação!J362</f>
        <v>21</v>
      </c>
      <c r="K270" s="1">
        <f>Estação!K362</f>
        <v>5</v>
      </c>
      <c r="L270" s="1">
        <f>Estação!L362</f>
        <v>26.3</v>
      </c>
      <c r="M270" s="1">
        <f>Estação!M362</f>
        <v>84.2</v>
      </c>
      <c r="N270" s="1">
        <f>Estação!N362</f>
        <v>1009.4</v>
      </c>
      <c r="O270" s="45"/>
      <c r="P270" s="1">
        <f>Estação!P362</f>
        <v>0.46</v>
      </c>
      <c r="Q270" s="1">
        <f>Estação!Q362</f>
        <v>170.13</v>
      </c>
      <c r="R270" s="1">
        <f>Estação!R362</f>
        <v>0</v>
      </c>
    </row>
    <row r="271" spans="1:18">
      <c r="A271" s="23">
        <v>43873.208344907405</v>
      </c>
      <c r="B271" s="1">
        <f>Estação!C363</f>
        <v>25.8</v>
      </c>
      <c r="C271" s="1">
        <v>36</v>
      </c>
      <c r="D271" s="1">
        <f>Estação!D363</f>
        <v>2.56</v>
      </c>
      <c r="E271" s="1">
        <f>Estação!E363</f>
        <v>0.28000000000000003</v>
      </c>
      <c r="F271" s="1">
        <f>Estação!F363</f>
        <v>0.98</v>
      </c>
      <c r="G271" s="1">
        <f>Estação!G363</f>
        <v>13.01</v>
      </c>
      <c r="H271" s="1">
        <f>Estação!H363</f>
        <v>13.98</v>
      </c>
      <c r="I271" s="1">
        <f>Estação!I363</f>
        <v>1.57</v>
      </c>
      <c r="J271" s="1">
        <f>Estação!J363</f>
        <v>21</v>
      </c>
      <c r="K271" s="1">
        <f>Estação!K363</f>
        <v>5</v>
      </c>
      <c r="L271" s="1">
        <f>Estação!L363</f>
        <v>26.1</v>
      </c>
      <c r="M271" s="1">
        <f>Estação!M363</f>
        <v>86.3</v>
      </c>
      <c r="N271" s="1">
        <f>Estação!N363</f>
        <v>1009.7</v>
      </c>
      <c r="O271" s="1">
        <f>Estação!O363</f>
        <v>1</v>
      </c>
      <c r="P271" s="1">
        <f>Estação!P363</f>
        <v>0.8</v>
      </c>
      <c r="Q271" s="1">
        <f>Estação!Q363</f>
        <v>142.51</v>
      </c>
      <c r="R271" s="1">
        <f>Estação!R363</f>
        <v>0</v>
      </c>
    </row>
    <row r="272" spans="1:18">
      <c r="A272" s="23">
        <v>43873.250011574077</v>
      </c>
      <c r="B272" s="1">
        <f>Estação!C364</f>
        <v>25.7</v>
      </c>
      <c r="C272" s="1">
        <v>36</v>
      </c>
      <c r="D272" s="1">
        <f>Estação!D364</f>
        <v>2.27</v>
      </c>
      <c r="E272" s="1">
        <f>Estação!E364</f>
        <v>0.3</v>
      </c>
      <c r="F272" s="1">
        <f>Estação!F364</f>
        <v>2.2599999999999998</v>
      </c>
      <c r="G272" s="1">
        <f>Estação!G364</f>
        <v>14.85</v>
      </c>
      <c r="H272" s="1">
        <f>Estação!H364</f>
        <v>17.11</v>
      </c>
      <c r="I272" s="1">
        <f>Estação!I364</f>
        <v>1.42</v>
      </c>
      <c r="J272" s="1">
        <f>Estação!J364</f>
        <v>22</v>
      </c>
      <c r="K272" s="1">
        <f>Estação!K364</f>
        <v>7</v>
      </c>
      <c r="L272" s="1">
        <f>Estação!L364</f>
        <v>26.2</v>
      </c>
      <c r="M272" s="1">
        <f>Estação!M364</f>
        <v>83.8</v>
      </c>
      <c r="N272" s="1">
        <f>Estação!N364</f>
        <v>1009.6</v>
      </c>
      <c r="O272" s="1">
        <f>Estação!O364</f>
        <v>5</v>
      </c>
      <c r="P272" s="1">
        <f>Estação!P364</f>
        <v>0.94</v>
      </c>
      <c r="Q272" s="1">
        <f>Estação!Q364</f>
        <v>119.19</v>
      </c>
      <c r="R272" s="1">
        <f>Estação!R364</f>
        <v>0</v>
      </c>
    </row>
    <row r="273" spans="1:18">
      <c r="A273" s="23">
        <v>43873.291678240741</v>
      </c>
      <c r="B273" s="1">
        <f>Estação!C365</f>
        <v>25.6</v>
      </c>
      <c r="C273" s="1">
        <v>36</v>
      </c>
      <c r="D273" s="1">
        <f>Estação!D365</f>
        <v>2.31</v>
      </c>
      <c r="E273" s="1">
        <f>Estação!E365</f>
        <v>0.5</v>
      </c>
      <c r="F273" s="1">
        <f>Estação!F365</f>
        <v>19.96</v>
      </c>
      <c r="G273" s="1">
        <f>Estação!G365</f>
        <v>15.15</v>
      </c>
      <c r="H273" s="1">
        <f>Estação!H365</f>
        <v>35.11</v>
      </c>
      <c r="I273" s="1">
        <f>Estação!I365</f>
        <v>1.76</v>
      </c>
      <c r="J273" s="1">
        <f>Estação!J365</f>
        <v>70</v>
      </c>
      <c r="K273" s="1">
        <f>Estação!K365</f>
        <v>6</v>
      </c>
      <c r="L273" s="1">
        <f>Estação!L365</f>
        <v>26.4</v>
      </c>
      <c r="M273" s="1">
        <f>Estação!M365</f>
        <v>82.4</v>
      </c>
      <c r="N273" s="1">
        <f>Estação!N365</f>
        <v>1010</v>
      </c>
      <c r="O273" s="1">
        <f>Estação!O365</f>
        <v>72</v>
      </c>
      <c r="P273" s="1">
        <f>Estação!P365</f>
        <v>0.9</v>
      </c>
      <c r="Q273" s="1">
        <f>Estação!Q365</f>
        <v>129.61000000000001</v>
      </c>
      <c r="R273" s="1">
        <f>Estação!R365</f>
        <v>0</v>
      </c>
    </row>
    <row r="274" spans="1:18">
      <c r="A274" s="23">
        <v>43873.333344907405</v>
      </c>
      <c r="B274" s="1">
        <f>Estação!C366</f>
        <v>25.8</v>
      </c>
      <c r="C274" s="1">
        <v>36</v>
      </c>
      <c r="D274" s="1">
        <f>Estação!D366</f>
        <v>7.65</v>
      </c>
      <c r="E274" s="1">
        <f>Estação!E366</f>
        <v>0.43</v>
      </c>
      <c r="F274" s="1">
        <f>Estação!F366</f>
        <v>10.9</v>
      </c>
      <c r="G274" s="1">
        <f>Estação!G366</f>
        <v>12.21</v>
      </c>
      <c r="H274" s="1">
        <f>Estação!H366</f>
        <v>23.11</v>
      </c>
      <c r="I274" s="1">
        <f>Estação!I366</f>
        <v>1.47</v>
      </c>
      <c r="J274" s="1">
        <f>Estação!J366</f>
        <v>37</v>
      </c>
      <c r="K274" s="1">
        <f>Estação!K366</f>
        <v>3</v>
      </c>
      <c r="L274" s="1">
        <f>Estação!L366</f>
        <v>28.2</v>
      </c>
      <c r="M274" s="1">
        <f>Estação!M366</f>
        <v>72.5</v>
      </c>
      <c r="N274" s="1">
        <f>Estação!N366</f>
        <v>1010.7</v>
      </c>
      <c r="O274" s="1">
        <f>Estação!O366</f>
        <v>314</v>
      </c>
      <c r="P274" s="1">
        <f>Estação!P366</f>
        <v>1.58</v>
      </c>
      <c r="Q274" s="1">
        <f>Estação!Q366</f>
        <v>89.43</v>
      </c>
      <c r="R274" s="1">
        <f>Estação!R366</f>
        <v>0</v>
      </c>
    </row>
    <row r="275" spans="1:18">
      <c r="A275" s="23">
        <v>43873.375011574077</v>
      </c>
      <c r="B275" s="1">
        <f>Estação!C367</f>
        <v>26</v>
      </c>
      <c r="C275" s="1">
        <v>36</v>
      </c>
      <c r="D275" s="1">
        <f>Estação!D367</f>
        <v>14.02</v>
      </c>
      <c r="E275" s="1">
        <f>Estação!E367</f>
        <v>0.22</v>
      </c>
      <c r="F275" s="1">
        <f>Estação!F367</f>
        <v>3.08</v>
      </c>
      <c r="G275" s="1">
        <f>Estação!G367</f>
        <v>7.81</v>
      </c>
      <c r="H275" s="1">
        <f>Estação!H367</f>
        <v>10.89</v>
      </c>
      <c r="I275" s="1">
        <f>Estação!I367</f>
        <v>1.27</v>
      </c>
      <c r="J275" s="1">
        <f>Estação!J367</f>
        <v>8</v>
      </c>
      <c r="K275" s="1">
        <f>Estação!K367</f>
        <v>2</v>
      </c>
      <c r="L275" s="1">
        <f>Estação!L367</f>
        <v>29.2</v>
      </c>
      <c r="M275" s="1">
        <f>Estação!M367</f>
        <v>66.5</v>
      </c>
      <c r="N275" s="1">
        <f>Estação!N367</f>
        <v>1011.2</v>
      </c>
      <c r="O275" s="1">
        <f>Estação!O367</f>
        <v>515</v>
      </c>
      <c r="P275" s="1">
        <f>Estação!P367</f>
        <v>3.18</v>
      </c>
      <c r="Q275" s="1">
        <f>Estação!Q367</f>
        <v>61.1</v>
      </c>
      <c r="R275" s="1">
        <f>Estação!R367</f>
        <v>0</v>
      </c>
    </row>
    <row r="276" spans="1:18">
      <c r="A276" s="23">
        <v>43873.416678240741</v>
      </c>
      <c r="B276" s="1">
        <f>Estação!C368</f>
        <v>26.5</v>
      </c>
      <c r="C276" s="1">
        <v>36</v>
      </c>
      <c r="D276" s="1">
        <f>Estação!D368</f>
        <v>17.22</v>
      </c>
      <c r="E276" s="1">
        <f>Estação!E368</f>
        <v>0.19</v>
      </c>
      <c r="F276" s="1">
        <f>Estação!F368</f>
        <v>1.67</v>
      </c>
      <c r="G276" s="1">
        <f>Estação!G368</f>
        <v>5.88</v>
      </c>
      <c r="H276" s="1">
        <f>Estação!H368</f>
        <v>7.55</v>
      </c>
      <c r="I276" s="1">
        <f>Estação!I368</f>
        <v>1.7</v>
      </c>
      <c r="J276" s="1">
        <f>Estação!J368</f>
        <v>11</v>
      </c>
      <c r="K276" s="1">
        <f>Estação!K368</f>
        <v>2</v>
      </c>
      <c r="L276" s="1">
        <f>Estação!L368</f>
        <v>30.8</v>
      </c>
      <c r="M276" s="1">
        <f>Estação!M368</f>
        <v>59.1</v>
      </c>
      <c r="N276" s="1">
        <f>Estação!N368</f>
        <v>1011.5</v>
      </c>
      <c r="O276" s="1">
        <f>Estação!O368</f>
        <v>851</v>
      </c>
      <c r="P276" s="1">
        <f>Estação!P368</f>
        <v>3.27</v>
      </c>
      <c r="Q276" s="1">
        <f>Estação!Q368</f>
        <v>82.34</v>
      </c>
      <c r="R276" s="1">
        <f>Estação!R368</f>
        <v>0</v>
      </c>
    </row>
    <row r="277" spans="1:18">
      <c r="A277" s="23">
        <v>43873.458344907405</v>
      </c>
      <c r="B277" s="1">
        <f>Estação!C369</f>
        <v>30.5</v>
      </c>
      <c r="C277" s="1">
        <v>36</v>
      </c>
      <c r="D277" s="1">
        <f>Estação!D369</f>
        <v>16.12</v>
      </c>
      <c r="E277" s="49"/>
      <c r="F277" s="49"/>
      <c r="G277" s="49"/>
      <c r="H277" s="49"/>
      <c r="I277" s="1">
        <f>Estação!I369</f>
        <v>0.28000000000000003</v>
      </c>
      <c r="J277" s="1">
        <f>Estação!J369</f>
        <v>7</v>
      </c>
      <c r="K277" s="1">
        <f>Estação!K369</f>
        <v>0</v>
      </c>
      <c r="L277" s="1">
        <f>Estação!L369</f>
        <v>30.8</v>
      </c>
      <c r="M277" s="1">
        <f>Estação!M369</f>
        <v>57.5</v>
      </c>
      <c r="N277" s="1">
        <f>Estação!N369</f>
        <v>1011.2</v>
      </c>
      <c r="O277" s="1">
        <f>Estação!O369</f>
        <v>880</v>
      </c>
      <c r="P277" s="1">
        <f>Estação!P369</f>
        <v>3.51</v>
      </c>
      <c r="Q277" s="1">
        <f>Estação!Q369</f>
        <v>55</v>
      </c>
      <c r="R277" s="1">
        <f>Estação!R369</f>
        <v>0</v>
      </c>
    </row>
    <row r="278" spans="1:18">
      <c r="A278" s="23">
        <v>43873.500011574077</v>
      </c>
      <c r="B278" s="1">
        <f>Estação!C370</f>
        <v>30.9</v>
      </c>
      <c r="C278" s="1">
        <v>36</v>
      </c>
      <c r="D278" s="1">
        <f>Estação!D370</f>
        <v>17.420000000000002</v>
      </c>
      <c r="E278" s="1">
        <f>Estação!E370</f>
        <v>0.22</v>
      </c>
      <c r="F278" s="1">
        <f>Estação!F370</f>
        <v>1.73</v>
      </c>
      <c r="G278" s="1">
        <f>Estação!G370</f>
        <v>4.67</v>
      </c>
      <c r="H278" s="1">
        <f>Estação!H370</f>
        <v>6.4</v>
      </c>
      <c r="I278" s="1">
        <f>Estação!I370</f>
        <v>1.03</v>
      </c>
      <c r="J278" s="1">
        <f>Estação!J370</f>
        <v>9</v>
      </c>
      <c r="K278" s="1">
        <f>Estação!K370</f>
        <v>0</v>
      </c>
      <c r="L278" s="1">
        <f>Estação!L370</f>
        <v>30.9</v>
      </c>
      <c r="M278" s="1">
        <f>Estação!M370</f>
        <v>58.4</v>
      </c>
      <c r="N278" s="1">
        <f>Estação!N370</f>
        <v>1010.8</v>
      </c>
      <c r="O278" s="1">
        <f>Estação!O370</f>
        <v>1069</v>
      </c>
      <c r="P278" s="1">
        <f>Estação!P370</f>
        <v>3.8</v>
      </c>
      <c r="Q278" s="1">
        <f>Estação!Q370</f>
        <v>58.86</v>
      </c>
      <c r="R278" s="1">
        <f>Estação!R370</f>
        <v>0</v>
      </c>
    </row>
    <row r="279" spans="1:18">
      <c r="A279" s="23">
        <v>43873.541678240741</v>
      </c>
      <c r="B279" s="1">
        <f>Estação!C371</f>
        <v>27.3</v>
      </c>
      <c r="C279" s="1">
        <v>36</v>
      </c>
      <c r="D279" s="1">
        <f>Estação!D371</f>
        <v>14.27</v>
      </c>
      <c r="E279" s="1">
        <f>Estação!E371</f>
        <v>0.16</v>
      </c>
      <c r="F279" s="1">
        <f>Estação!F371</f>
        <v>1.88</v>
      </c>
      <c r="G279" s="1">
        <f>Estação!G371</f>
        <v>2.98</v>
      </c>
      <c r="H279" s="1">
        <f>Estação!H371</f>
        <v>4.8600000000000003</v>
      </c>
      <c r="I279" s="1">
        <f>Estação!I371</f>
        <v>2.73</v>
      </c>
      <c r="J279" s="1">
        <f>Estação!J371</f>
        <v>9</v>
      </c>
      <c r="K279" s="1">
        <f>Estação!K371</f>
        <v>3</v>
      </c>
      <c r="L279" s="1">
        <f>Estação!L371</f>
        <v>31.1</v>
      </c>
      <c r="M279" s="1">
        <f>Estação!M371</f>
        <v>58.6</v>
      </c>
      <c r="N279" s="1">
        <f>Estação!N371</f>
        <v>1010.3</v>
      </c>
      <c r="O279" s="1">
        <f>Estação!O371</f>
        <v>903</v>
      </c>
      <c r="P279" s="1">
        <f>Estação!P371</f>
        <v>3.53</v>
      </c>
      <c r="Q279" s="1">
        <f>Estação!Q371</f>
        <v>50.47</v>
      </c>
      <c r="R279" s="1">
        <f>Estação!R371</f>
        <v>0</v>
      </c>
    </row>
    <row r="280" spans="1:18">
      <c r="A280" s="23">
        <v>43873.583344907405</v>
      </c>
      <c r="B280" s="1">
        <f>Estação!C372</f>
        <v>26.9</v>
      </c>
      <c r="C280" s="1">
        <v>36</v>
      </c>
      <c r="D280" s="1">
        <f>Estação!D372</f>
        <v>12.94</v>
      </c>
      <c r="E280" s="1">
        <f>Estação!E372</f>
        <v>0.13</v>
      </c>
      <c r="F280" s="1">
        <f>Estação!F372</f>
        <v>1.3</v>
      </c>
      <c r="G280" s="1">
        <f>Estação!G372</f>
        <v>2.73</v>
      </c>
      <c r="H280" s="1">
        <f>Estação!H372</f>
        <v>4.03</v>
      </c>
      <c r="I280" s="1">
        <f>Estação!I372</f>
        <v>2.95</v>
      </c>
      <c r="J280" s="1">
        <f>Estação!J372</f>
        <v>8</v>
      </c>
      <c r="K280" s="1">
        <f>Estação!K372</f>
        <v>6</v>
      </c>
      <c r="L280" s="1">
        <f>Estação!L372</f>
        <v>31</v>
      </c>
      <c r="M280" s="1">
        <f>Estação!M372</f>
        <v>60.5</v>
      </c>
      <c r="N280" s="1">
        <f>Estação!N372</f>
        <v>1009.6</v>
      </c>
      <c r="O280" s="1">
        <f>Estação!O372</f>
        <v>793</v>
      </c>
      <c r="P280" s="1">
        <f>Estação!P372</f>
        <v>3.61</v>
      </c>
      <c r="Q280" s="1">
        <f>Estação!Q372</f>
        <v>59.39</v>
      </c>
      <c r="R280" s="1">
        <f>Estação!R372</f>
        <v>0</v>
      </c>
    </row>
    <row r="281" spans="1:18">
      <c r="A281" s="23">
        <v>43873.625011574077</v>
      </c>
      <c r="B281" s="1">
        <f>Estação!C373</f>
        <v>28.2</v>
      </c>
      <c r="C281" s="1">
        <v>36</v>
      </c>
      <c r="D281" s="1">
        <f>Estação!D373</f>
        <v>12.44</v>
      </c>
      <c r="E281" s="1">
        <f>Estação!E373</f>
        <v>0.14000000000000001</v>
      </c>
      <c r="F281" s="1">
        <f>Estação!F373</f>
        <v>1.28</v>
      </c>
      <c r="G281" s="1">
        <f>Estação!G373</f>
        <v>3.95</v>
      </c>
      <c r="H281" s="1">
        <f>Estação!H373</f>
        <v>5.22</v>
      </c>
      <c r="I281" s="1">
        <f>Estação!I373</f>
        <v>2.79</v>
      </c>
      <c r="J281" s="1">
        <f>Estação!J373</f>
        <v>11</v>
      </c>
      <c r="K281" s="1">
        <f>Estação!K373</f>
        <v>5</v>
      </c>
      <c r="L281" s="1">
        <f>Estação!L373</f>
        <v>30.8</v>
      </c>
      <c r="M281" s="1">
        <f>Estação!M373</f>
        <v>62.8</v>
      </c>
      <c r="N281" s="1">
        <f>Estação!N373</f>
        <v>1008.8</v>
      </c>
      <c r="O281" s="1">
        <f>Estação!O373</f>
        <v>783</v>
      </c>
      <c r="P281" s="1">
        <f>Estação!P373</f>
        <v>3.56</v>
      </c>
      <c r="Q281" s="1">
        <f>Estação!Q373</f>
        <v>61.15</v>
      </c>
      <c r="R281" s="1">
        <f>Estação!R373</f>
        <v>0</v>
      </c>
    </row>
    <row r="282" spans="1:18">
      <c r="A282" s="23">
        <v>43873.666678240741</v>
      </c>
      <c r="B282" s="1">
        <f>Estação!C374</f>
        <v>28.4</v>
      </c>
      <c r="C282" s="1">
        <v>36</v>
      </c>
      <c r="D282" s="1">
        <f>Estação!D374</f>
        <v>14.29</v>
      </c>
      <c r="E282" s="1">
        <f>Estação!E374</f>
        <v>0.98</v>
      </c>
      <c r="F282" s="1">
        <f>Estação!F374</f>
        <v>1.27</v>
      </c>
      <c r="G282" s="1">
        <f>Estação!G374</f>
        <v>5.51</v>
      </c>
      <c r="H282" s="1">
        <f>Estação!H374</f>
        <v>6.78</v>
      </c>
      <c r="I282" s="1">
        <f>Estação!I374</f>
        <v>0.4</v>
      </c>
      <c r="J282" s="1">
        <f>Estação!J374</f>
        <v>14</v>
      </c>
      <c r="K282" s="1">
        <f>Estação!K374</f>
        <v>1</v>
      </c>
      <c r="L282" s="1">
        <f>Estação!L374</f>
        <v>30.1</v>
      </c>
      <c r="M282" s="1">
        <f>Estação!M374</f>
        <v>66.3</v>
      </c>
      <c r="N282" s="1">
        <f>Estação!N374</f>
        <v>1008.5</v>
      </c>
      <c r="O282" s="1">
        <f>Estação!O374</f>
        <v>462</v>
      </c>
      <c r="P282" s="1">
        <f>Estação!P374</f>
        <v>3.71</v>
      </c>
      <c r="Q282" s="1">
        <f>Estação!Q374</f>
        <v>60.91</v>
      </c>
      <c r="R282" s="1">
        <f>Estação!R374</f>
        <v>0</v>
      </c>
    </row>
    <row r="283" spans="1:18">
      <c r="A283" s="23">
        <v>43873.708344907405</v>
      </c>
      <c r="B283" s="1">
        <f>Estação!C375</f>
        <v>28.1</v>
      </c>
      <c r="C283" s="1">
        <v>36</v>
      </c>
      <c r="D283" s="1">
        <f>Estação!D375</f>
        <v>14.93</v>
      </c>
      <c r="E283" s="1">
        <f>Estação!E375</f>
        <v>0.04</v>
      </c>
      <c r="F283" s="1">
        <f>Estação!F375</f>
        <v>1.42</v>
      </c>
      <c r="G283" s="1">
        <f>Estação!G375</f>
        <v>4.8099999999999996</v>
      </c>
      <c r="H283" s="1">
        <f>Estação!H375</f>
        <v>6.23</v>
      </c>
      <c r="I283" s="1">
        <f>Estação!I375</f>
        <v>2.4500000000000002</v>
      </c>
      <c r="J283" s="1">
        <f>Estação!J375</f>
        <v>10</v>
      </c>
      <c r="K283" s="1">
        <f>Estação!K375</f>
        <v>4</v>
      </c>
      <c r="L283" s="1">
        <f>Estação!L375</f>
        <v>29.7</v>
      </c>
      <c r="M283" s="1">
        <f>Estação!M375</f>
        <v>67.2</v>
      </c>
      <c r="N283" s="1">
        <f>Estação!N375</f>
        <v>1008.4</v>
      </c>
      <c r="O283" s="1">
        <f>Estação!O375</f>
        <v>248</v>
      </c>
      <c r="P283" s="1">
        <f>Estação!P375</f>
        <v>3.59</v>
      </c>
      <c r="Q283" s="1">
        <f>Estação!Q375</f>
        <v>46.7</v>
      </c>
      <c r="R283" s="1">
        <f>Estação!R375</f>
        <v>0</v>
      </c>
    </row>
    <row r="284" spans="1:18">
      <c r="A284" s="23">
        <v>43873.750011574077</v>
      </c>
      <c r="B284" s="1">
        <f>Estação!C376</f>
        <v>26.2</v>
      </c>
      <c r="C284" s="1">
        <v>36</v>
      </c>
      <c r="D284" s="1">
        <f>Estação!D376</f>
        <v>11.82</v>
      </c>
      <c r="E284" s="1">
        <f>Estação!E376</f>
        <v>0.17</v>
      </c>
      <c r="F284" s="1">
        <f>Estação!F376</f>
        <v>2.17</v>
      </c>
      <c r="G284" s="1">
        <f>Estação!G376</f>
        <v>5.17</v>
      </c>
      <c r="H284" s="1">
        <f>Estação!H376</f>
        <v>7.34</v>
      </c>
      <c r="I284" s="1">
        <f>Estação!I376</f>
        <v>2.89</v>
      </c>
      <c r="J284" s="1">
        <f>Estação!J376</f>
        <v>12</v>
      </c>
      <c r="K284" s="1">
        <f>Estação!K376</f>
        <v>6</v>
      </c>
      <c r="L284" s="1">
        <f>Estação!L376</f>
        <v>28.9</v>
      </c>
      <c r="M284" s="1">
        <f>Estação!M376</f>
        <v>71.400000000000006</v>
      </c>
      <c r="N284" s="1">
        <f>Estação!N376</f>
        <v>1008.5</v>
      </c>
      <c r="O284" s="1">
        <f>Estação!O376</f>
        <v>40</v>
      </c>
      <c r="P284" s="1">
        <f>Estação!P376</f>
        <v>2.88</v>
      </c>
      <c r="Q284" s="1">
        <f>Estação!Q376</f>
        <v>42.92</v>
      </c>
      <c r="R284" s="1">
        <f>Estação!R376</f>
        <v>0</v>
      </c>
    </row>
    <row r="285" spans="1:18">
      <c r="A285" s="23">
        <v>43873.791678240741</v>
      </c>
      <c r="B285" s="1">
        <f>Estação!C377</f>
        <v>25.7</v>
      </c>
      <c r="C285" s="1">
        <v>36</v>
      </c>
      <c r="D285" s="1">
        <f>Estação!D377</f>
        <v>9.1300000000000008</v>
      </c>
      <c r="E285" s="1">
        <f>Estação!E377</f>
        <v>0.1</v>
      </c>
      <c r="F285" s="1">
        <f>Estação!F377</f>
        <v>1.04</v>
      </c>
      <c r="G285" s="1">
        <f>Estação!G377</f>
        <v>7.5</v>
      </c>
      <c r="H285" s="1">
        <f>Estação!H377</f>
        <v>8.5399999999999991</v>
      </c>
      <c r="I285" s="1">
        <f>Estação!I377</f>
        <v>2.3199999999999998</v>
      </c>
      <c r="J285" s="1">
        <f>Estação!J377</f>
        <v>8</v>
      </c>
      <c r="K285" s="1">
        <f>Estação!K377</f>
        <v>5</v>
      </c>
      <c r="L285" s="1">
        <f>Estação!L377</f>
        <v>28.3</v>
      </c>
      <c r="M285" s="1">
        <f>Estação!M377</f>
        <v>75.7</v>
      </c>
      <c r="N285" s="1">
        <f>Estação!N377</f>
        <v>1008.7</v>
      </c>
      <c r="O285" s="1">
        <f>Estação!O377</f>
        <v>1</v>
      </c>
      <c r="P285" s="1">
        <f>Estação!P377</f>
        <v>1.86</v>
      </c>
      <c r="Q285" s="1">
        <f>Estação!Q377</f>
        <v>54.31</v>
      </c>
      <c r="R285" s="1">
        <f>Estação!R377</f>
        <v>0</v>
      </c>
    </row>
    <row r="286" spans="1:18">
      <c r="A286" s="23">
        <v>43873.833344907405</v>
      </c>
      <c r="B286" s="1">
        <f>Estação!C378</f>
        <v>25.8</v>
      </c>
      <c r="C286" s="1">
        <v>36</v>
      </c>
      <c r="D286" s="1">
        <f>Estação!D378</f>
        <v>9.25</v>
      </c>
      <c r="E286" s="1">
        <f>Estação!E378</f>
        <v>7.0000000000000007E-2</v>
      </c>
      <c r="F286" s="1">
        <f>Estação!F378</f>
        <v>0.88</v>
      </c>
      <c r="G286" s="1">
        <f>Estação!G378</f>
        <v>7.66</v>
      </c>
      <c r="H286" s="1">
        <f>Estação!H378</f>
        <v>8.5399999999999991</v>
      </c>
      <c r="I286" s="45"/>
      <c r="J286" s="1">
        <f>Estação!J378</f>
        <v>11</v>
      </c>
      <c r="K286" s="1">
        <f>Estação!K378</f>
        <v>4</v>
      </c>
      <c r="L286" s="1">
        <f>Estação!L378</f>
        <v>28.3</v>
      </c>
      <c r="M286" s="1">
        <f>Estação!M378</f>
        <v>75.400000000000006</v>
      </c>
      <c r="N286" s="1">
        <f>Estação!N378</f>
        <v>1009.2</v>
      </c>
      <c r="O286" s="1">
        <f>Estação!O378</f>
        <v>1</v>
      </c>
      <c r="P286" s="1">
        <f>Estação!P378</f>
        <v>1.99</v>
      </c>
      <c r="Q286" s="1">
        <f>Estação!Q378</f>
        <v>47.64</v>
      </c>
      <c r="R286" s="1">
        <f>Estação!R378</f>
        <v>0</v>
      </c>
    </row>
    <row r="287" spans="1:18">
      <c r="A287" s="23">
        <v>43873.875011574077</v>
      </c>
      <c r="B287" s="1">
        <f>Estação!C379</f>
        <v>25.6</v>
      </c>
      <c r="C287" s="1">
        <v>36</v>
      </c>
      <c r="D287" s="1">
        <f>Estação!D379</f>
        <v>11.38</v>
      </c>
      <c r="E287" s="1">
        <f>Estação!E379</f>
        <v>0.03</v>
      </c>
      <c r="F287" s="1">
        <f>Estação!F379</f>
        <v>0.48</v>
      </c>
      <c r="G287" s="1">
        <f>Estação!G379</f>
        <v>5.55</v>
      </c>
      <c r="H287" s="1">
        <f>Estação!H379</f>
        <v>6.03</v>
      </c>
      <c r="I287" s="45"/>
      <c r="J287" s="1">
        <f>Estação!J379</f>
        <v>8</v>
      </c>
      <c r="K287" s="1">
        <f>Estação!K379</f>
        <v>1</v>
      </c>
      <c r="L287" s="1">
        <f>Estação!L379</f>
        <v>28.1</v>
      </c>
      <c r="M287" s="1">
        <f>Estação!M379</f>
        <v>77.099999999999994</v>
      </c>
      <c r="N287" s="1">
        <f>Estação!N379</f>
        <v>1010</v>
      </c>
      <c r="O287" s="1">
        <f>Estação!O379</f>
        <v>1</v>
      </c>
      <c r="P287" s="1">
        <f>Estação!P379</f>
        <v>2.69</v>
      </c>
      <c r="Q287" s="1">
        <f>Estação!Q379</f>
        <v>42.29</v>
      </c>
      <c r="R287" s="1">
        <f>Estação!R379</f>
        <v>0</v>
      </c>
    </row>
    <row r="288" spans="1:18">
      <c r="A288" s="23">
        <v>43873.916678240741</v>
      </c>
      <c r="B288" s="1">
        <f>Estação!C380</f>
        <v>25.7</v>
      </c>
      <c r="C288" s="1">
        <v>36</v>
      </c>
      <c r="D288" s="1">
        <f>Estação!D380</f>
        <v>11.41</v>
      </c>
      <c r="E288" s="1">
        <f>Estação!E380</f>
        <v>0.04</v>
      </c>
      <c r="F288" s="1">
        <f>Estação!F380</f>
        <v>0.23</v>
      </c>
      <c r="G288" s="1">
        <f>Estação!G380</f>
        <v>4.55</v>
      </c>
      <c r="H288" s="1">
        <f>Estação!H380</f>
        <v>4.78</v>
      </c>
      <c r="I288" s="1">
        <f>Estação!I380</f>
        <v>1</v>
      </c>
      <c r="J288" s="1">
        <f>Estação!J380</f>
        <v>3</v>
      </c>
      <c r="K288" s="1">
        <f>Estação!K380</f>
        <v>3</v>
      </c>
      <c r="L288" s="1">
        <f>Estação!L380</f>
        <v>27.9</v>
      </c>
      <c r="M288" s="1">
        <f>Estação!M380</f>
        <v>78.2</v>
      </c>
      <c r="N288" s="1">
        <f>Estação!N380</f>
        <v>1010.5</v>
      </c>
      <c r="O288" s="1">
        <f>Estação!O380</f>
        <v>1</v>
      </c>
      <c r="P288" s="1">
        <f>Estação!P380</f>
        <v>1.89</v>
      </c>
      <c r="Q288" s="1">
        <f>Estação!Q380</f>
        <v>37.869999999999997</v>
      </c>
      <c r="R288" s="1">
        <f>Estação!R380</f>
        <v>0</v>
      </c>
    </row>
    <row r="289" spans="1:18">
      <c r="A289" s="23">
        <v>43873.958344907405</v>
      </c>
      <c r="B289" s="1">
        <f>Estação!C381</f>
        <v>25.8</v>
      </c>
      <c r="C289" s="1">
        <v>36</v>
      </c>
      <c r="D289" s="1">
        <f>Estação!D381</f>
        <v>9.11</v>
      </c>
      <c r="E289" s="1">
        <f>Estação!E381</f>
        <v>0.05</v>
      </c>
      <c r="F289" s="1">
        <f>Estação!F381</f>
        <v>0.27</v>
      </c>
      <c r="G289" s="1">
        <f>Estação!G381</f>
        <v>5.4</v>
      </c>
      <c r="H289" s="1">
        <f>Estação!H381</f>
        <v>5.67</v>
      </c>
      <c r="I289" s="1">
        <f>Estação!I381</f>
        <v>1.52</v>
      </c>
      <c r="J289" s="1">
        <f>Estação!J381</f>
        <v>5</v>
      </c>
      <c r="K289" s="1">
        <f>Estação!K381</f>
        <v>2</v>
      </c>
      <c r="L289" s="1">
        <f>Estação!L381</f>
        <v>27.8</v>
      </c>
      <c r="M289" s="1">
        <f>Estação!M381</f>
        <v>79.599999999999994</v>
      </c>
      <c r="N289" s="1">
        <f>Estação!N381</f>
        <v>1010.3</v>
      </c>
      <c r="O289" s="1">
        <f>Estação!O381</f>
        <v>1</v>
      </c>
      <c r="P289" s="1">
        <f>Estação!P381</f>
        <v>1.1200000000000001</v>
      </c>
      <c r="Q289" s="1">
        <f>Estação!Q381</f>
        <v>47.77</v>
      </c>
      <c r="R289" s="1">
        <f>Estação!R381</f>
        <v>0</v>
      </c>
    </row>
    <row r="290" spans="1:18">
      <c r="A290" s="23">
        <v>43874.000011574077</v>
      </c>
      <c r="B290" s="1">
        <f>Estação!C390</f>
        <v>25.7</v>
      </c>
      <c r="C290" s="1">
        <v>36</v>
      </c>
      <c r="D290" s="1">
        <f>Estação!D390</f>
        <v>9.0500000000000007</v>
      </c>
      <c r="E290" s="1">
        <f>Estação!E390</f>
        <v>0.04</v>
      </c>
      <c r="F290" s="1">
        <f>Estação!F390</f>
        <v>0.26</v>
      </c>
      <c r="G290" s="1">
        <f>Estação!G390</f>
        <v>5.54</v>
      </c>
      <c r="H290" s="1">
        <f>Estação!H390</f>
        <v>5.81</v>
      </c>
      <c r="I290" s="1">
        <f>Estação!I390</f>
        <v>1.59</v>
      </c>
      <c r="J290" s="1">
        <f>Estação!J390</f>
        <v>6</v>
      </c>
      <c r="K290" s="1">
        <f>Estação!K390</f>
        <v>5</v>
      </c>
      <c r="L290" s="1">
        <f>Estação!L390</f>
        <v>27.6</v>
      </c>
      <c r="M290" s="1">
        <f>Estação!M390</f>
        <v>79.400000000000006</v>
      </c>
      <c r="N290" s="1">
        <f>Estação!N390</f>
        <v>1010.3</v>
      </c>
      <c r="O290" s="1">
        <f>Estação!O390</f>
        <v>1</v>
      </c>
      <c r="P290" s="1">
        <f>Estação!P390</f>
        <v>1.07</v>
      </c>
      <c r="Q290" s="1">
        <f>Estação!Q390</f>
        <v>59.25</v>
      </c>
      <c r="R290" s="1">
        <f>Estação!R390</f>
        <v>0</v>
      </c>
    </row>
    <row r="291" spans="1:18">
      <c r="A291" s="23">
        <v>43874.041678240741</v>
      </c>
      <c r="B291" s="1">
        <f>Estação!C391</f>
        <v>25.7</v>
      </c>
      <c r="C291" s="1">
        <v>36</v>
      </c>
      <c r="D291" s="1">
        <f>Estação!D391</f>
        <v>10.27</v>
      </c>
      <c r="E291" s="1">
        <f>Estação!E391</f>
        <v>0.1</v>
      </c>
      <c r="F291" s="1">
        <f>Estação!F391</f>
        <v>0.22</v>
      </c>
      <c r="G291" s="1">
        <f>Estação!G391</f>
        <v>5.53</v>
      </c>
      <c r="H291" s="1">
        <f>Estação!H391</f>
        <v>5.75</v>
      </c>
      <c r="I291" s="1">
        <f>Estação!I391</f>
        <v>1.78</v>
      </c>
      <c r="J291" s="1">
        <f>Estação!J391</f>
        <v>3</v>
      </c>
      <c r="K291" s="1">
        <f>Estação!K391</f>
        <v>3</v>
      </c>
      <c r="L291" s="1">
        <f>Estação!L391</f>
        <v>27.6</v>
      </c>
      <c r="M291" s="1">
        <f>Estação!M391</f>
        <v>78</v>
      </c>
      <c r="N291" s="1">
        <f>Estação!N391</f>
        <v>1010</v>
      </c>
      <c r="O291" s="1">
        <f>Estação!O391</f>
        <v>1</v>
      </c>
      <c r="P291" s="1">
        <f>Estação!P391</f>
        <v>1.1499999999999999</v>
      </c>
      <c r="Q291" s="1">
        <f>Estação!Q391</f>
        <v>57.38</v>
      </c>
      <c r="R291" s="1">
        <f>Estação!R391</f>
        <v>0</v>
      </c>
    </row>
    <row r="292" spans="1:18">
      <c r="A292" s="23">
        <v>43874.083344907405</v>
      </c>
      <c r="B292" s="1">
        <f>Estação!C392</f>
        <v>25.5</v>
      </c>
      <c r="C292" s="1">
        <v>36</v>
      </c>
      <c r="D292" s="1">
        <f>Estação!D392</f>
        <v>7.02</v>
      </c>
      <c r="E292" s="1">
        <f>Estação!E392</f>
        <v>0.12</v>
      </c>
      <c r="F292" s="1">
        <f>Estação!F392</f>
        <v>0.45</v>
      </c>
      <c r="G292" s="1">
        <f>Estação!G392</f>
        <v>6.19</v>
      </c>
      <c r="H292" s="1">
        <f>Estação!H392</f>
        <v>6.63</v>
      </c>
      <c r="I292" s="1">
        <f>Estação!I392</f>
        <v>1.83</v>
      </c>
      <c r="J292" s="1">
        <f>Estação!J392</f>
        <v>7</v>
      </c>
      <c r="K292" s="1">
        <f>Estação!K392</f>
        <v>0</v>
      </c>
      <c r="L292" s="1">
        <f>Estação!L392</f>
        <v>27.3</v>
      </c>
      <c r="M292" s="1">
        <f>Estação!M392</f>
        <v>80.2</v>
      </c>
      <c r="N292" s="1">
        <f>Estação!N392</f>
        <v>1009.6</v>
      </c>
      <c r="O292" s="1">
        <f>Estação!O392</f>
        <v>1</v>
      </c>
      <c r="P292" s="1">
        <f>Estação!P392</f>
        <v>0.64</v>
      </c>
      <c r="Q292" s="1">
        <f>Estação!Q392</f>
        <v>78.739999999999995</v>
      </c>
      <c r="R292" s="1">
        <f>Estação!R392</f>
        <v>0</v>
      </c>
    </row>
    <row r="293" spans="1:18">
      <c r="A293" s="23">
        <v>43874.125011574077</v>
      </c>
      <c r="B293" s="1">
        <f>Estação!C393</f>
        <v>25.5</v>
      </c>
      <c r="C293" s="1">
        <v>36</v>
      </c>
      <c r="D293" s="1">
        <f>Estação!D393</f>
        <v>1.52</v>
      </c>
      <c r="E293" s="1">
        <f>Estação!E393</f>
        <v>0.22</v>
      </c>
      <c r="F293" s="1">
        <f>Estação!F393</f>
        <v>1</v>
      </c>
      <c r="G293" s="1">
        <f>Estação!G393</f>
        <v>8.74</v>
      </c>
      <c r="H293" s="1">
        <f>Estação!H393</f>
        <v>9.74</v>
      </c>
      <c r="I293" s="1">
        <f>Estação!I393</f>
        <v>1.9</v>
      </c>
      <c r="J293" s="1">
        <f>Estação!J393</f>
        <v>18</v>
      </c>
      <c r="K293" s="1">
        <f>Estação!K393</f>
        <v>8</v>
      </c>
      <c r="L293" s="1">
        <f>Estação!L393</f>
        <v>26.1</v>
      </c>
      <c r="M293" s="1">
        <f>Estação!M393</f>
        <v>88.8</v>
      </c>
      <c r="N293" s="1">
        <f>Estação!N393</f>
        <v>1009.3</v>
      </c>
      <c r="O293" s="1">
        <f>Estação!O393</f>
        <v>1</v>
      </c>
      <c r="P293" s="1">
        <f>Estação!P393</f>
        <v>1.04</v>
      </c>
      <c r="Q293" s="1">
        <f>Estação!Q393</f>
        <v>183.13</v>
      </c>
      <c r="R293" s="1">
        <f>Estação!R393</f>
        <v>0</v>
      </c>
    </row>
    <row r="294" spans="1:18">
      <c r="A294" s="23">
        <v>43874.166678240741</v>
      </c>
      <c r="B294" s="1">
        <f>Estação!C394</f>
        <v>25.5</v>
      </c>
      <c r="C294" s="1">
        <v>36</v>
      </c>
      <c r="D294" s="1">
        <f>Estação!D394</f>
        <v>1.1000000000000001</v>
      </c>
      <c r="E294" s="1">
        <f>Estação!E394</f>
        <v>0.18</v>
      </c>
      <c r="F294" s="1">
        <f>Estação!F394</f>
        <v>1.1299999999999999</v>
      </c>
      <c r="G294" s="1">
        <f>Estação!G394</f>
        <v>12.47</v>
      </c>
      <c r="H294" s="1">
        <f>Estação!H394</f>
        <v>13.6</v>
      </c>
      <c r="I294" s="1">
        <f>Estação!I394</f>
        <v>1.9</v>
      </c>
      <c r="J294" s="1">
        <f>Estação!J394</f>
        <v>14</v>
      </c>
      <c r="K294" s="1">
        <f>Estação!K394</f>
        <v>11</v>
      </c>
      <c r="L294" s="1">
        <f>Estação!L394</f>
        <v>26.1</v>
      </c>
      <c r="M294" s="1">
        <f>Estação!M394</f>
        <v>90.5</v>
      </c>
      <c r="N294" s="1">
        <f>Estação!N394</f>
        <v>1009</v>
      </c>
      <c r="O294" s="1">
        <f>Estação!O394</f>
        <v>2</v>
      </c>
      <c r="P294" s="1">
        <f>Estação!P394</f>
        <v>0.51</v>
      </c>
      <c r="Q294" s="1">
        <f>Estação!Q394</f>
        <v>232.06</v>
      </c>
      <c r="R294" s="1">
        <f>Estação!R394</f>
        <v>0</v>
      </c>
    </row>
    <row r="295" spans="1:18">
      <c r="A295" s="23">
        <v>43874.208344907405</v>
      </c>
      <c r="B295" s="1">
        <f>Estação!C395</f>
        <v>25.6</v>
      </c>
      <c r="C295" s="1">
        <v>36</v>
      </c>
      <c r="D295" s="1">
        <f>Estação!D395</f>
        <v>2.2799999999999998</v>
      </c>
      <c r="E295" s="1">
        <f>Estação!E395</f>
        <v>0.17</v>
      </c>
      <c r="F295" s="1">
        <f>Estação!F395</f>
        <v>1.71</v>
      </c>
      <c r="G295" s="1">
        <f>Estação!G395</f>
        <v>11.91</v>
      </c>
      <c r="H295" s="1">
        <f>Estação!H395</f>
        <v>13.63</v>
      </c>
      <c r="I295" s="1">
        <f>Estação!I395</f>
        <v>1.94</v>
      </c>
      <c r="J295" s="1">
        <f>Estação!J395</f>
        <v>11</v>
      </c>
      <c r="K295" s="1">
        <f>Estação!K395</f>
        <v>9</v>
      </c>
      <c r="L295" s="1">
        <f>Estação!L395</f>
        <v>25.8</v>
      </c>
      <c r="M295" s="1">
        <f>Estação!M395</f>
        <v>90.7</v>
      </c>
      <c r="N295" s="1">
        <f>Estação!N395</f>
        <v>1008.8</v>
      </c>
      <c r="O295" s="1">
        <f>Estação!O395</f>
        <v>2</v>
      </c>
      <c r="P295" s="1">
        <f>Estação!P395</f>
        <v>0.93</v>
      </c>
      <c r="Q295" s="1">
        <f>Estação!Q395</f>
        <v>179.55</v>
      </c>
      <c r="R295" s="1">
        <f>Estação!R395</f>
        <v>0</v>
      </c>
    </row>
    <row r="296" spans="1:18">
      <c r="A296" s="23">
        <v>43874.250011574077</v>
      </c>
      <c r="B296" s="1">
        <f>Estação!C396</f>
        <v>25.5</v>
      </c>
      <c r="C296" s="1">
        <v>36</v>
      </c>
      <c r="D296" s="1">
        <f>Estação!D396</f>
        <v>2.04</v>
      </c>
      <c r="E296" s="1">
        <f>Estação!E396</f>
        <v>0.17</v>
      </c>
      <c r="F296" s="1">
        <f>Estação!F396</f>
        <v>1.41</v>
      </c>
      <c r="G296" s="1">
        <f>Estação!G396</f>
        <v>12.45</v>
      </c>
      <c r="H296" s="1">
        <f>Estação!H396</f>
        <v>13.86</v>
      </c>
      <c r="I296" s="1">
        <f>Estação!I396</f>
        <v>2.0099999999999998</v>
      </c>
      <c r="J296" s="1">
        <f>Estação!J396</f>
        <v>11</v>
      </c>
      <c r="K296" s="1">
        <f>Estação!K396</f>
        <v>5</v>
      </c>
      <c r="L296" s="1">
        <f>Estação!L396</f>
        <v>25.9</v>
      </c>
      <c r="M296" s="1">
        <f>Estação!M396</f>
        <v>88.6</v>
      </c>
      <c r="N296" s="1">
        <f>Estação!N396</f>
        <v>1009</v>
      </c>
      <c r="O296" s="1">
        <f>Estação!O396</f>
        <v>4</v>
      </c>
      <c r="P296" s="1">
        <f>Estação!P396</f>
        <v>0.68</v>
      </c>
      <c r="Q296" s="1">
        <f>Estação!Q396</f>
        <v>126.19</v>
      </c>
      <c r="R296" s="1">
        <f>Estação!R396</f>
        <v>0</v>
      </c>
    </row>
    <row r="297" spans="1:18">
      <c r="A297" s="23">
        <v>43874.291678240741</v>
      </c>
      <c r="B297" s="1">
        <f>Estação!C397</f>
        <v>25.4</v>
      </c>
      <c r="C297" s="1">
        <v>36</v>
      </c>
      <c r="D297" s="1">
        <f>Estação!D397</f>
        <v>0.98</v>
      </c>
      <c r="E297" s="1">
        <f>Estação!E397</f>
        <v>0.28999999999999998</v>
      </c>
      <c r="F297" s="1">
        <f>Estação!F397</f>
        <v>12.05</v>
      </c>
      <c r="G297" s="1">
        <f>Estação!G397</f>
        <v>12.83</v>
      </c>
      <c r="H297" s="1">
        <f>Estação!H397</f>
        <v>24.88</v>
      </c>
      <c r="I297" s="1">
        <f>Estação!I397</f>
        <v>2.0699999999999998</v>
      </c>
      <c r="J297" s="1">
        <f>Estação!J397</f>
        <v>23</v>
      </c>
      <c r="K297" s="1">
        <f>Estação!K397</f>
        <v>5</v>
      </c>
      <c r="L297" s="1">
        <f>Estação!L397</f>
        <v>26.5</v>
      </c>
      <c r="M297" s="1">
        <f>Estação!M397</f>
        <v>87.9</v>
      </c>
      <c r="N297" s="1">
        <f>Estação!N397</f>
        <v>1009.7</v>
      </c>
      <c r="O297" s="1">
        <f>Estação!O397</f>
        <v>121</v>
      </c>
      <c r="P297" s="1">
        <f>Estação!P397</f>
        <v>0.53</v>
      </c>
      <c r="Q297" s="1">
        <f>Estação!Q397</f>
        <v>138.87</v>
      </c>
      <c r="R297" s="1">
        <f>Estação!R397</f>
        <v>0</v>
      </c>
    </row>
    <row r="298" spans="1:18">
      <c r="A298" s="23">
        <v>43874.333344907405</v>
      </c>
      <c r="B298" s="1">
        <f>Estação!C398</f>
        <v>25.9</v>
      </c>
      <c r="C298" s="1">
        <v>36</v>
      </c>
      <c r="D298" s="1">
        <f>Estação!D398</f>
        <v>2.89</v>
      </c>
      <c r="E298" s="1">
        <f>Estação!E398</f>
        <v>0.44</v>
      </c>
      <c r="F298" s="1">
        <f>Estação!F398</f>
        <v>15.04</v>
      </c>
      <c r="G298" s="1">
        <f>Estação!G398</f>
        <v>14.37</v>
      </c>
      <c r="H298" s="1">
        <f>Estação!H398</f>
        <v>29.41</v>
      </c>
      <c r="I298" s="1">
        <f>Estação!I398</f>
        <v>2.04</v>
      </c>
      <c r="J298" s="1">
        <f>Estação!J398</f>
        <v>10</v>
      </c>
      <c r="K298" s="1">
        <f>Estação!K398</f>
        <v>4</v>
      </c>
      <c r="L298" s="1">
        <f>Estação!L398</f>
        <v>27.5</v>
      </c>
      <c r="M298" s="1">
        <f>Estação!M398</f>
        <v>83.5</v>
      </c>
      <c r="N298" s="1">
        <f>Estação!N398</f>
        <v>1010.5</v>
      </c>
      <c r="O298" s="1">
        <f>Estação!O398</f>
        <v>262</v>
      </c>
      <c r="P298" s="1">
        <f>Estação!P398</f>
        <v>0.33</v>
      </c>
      <c r="Q298" s="1">
        <f>Estação!Q398</f>
        <v>71.349999999999994</v>
      </c>
      <c r="R298" s="1">
        <f>Estação!R398</f>
        <v>0</v>
      </c>
    </row>
    <row r="299" spans="1:18">
      <c r="A299" s="23">
        <v>43874.375011574077</v>
      </c>
      <c r="B299" s="1">
        <f>Estação!C399</f>
        <v>26.2</v>
      </c>
      <c r="C299" s="1">
        <v>36</v>
      </c>
      <c r="D299" s="1">
        <f>Estação!D399</f>
        <v>3.81</v>
      </c>
      <c r="E299" s="1">
        <f>Estação!E399</f>
        <v>0.45</v>
      </c>
      <c r="F299" s="1">
        <f>Estação!F399</f>
        <v>15.71</v>
      </c>
      <c r="G299" s="1">
        <f>Estação!G399</f>
        <v>15.1</v>
      </c>
      <c r="H299" s="1">
        <f>Estação!H399</f>
        <v>30.81</v>
      </c>
      <c r="I299" s="1">
        <f>Estação!I399</f>
        <v>2.09</v>
      </c>
      <c r="J299" s="1">
        <f>Estação!J399</f>
        <v>7</v>
      </c>
      <c r="K299" s="1">
        <f>Estação!K399</f>
        <v>4</v>
      </c>
      <c r="L299" s="1">
        <f>Estação!L399</f>
        <v>27.4</v>
      </c>
      <c r="M299" s="1">
        <f>Estação!M399</f>
        <v>84.9</v>
      </c>
      <c r="N299" s="1">
        <f>Estação!N399</f>
        <v>1010.9</v>
      </c>
      <c r="O299" s="1">
        <f>Estação!O399</f>
        <v>118</v>
      </c>
      <c r="P299" s="1">
        <f>Estação!P399</f>
        <v>0.35</v>
      </c>
      <c r="Q299" s="1">
        <f>Estação!Q399</f>
        <v>92.79</v>
      </c>
      <c r="R299" s="1">
        <f>Estação!R399</f>
        <v>0</v>
      </c>
    </row>
    <row r="300" spans="1:18">
      <c r="A300" s="23">
        <v>43874.416678240741</v>
      </c>
      <c r="B300" s="1">
        <f>Estação!C400</f>
        <v>26.3</v>
      </c>
      <c r="C300" s="1">
        <v>36</v>
      </c>
      <c r="D300" s="1">
        <f>Estação!D400</f>
        <v>5.69</v>
      </c>
      <c r="E300" s="1">
        <f>Estação!E400</f>
        <v>0.31</v>
      </c>
      <c r="F300" s="1">
        <f>Estação!F400</f>
        <v>8.65</v>
      </c>
      <c r="G300" s="1">
        <f>Estação!G400</f>
        <v>13.14</v>
      </c>
      <c r="H300" s="1">
        <f>Estação!H400</f>
        <v>21.79</v>
      </c>
      <c r="I300" s="1">
        <f>Estação!I400</f>
        <v>2.1</v>
      </c>
      <c r="J300" s="1">
        <f>Estação!J400</f>
        <v>12</v>
      </c>
      <c r="K300" s="1">
        <f>Estação!K400</f>
        <v>6</v>
      </c>
      <c r="L300" s="1">
        <f>Estação!L400</f>
        <v>27.6</v>
      </c>
      <c r="M300" s="1">
        <f>Estação!M400</f>
        <v>83.3</v>
      </c>
      <c r="N300" s="1">
        <f>Estação!N400</f>
        <v>1011</v>
      </c>
      <c r="O300" s="1">
        <f>Estação!O400</f>
        <v>147</v>
      </c>
      <c r="P300" s="1">
        <f>Estação!P400</f>
        <v>0.75</v>
      </c>
      <c r="Q300" s="1">
        <f>Estação!Q400</f>
        <v>353.8</v>
      </c>
      <c r="R300" s="1">
        <f>Estação!R400</f>
        <v>0</v>
      </c>
    </row>
    <row r="301" spans="1:18">
      <c r="A301" s="23">
        <v>43874.458344907405</v>
      </c>
      <c r="B301" s="1">
        <f>Estação!C401</f>
        <v>26.3</v>
      </c>
      <c r="C301" s="1">
        <v>36</v>
      </c>
      <c r="D301" s="1">
        <f>Estação!D401</f>
        <v>6.24</v>
      </c>
      <c r="E301" s="1">
        <f>Estação!E401</f>
        <v>0.27</v>
      </c>
      <c r="F301" s="1">
        <f>Estação!F401</f>
        <v>5.91</v>
      </c>
      <c r="G301" s="1">
        <f>Estação!G401</f>
        <v>14.61</v>
      </c>
      <c r="H301" s="1">
        <f>Estação!H401</f>
        <v>20.52</v>
      </c>
      <c r="I301" s="1">
        <f>Estação!I401</f>
        <v>2.08</v>
      </c>
      <c r="J301" s="1">
        <f>Estação!J401</f>
        <v>13</v>
      </c>
      <c r="K301" s="1">
        <f>Estação!K401</f>
        <v>7</v>
      </c>
      <c r="L301" s="1">
        <f>Estação!L401</f>
        <v>27.2</v>
      </c>
      <c r="M301" s="1">
        <f>Estação!M401</f>
        <v>85.2</v>
      </c>
      <c r="N301" s="1">
        <f>Estação!N401</f>
        <v>1010.9</v>
      </c>
      <c r="O301" s="1">
        <f>Estação!O401</f>
        <v>71</v>
      </c>
      <c r="P301" s="1">
        <f>Estação!P401</f>
        <v>0.78</v>
      </c>
      <c r="Q301" s="1">
        <f>Estação!Q401</f>
        <v>15.06</v>
      </c>
      <c r="R301" s="1">
        <f>Estação!R401</f>
        <v>0.2</v>
      </c>
    </row>
    <row r="302" spans="1:18">
      <c r="A302" s="23">
        <v>43874.500011574077</v>
      </c>
      <c r="B302" s="1">
        <f>Estação!C402</f>
        <v>26</v>
      </c>
      <c r="C302" s="1">
        <v>36</v>
      </c>
      <c r="D302" s="1">
        <f>Estação!D402</f>
        <v>7.47</v>
      </c>
      <c r="E302" s="1">
        <f>Estação!E402</f>
        <v>0.24</v>
      </c>
      <c r="F302" s="1">
        <f>Estação!F402</f>
        <v>5.46</v>
      </c>
      <c r="G302" s="1">
        <f>Estação!G402</f>
        <v>12.55</v>
      </c>
      <c r="H302" s="1">
        <f>Estação!H402</f>
        <v>18.010000000000002</v>
      </c>
      <c r="I302" s="1">
        <f>Estação!I402</f>
        <v>1.98</v>
      </c>
      <c r="J302" s="1">
        <f>Estação!J402</f>
        <v>12</v>
      </c>
      <c r="K302" s="1">
        <f>Estação!K402</f>
        <v>5</v>
      </c>
      <c r="L302" s="1">
        <f>Estação!L402</f>
        <v>26.9</v>
      </c>
      <c r="M302" s="1">
        <f>Estação!M402</f>
        <v>85.7</v>
      </c>
      <c r="N302" s="1">
        <f>Estação!N402</f>
        <v>1010.6</v>
      </c>
      <c r="O302" s="1">
        <f>Estação!O402</f>
        <v>119</v>
      </c>
      <c r="P302" s="1">
        <f>Estação!P402</f>
        <v>1.38</v>
      </c>
      <c r="Q302" s="1">
        <f>Estação!Q402</f>
        <v>31.45</v>
      </c>
      <c r="R302" s="1">
        <f>Estação!R402</f>
        <v>0.2</v>
      </c>
    </row>
    <row r="303" spans="1:18">
      <c r="A303" s="23">
        <v>43874.541678240741</v>
      </c>
      <c r="B303" s="1">
        <f>Estação!C403</f>
        <v>25.7</v>
      </c>
      <c r="C303" s="1">
        <v>36</v>
      </c>
      <c r="D303" s="1">
        <f>Estação!D403</f>
        <v>8.82</v>
      </c>
      <c r="E303" s="1">
        <f>Estação!E403</f>
        <v>0.23</v>
      </c>
      <c r="F303" s="1">
        <f>Estação!F403</f>
        <v>3.31</v>
      </c>
      <c r="G303" s="1">
        <f>Estação!G403</f>
        <v>8.9</v>
      </c>
      <c r="H303" s="1">
        <f>Estação!H403</f>
        <v>12.21</v>
      </c>
      <c r="I303" s="1">
        <f>Estação!I403</f>
        <v>1.94</v>
      </c>
      <c r="J303" s="1">
        <f>Estação!J403</f>
        <v>6</v>
      </c>
      <c r="K303" s="1">
        <f>Estação!K403</f>
        <v>2</v>
      </c>
      <c r="L303" s="1">
        <f>Estação!L403</f>
        <v>26</v>
      </c>
      <c r="M303" s="1">
        <f>Estação!M403</f>
        <v>88.7</v>
      </c>
      <c r="N303" s="1">
        <f>Estação!N403</f>
        <v>1010.5</v>
      </c>
      <c r="O303" s="1">
        <f>Estação!O403</f>
        <v>119</v>
      </c>
      <c r="P303" s="1">
        <f>Estação!P403</f>
        <v>2.13</v>
      </c>
      <c r="Q303" s="1">
        <f>Estação!Q403</f>
        <v>38.25</v>
      </c>
      <c r="R303" s="1">
        <f>Estação!R403</f>
        <v>2</v>
      </c>
    </row>
    <row r="304" spans="1:18">
      <c r="A304" s="23">
        <v>43874.583344907405</v>
      </c>
      <c r="B304" s="1">
        <f>Estação!C404</f>
        <v>25.7</v>
      </c>
      <c r="C304" s="1">
        <v>36</v>
      </c>
      <c r="D304" s="1">
        <f>Estação!D404</f>
        <v>9.68</v>
      </c>
      <c r="E304" s="1">
        <f>Estação!E404</f>
        <v>0.2</v>
      </c>
      <c r="F304" s="1">
        <f>Estação!F404</f>
        <v>2.98</v>
      </c>
      <c r="G304" s="1">
        <f>Estação!G404</f>
        <v>7.1</v>
      </c>
      <c r="H304" s="1">
        <f>Estação!H404</f>
        <v>10.08</v>
      </c>
      <c r="I304" s="1">
        <f>Estação!I404</f>
        <v>2.0299999999999998</v>
      </c>
      <c r="J304" s="1">
        <f>Estação!J404</f>
        <v>2</v>
      </c>
      <c r="K304" s="1">
        <f>Estação!K404</f>
        <v>1</v>
      </c>
      <c r="L304" s="1">
        <f>Estação!L404</f>
        <v>26.2</v>
      </c>
      <c r="M304" s="1">
        <f>Estação!M404</f>
        <v>86.8</v>
      </c>
      <c r="N304" s="1">
        <f>Estação!N404</f>
        <v>1009.8</v>
      </c>
      <c r="O304" s="1">
        <f>Estação!O404</f>
        <v>132</v>
      </c>
      <c r="P304" s="1">
        <f>Estação!P404</f>
        <v>2.3199999999999998</v>
      </c>
      <c r="Q304" s="1">
        <f>Estação!Q404</f>
        <v>61.86</v>
      </c>
      <c r="R304" s="1">
        <f>Estação!R404</f>
        <v>0.4</v>
      </c>
    </row>
    <row r="305" spans="1:18">
      <c r="A305" s="23">
        <v>43874.625011574077</v>
      </c>
      <c r="B305" s="1">
        <f>Estação!C405</f>
        <v>26</v>
      </c>
      <c r="C305" s="1">
        <v>36</v>
      </c>
      <c r="D305" s="1">
        <f>Estação!D405</f>
        <v>8.6300000000000008</v>
      </c>
      <c r="E305" s="1">
        <f>Estação!E405</f>
        <v>0.2</v>
      </c>
      <c r="F305" s="1">
        <f>Estação!F405</f>
        <v>3.1</v>
      </c>
      <c r="G305" s="1">
        <f>Estação!G405</f>
        <v>8.66</v>
      </c>
      <c r="H305" s="1">
        <f>Estação!H405</f>
        <v>11.77</v>
      </c>
      <c r="I305" s="1">
        <f>Estação!I405</f>
        <v>1.98</v>
      </c>
      <c r="J305" s="1">
        <f>Estação!J405</f>
        <v>3</v>
      </c>
      <c r="K305" s="1">
        <f>Estação!K405</f>
        <v>1</v>
      </c>
      <c r="L305" s="1">
        <f>Estação!L405</f>
        <v>25.4</v>
      </c>
      <c r="M305" s="1">
        <f>Estação!M405</f>
        <v>91.5</v>
      </c>
      <c r="N305" s="1">
        <f>Estação!N405</f>
        <v>1009.7</v>
      </c>
      <c r="O305" s="1">
        <f>Estação!O405</f>
        <v>97</v>
      </c>
      <c r="P305" s="1">
        <f>Estação!P405</f>
        <v>2.2400000000000002</v>
      </c>
      <c r="Q305" s="1">
        <f>Estação!Q405</f>
        <v>64.12</v>
      </c>
      <c r="R305" s="1">
        <f>Estação!R405</f>
        <v>2</v>
      </c>
    </row>
    <row r="306" spans="1:18">
      <c r="A306" s="23">
        <v>43874.666678240741</v>
      </c>
      <c r="B306" s="1">
        <f>Estação!C406</f>
        <v>25.7</v>
      </c>
      <c r="C306" s="1">
        <v>36</v>
      </c>
      <c r="D306" s="1">
        <f>Estação!D406</f>
        <v>10.91</v>
      </c>
      <c r="E306" s="1">
        <f>Estação!E406</f>
        <v>0.19</v>
      </c>
      <c r="F306" s="1">
        <f>Estação!F406</f>
        <v>2.57</v>
      </c>
      <c r="G306" s="1">
        <f>Estação!G406</f>
        <v>8.07</v>
      </c>
      <c r="H306" s="1">
        <f>Estação!H406</f>
        <v>10.64</v>
      </c>
      <c r="I306" s="1">
        <f>Estação!I406</f>
        <v>1.95</v>
      </c>
      <c r="J306" s="1">
        <f>Estação!J406</f>
        <v>3</v>
      </c>
      <c r="K306" s="1">
        <f>Estação!K406</f>
        <v>2</v>
      </c>
      <c r="L306" s="1">
        <f>Estação!L406</f>
        <v>24.3</v>
      </c>
      <c r="M306" s="1">
        <f>Estação!M406</f>
        <v>93</v>
      </c>
      <c r="N306" s="1">
        <f>Estação!N406</f>
        <v>1009.9</v>
      </c>
      <c r="O306" s="1">
        <f>Estação!O406</f>
        <v>92</v>
      </c>
      <c r="P306" s="1">
        <f>Estação!P406</f>
        <v>2.65</v>
      </c>
      <c r="Q306" s="1">
        <f>Estação!Q406</f>
        <v>75.39</v>
      </c>
      <c r="R306" s="1">
        <f>Estação!R406</f>
        <v>4.8</v>
      </c>
    </row>
    <row r="307" spans="1:18">
      <c r="A307" s="23">
        <v>43874.708344907405</v>
      </c>
      <c r="B307" s="1">
        <f>Estação!C407</f>
        <v>25.6</v>
      </c>
      <c r="C307" s="1">
        <v>36</v>
      </c>
      <c r="D307" s="1">
        <f>Estação!D407</f>
        <v>10.130000000000001</v>
      </c>
      <c r="E307" s="1">
        <f>Estação!E407</f>
        <v>0.26</v>
      </c>
      <c r="F307" s="1">
        <f>Estação!F407</f>
        <v>3.2</v>
      </c>
      <c r="G307" s="1">
        <f>Estação!G407</f>
        <v>10.119999999999999</v>
      </c>
      <c r="H307" s="1">
        <f>Estação!H407</f>
        <v>13.32</v>
      </c>
      <c r="I307" s="1">
        <f>Estação!I407</f>
        <v>1.99</v>
      </c>
      <c r="J307" s="1">
        <f>Estação!J407</f>
        <v>4</v>
      </c>
      <c r="K307" s="1">
        <f>Estação!K407</f>
        <v>2</v>
      </c>
      <c r="L307" s="1">
        <f>Estação!L407</f>
        <v>24.7</v>
      </c>
      <c r="M307" s="1">
        <f>Estação!M407</f>
        <v>94.2</v>
      </c>
      <c r="N307" s="1">
        <f>Estação!N407</f>
        <v>1010.2</v>
      </c>
      <c r="O307" s="1">
        <f>Estação!O407</f>
        <v>72</v>
      </c>
      <c r="P307" s="1">
        <f>Estação!P407</f>
        <v>1.44</v>
      </c>
      <c r="Q307" s="1">
        <f>Estação!Q407</f>
        <v>101.25</v>
      </c>
      <c r="R307" s="1">
        <f>Estação!R407</f>
        <v>1.2</v>
      </c>
    </row>
    <row r="308" spans="1:18">
      <c r="A308" s="23">
        <v>43874.750011574077</v>
      </c>
      <c r="B308" s="1">
        <f>Estação!C408</f>
        <v>25.6</v>
      </c>
      <c r="C308" s="1">
        <v>36</v>
      </c>
      <c r="D308" s="1">
        <f>Estação!D408</f>
        <v>4.3</v>
      </c>
      <c r="E308" s="1">
        <f>Estação!E408</f>
        <v>0.6</v>
      </c>
      <c r="F308" s="1">
        <f>Estação!F408</f>
        <v>7.17</v>
      </c>
      <c r="G308" s="1">
        <f>Estação!G408</f>
        <v>14.58</v>
      </c>
      <c r="H308" s="1">
        <f>Estação!H408</f>
        <v>21.76</v>
      </c>
      <c r="I308" s="1">
        <f>Estação!I408</f>
        <v>2.08</v>
      </c>
      <c r="J308" s="1">
        <f>Estação!J408</f>
        <v>4</v>
      </c>
      <c r="K308" s="1">
        <f>Estação!K408</f>
        <v>2</v>
      </c>
      <c r="L308" s="1">
        <f>Estação!L408</f>
        <v>25</v>
      </c>
      <c r="M308" s="1">
        <f>Estação!M408</f>
        <v>92.9</v>
      </c>
      <c r="N308" s="1">
        <f>Estação!N408</f>
        <v>1010.3</v>
      </c>
      <c r="O308" s="1">
        <f>Estação!O408</f>
        <v>16</v>
      </c>
      <c r="P308" s="1">
        <f>Estação!P408</f>
        <v>1.1599999999999999</v>
      </c>
      <c r="Q308" s="1">
        <f>Estação!Q408</f>
        <v>64.83</v>
      </c>
      <c r="R308" s="1">
        <f>Estação!R408</f>
        <v>0</v>
      </c>
    </row>
    <row r="309" spans="1:18">
      <c r="A309" s="23">
        <v>43874.791678240741</v>
      </c>
      <c r="B309" s="1">
        <f>Estação!C409</f>
        <v>25.6</v>
      </c>
      <c r="C309" s="1">
        <v>36</v>
      </c>
      <c r="D309" s="1">
        <f>Estação!D409</f>
        <v>7.34</v>
      </c>
      <c r="E309" s="1">
        <f>Estação!E409</f>
        <v>0.3</v>
      </c>
      <c r="F309" s="1">
        <f>Estação!F409</f>
        <v>3.46</v>
      </c>
      <c r="G309" s="1">
        <f>Estação!G409</f>
        <v>12.88</v>
      </c>
      <c r="H309" s="1">
        <f>Estação!H409</f>
        <v>16.34</v>
      </c>
      <c r="I309" s="1">
        <f>Estação!I409</f>
        <v>2.0499999999999998</v>
      </c>
      <c r="J309" s="1">
        <f>Estação!J409</f>
        <v>6</v>
      </c>
      <c r="K309" s="1">
        <f>Estação!K409</f>
        <v>1</v>
      </c>
      <c r="L309" s="1">
        <f>Estação!L409</f>
        <v>25.2</v>
      </c>
      <c r="M309" s="1">
        <f>Estação!M409</f>
        <v>89.6</v>
      </c>
      <c r="N309" s="1">
        <f>Estação!N409</f>
        <v>1010.4</v>
      </c>
      <c r="O309" s="1">
        <f>Estação!O409</f>
        <v>4</v>
      </c>
      <c r="P309" s="1">
        <f>Estação!P409</f>
        <v>1.39</v>
      </c>
      <c r="Q309" s="1">
        <f>Estação!Q409</f>
        <v>36.97</v>
      </c>
      <c r="R309" s="1">
        <f>Estação!R409</f>
        <v>0</v>
      </c>
    </row>
    <row r="310" spans="1:18">
      <c r="A310" s="23">
        <v>43874.833344907405</v>
      </c>
      <c r="B310" s="1">
        <f>Estação!C410</f>
        <v>25.7</v>
      </c>
      <c r="C310" s="1">
        <v>36</v>
      </c>
      <c r="D310" s="1">
        <f>Estação!D410</f>
        <v>8.52</v>
      </c>
      <c r="E310" s="1">
        <f>Estação!E410</f>
        <v>0.27</v>
      </c>
      <c r="F310" s="1">
        <f>Estação!F410</f>
        <v>2.0099999999999998</v>
      </c>
      <c r="G310" s="1">
        <f>Estação!G410</f>
        <v>14.1</v>
      </c>
      <c r="H310" s="1">
        <f>Estação!H410</f>
        <v>16.100000000000001</v>
      </c>
      <c r="I310" s="1">
        <f>Estação!I410</f>
        <v>2.06</v>
      </c>
      <c r="J310" s="1">
        <f>Estação!J410</f>
        <v>4</v>
      </c>
      <c r="K310" s="1">
        <f>Estação!K410</f>
        <v>0</v>
      </c>
      <c r="L310" s="1">
        <f>Estação!L410</f>
        <v>25</v>
      </c>
      <c r="M310" s="1">
        <f>Estação!M410</f>
        <v>89.8</v>
      </c>
      <c r="N310" s="1">
        <f>Estação!N410</f>
        <v>1011.1</v>
      </c>
      <c r="O310" s="1">
        <f>Estação!O410</f>
        <v>2</v>
      </c>
      <c r="P310" s="1">
        <f>Estação!P410</f>
        <v>0.71</v>
      </c>
      <c r="Q310" s="1">
        <f>Estação!Q410</f>
        <v>45.39</v>
      </c>
      <c r="R310" s="1">
        <f>Estação!R410</f>
        <v>0</v>
      </c>
    </row>
    <row r="311" spans="1:18">
      <c r="A311" s="23">
        <v>43874.875011574077</v>
      </c>
      <c r="B311" s="1">
        <f>Estação!C411</f>
        <v>25.8</v>
      </c>
      <c r="C311" s="1">
        <v>36</v>
      </c>
      <c r="D311" s="1">
        <f>Estação!D411</f>
        <v>10.29</v>
      </c>
      <c r="E311" s="1">
        <f>Estação!E411</f>
        <v>0.28000000000000003</v>
      </c>
      <c r="F311" s="1">
        <f>Estação!F411</f>
        <v>1.62</v>
      </c>
      <c r="G311" s="1">
        <f>Estação!G411</f>
        <v>14</v>
      </c>
      <c r="H311" s="1">
        <f>Estação!H411</f>
        <v>15.62</v>
      </c>
      <c r="I311" s="1">
        <f>Estação!I411</f>
        <v>2.0499999999999998</v>
      </c>
      <c r="J311" s="1">
        <f>Estação!J411</f>
        <v>4</v>
      </c>
      <c r="K311" s="1">
        <f>Estação!K411</f>
        <v>1</v>
      </c>
      <c r="L311" s="1">
        <f>Estação!L411</f>
        <v>25.1</v>
      </c>
      <c r="M311" s="1">
        <f>Estação!M411</f>
        <v>89.6</v>
      </c>
      <c r="N311" s="1">
        <f>Estação!N411</f>
        <v>1011.9</v>
      </c>
      <c r="O311" s="1">
        <f>Estação!O411</f>
        <v>3</v>
      </c>
      <c r="P311" s="1">
        <f>Estação!P411</f>
        <v>0.87</v>
      </c>
      <c r="Q311" s="1">
        <f>Estação!Q411</f>
        <v>52.22</v>
      </c>
      <c r="R311" s="1">
        <f>Estação!R411</f>
        <v>0</v>
      </c>
    </row>
    <row r="312" spans="1:18">
      <c r="A312" s="23">
        <v>43874.916678240741</v>
      </c>
      <c r="B312" s="1">
        <f>Estação!C412</f>
        <v>25.7</v>
      </c>
      <c r="C312" s="1">
        <v>36</v>
      </c>
      <c r="D312" s="1">
        <f>Estação!D412</f>
        <v>7.86</v>
      </c>
      <c r="E312" s="1">
        <f>Estação!E412</f>
        <v>0.31</v>
      </c>
      <c r="F312" s="1">
        <f>Estação!F412</f>
        <v>0.64</v>
      </c>
      <c r="G312" s="1">
        <f>Estação!G412</f>
        <v>13.19</v>
      </c>
      <c r="H312" s="1">
        <f>Estação!H412</f>
        <v>13.83</v>
      </c>
      <c r="I312" s="1">
        <f>Estação!I412</f>
        <v>2.0499999999999998</v>
      </c>
      <c r="J312" s="1">
        <f>Estação!J412</f>
        <v>6</v>
      </c>
      <c r="K312" s="1">
        <f>Estação!K412</f>
        <v>1</v>
      </c>
      <c r="L312" s="1">
        <f>Estação!L412</f>
        <v>25</v>
      </c>
      <c r="M312" s="1">
        <f>Estação!M412</f>
        <v>90.9</v>
      </c>
      <c r="N312" s="1">
        <f>Estação!N412</f>
        <v>1011.8</v>
      </c>
      <c r="O312" s="1">
        <f>Estação!O412</f>
        <v>3</v>
      </c>
      <c r="P312" s="1">
        <f>Estação!P412</f>
        <v>0.88</v>
      </c>
      <c r="Q312" s="1">
        <f>Estação!Q412</f>
        <v>76.84</v>
      </c>
      <c r="R312" s="1">
        <f>Estação!R412</f>
        <v>0</v>
      </c>
    </row>
    <row r="313" spans="1:18">
      <c r="A313" s="23">
        <v>43874.958344907405</v>
      </c>
      <c r="B313" s="1">
        <f>Estação!C413</f>
        <v>25.7</v>
      </c>
      <c r="C313" s="1">
        <v>36</v>
      </c>
      <c r="D313" s="1">
        <f>Estação!D413</f>
        <v>6.42</v>
      </c>
      <c r="E313" s="1">
        <f>Estação!E413</f>
        <v>0.39</v>
      </c>
      <c r="F313" s="1">
        <f>Estação!F413</f>
        <v>1.3</v>
      </c>
      <c r="G313" s="1">
        <f>Estação!G413</f>
        <v>14.3</v>
      </c>
      <c r="H313" s="1">
        <f>Estação!H413</f>
        <v>15.6</v>
      </c>
      <c r="I313" s="1">
        <f>Estação!I413</f>
        <v>2.0699999999999998</v>
      </c>
      <c r="J313" s="1">
        <f>Estação!J413</f>
        <v>8</v>
      </c>
      <c r="K313" s="1">
        <f>Estação!K413</f>
        <v>2</v>
      </c>
      <c r="L313" s="1">
        <f>Estação!L413</f>
        <v>24.8</v>
      </c>
      <c r="M313" s="1">
        <f>Estação!M413</f>
        <v>93.2</v>
      </c>
      <c r="N313" s="1">
        <f>Estação!N413</f>
        <v>1011.3</v>
      </c>
      <c r="O313" s="1">
        <f>Estação!O413</f>
        <v>3</v>
      </c>
      <c r="P313" s="1">
        <f>Estação!P413</f>
        <v>1.22</v>
      </c>
      <c r="Q313" s="1">
        <f>Estação!Q413</f>
        <v>147.65</v>
      </c>
      <c r="R313" s="1">
        <f>Estação!R413</f>
        <v>0</v>
      </c>
    </row>
    <row r="314" spans="1:18">
      <c r="A314" s="23">
        <v>43875.000011574077</v>
      </c>
      <c r="B314" s="1">
        <f>Estação!C422</f>
        <v>25.6</v>
      </c>
      <c r="C314" s="1">
        <v>36</v>
      </c>
      <c r="D314" s="1">
        <f>Estação!D422</f>
        <v>7.03</v>
      </c>
      <c r="E314" s="1">
        <f>Estação!E422</f>
        <v>0.32</v>
      </c>
      <c r="F314" s="1">
        <f>Estação!F422</f>
        <v>1.36</v>
      </c>
      <c r="G314" s="1">
        <f>Estação!G422</f>
        <v>12.88</v>
      </c>
      <c r="H314" s="1">
        <f>Estação!H422</f>
        <v>14.24</v>
      </c>
      <c r="I314" s="1">
        <f>Estação!I422</f>
        <v>2.17</v>
      </c>
      <c r="J314" s="1">
        <f>Estação!J422</f>
        <v>13</v>
      </c>
      <c r="K314" s="1">
        <f>Estação!K422</f>
        <v>5</v>
      </c>
      <c r="L314" s="1">
        <f>Estação!L422</f>
        <v>24.5</v>
      </c>
      <c r="M314" s="1">
        <f>Estação!M422</f>
        <v>94.6</v>
      </c>
      <c r="N314" s="1">
        <f>Estação!N422</f>
        <v>1010.9</v>
      </c>
      <c r="O314" s="1">
        <f>Estação!O422</f>
        <v>3</v>
      </c>
      <c r="P314" s="1">
        <f>Estação!P422</f>
        <v>1.02</v>
      </c>
      <c r="Q314" s="1">
        <f>Estação!Q422</f>
        <v>180.59</v>
      </c>
      <c r="R314" s="1">
        <f>Estação!R422</f>
        <v>0</v>
      </c>
    </row>
    <row r="315" spans="1:18">
      <c r="A315" s="23">
        <v>43875.041678240741</v>
      </c>
      <c r="B315" s="1">
        <f>Estação!C423</f>
        <v>25.6</v>
      </c>
      <c r="C315" s="1">
        <v>36</v>
      </c>
      <c r="D315" s="1">
        <f>Estação!D423</f>
        <v>6.48</v>
      </c>
      <c r="E315" s="1">
        <f>Estação!E423</f>
        <v>0.32</v>
      </c>
      <c r="F315" s="1">
        <f>Estação!F423</f>
        <v>1.53</v>
      </c>
      <c r="G315" s="1">
        <f>Estação!G423</f>
        <v>13.59</v>
      </c>
      <c r="H315" s="1">
        <f>Estação!H423</f>
        <v>15.12</v>
      </c>
      <c r="I315" s="1">
        <f>Estação!I423</f>
        <v>1.94</v>
      </c>
      <c r="J315" s="1">
        <f>Estação!J423</f>
        <v>22</v>
      </c>
      <c r="K315" s="1">
        <f>Estação!K423</f>
        <v>5</v>
      </c>
      <c r="L315" s="1">
        <f>Estação!L423</f>
        <v>24.5</v>
      </c>
      <c r="M315" s="1">
        <f>Estação!M423</f>
        <v>94.9</v>
      </c>
      <c r="N315" s="1">
        <f>Estação!N423</f>
        <v>1010.6</v>
      </c>
      <c r="O315" s="1">
        <f>Estação!O423</f>
        <v>2</v>
      </c>
      <c r="P315" s="1">
        <f>Estação!P423</f>
        <v>0.38</v>
      </c>
      <c r="Q315" s="1">
        <f>Estação!Q423</f>
        <v>217.39</v>
      </c>
      <c r="R315" s="1">
        <f>Estação!R423</f>
        <v>0</v>
      </c>
    </row>
    <row r="316" spans="1:18">
      <c r="A316" s="23">
        <v>43875.083344907405</v>
      </c>
      <c r="B316" s="1">
        <f>Estação!C424</f>
        <v>25.6</v>
      </c>
      <c r="C316" s="1">
        <v>36</v>
      </c>
      <c r="D316" s="1">
        <f>Estação!D424</f>
        <v>3.25</v>
      </c>
      <c r="E316" s="1">
        <f>Estação!E424</f>
        <v>0.44</v>
      </c>
      <c r="F316" s="1">
        <f>Estação!F424</f>
        <v>3.65</v>
      </c>
      <c r="G316" s="1">
        <f>Estação!G424</f>
        <v>17.22</v>
      </c>
      <c r="H316" s="1">
        <f>Estação!H424</f>
        <v>20.87</v>
      </c>
      <c r="I316" s="1">
        <f>Estação!I424</f>
        <v>1.87</v>
      </c>
      <c r="J316" s="1">
        <f>Estação!J424</f>
        <v>27</v>
      </c>
      <c r="K316" s="1">
        <f>Estação!K424</f>
        <v>13</v>
      </c>
      <c r="L316" s="1">
        <f>Estação!L424</f>
        <v>24.6</v>
      </c>
      <c r="M316" s="1">
        <f>Estação!M424</f>
        <v>94.7</v>
      </c>
      <c r="N316" s="1">
        <f>Estação!N424</f>
        <v>1010.4</v>
      </c>
      <c r="O316" s="1">
        <f>Estação!O424</f>
        <v>2</v>
      </c>
      <c r="P316" s="1">
        <f>Estação!P424</f>
        <v>0.31</v>
      </c>
      <c r="Q316" s="1">
        <f>Estação!Q424</f>
        <v>328.05</v>
      </c>
      <c r="R316" s="1">
        <f>Estação!R424</f>
        <v>0</v>
      </c>
    </row>
    <row r="317" spans="1:18">
      <c r="A317" s="23">
        <v>43875.125011574077</v>
      </c>
      <c r="B317" s="1">
        <f>Estação!C425</f>
        <v>25.6</v>
      </c>
      <c r="C317" s="1">
        <v>36</v>
      </c>
      <c r="D317" s="1">
        <f>Estação!D425</f>
        <v>2.57</v>
      </c>
      <c r="E317" s="1">
        <f>Estação!E425</f>
        <v>0.45</v>
      </c>
      <c r="F317" s="1">
        <f>Estação!F425</f>
        <v>4.5</v>
      </c>
      <c r="G317" s="1">
        <f>Estação!G425</f>
        <v>17.64</v>
      </c>
      <c r="H317" s="1">
        <f>Estação!H425</f>
        <v>22.13</v>
      </c>
      <c r="I317" s="1">
        <f>Estação!I425</f>
        <v>1.83</v>
      </c>
      <c r="J317" s="1">
        <f>Estação!J425</f>
        <v>20</v>
      </c>
      <c r="K317" s="1">
        <f>Estação!K425</f>
        <v>13</v>
      </c>
      <c r="L317" s="1">
        <f>Estação!L425</f>
        <v>24.4</v>
      </c>
      <c r="M317" s="1">
        <f>Estação!M425</f>
        <v>96</v>
      </c>
      <c r="N317" s="1">
        <f>Estação!N425</f>
        <v>1010.2</v>
      </c>
      <c r="O317" s="1">
        <f>Estação!O425</f>
        <v>2</v>
      </c>
      <c r="P317" s="1">
        <f>Estação!P425</f>
        <v>0.7</v>
      </c>
      <c r="Q317" s="1">
        <f>Estação!Q425</f>
        <v>164.51</v>
      </c>
      <c r="R317" s="1">
        <f>Estação!R425</f>
        <v>0</v>
      </c>
    </row>
    <row r="318" spans="1:18">
      <c r="A318" s="23">
        <v>43875.166678240741</v>
      </c>
      <c r="B318" s="1">
        <f>Estação!C426</f>
        <v>25.5</v>
      </c>
      <c r="C318" s="1">
        <v>36</v>
      </c>
      <c r="D318" s="1">
        <f>Estação!D426</f>
        <v>3.4</v>
      </c>
      <c r="E318" s="1">
        <f>Estação!E426</f>
        <v>0.37</v>
      </c>
      <c r="F318" s="1">
        <f>Estação!F426</f>
        <v>1.27</v>
      </c>
      <c r="G318" s="1">
        <f>Estação!G426</f>
        <v>16.72</v>
      </c>
      <c r="H318" s="1">
        <f>Estação!H426</f>
        <v>18</v>
      </c>
      <c r="I318" s="1">
        <f>Estação!I426</f>
        <v>1.85</v>
      </c>
      <c r="J318" s="1">
        <f>Estação!J426</f>
        <v>25</v>
      </c>
      <c r="K318" s="1">
        <f>Estação!K426</f>
        <v>16</v>
      </c>
      <c r="L318" s="1">
        <f>Estação!L426</f>
        <v>24.1</v>
      </c>
      <c r="M318" s="1">
        <f>Estação!M426</f>
        <v>95.9</v>
      </c>
      <c r="N318" s="1">
        <f>Estação!N426</f>
        <v>1009.8</v>
      </c>
      <c r="O318" s="1">
        <f>Estação!O426</f>
        <v>2</v>
      </c>
      <c r="P318" s="1">
        <f>Estação!P426</f>
        <v>0.8</v>
      </c>
      <c r="Q318" s="1">
        <f>Estação!Q426</f>
        <v>169.53</v>
      </c>
      <c r="R318" s="1">
        <f>Estação!R426</f>
        <v>0</v>
      </c>
    </row>
    <row r="319" spans="1:18">
      <c r="A319" s="23">
        <v>43875.208344907405</v>
      </c>
      <c r="B319" s="1">
        <f>Estação!C427</f>
        <v>25.6</v>
      </c>
      <c r="C319" s="1">
        <v>36</v>
      </c>
      <c r="D319" s="1">
        <f>Estação!D427</f>
        <v>4.04</v>
      </c>
      <c r="E319" s="1">
        <f>Estação!E427</f>
        <v>0.28999999999999998</v>
      </c>
      <c r="F319" s="1">
        <f>Estação!F427</f>
        <v>0.75</v>
      </c>
      <c r="G319" s="1">
        <f>Estação!G427</f>
        <v>14.43</v>
      </c>
      <c r="H319" s="1">
        <f>Estação!H427</f>
        <v>15.17</v>
      </c>
      <c r="I319" s="1">
        <f>Estação!I427</f>
        <v>1.91</v>
      </c>
      <c r="J319" s="1">
        <f>Estação!J427</f>
        <v>22</v>
      </c>
      <c r="K319" s="1">
        <f>Estação!K427</f>
        <v>9</v>
      </c>
      <c r="L319" s="1">
        <f>Estação!L427</f>
        <v>24</v>
      </c>
      <c r="M319" s="1">
        <f>Estação!M427</f>
        <v>96.6</v>
      </c>
      <c r="N319" s="1">
        <f>Estação!N427</f>
        <v>1010</v>
      </c>
      <c r="O319" s="1">
        <f>Estação!O427</f>
        <v>2</v>
      </c>
      <c r="P319" s="1">
        <f>Estação!P427</f>
        <v>0.6</v>
      </c>
      <c r="Q319" s="1">
        <f>Estação!Q427</f>
        <v>153.79</v>
      </c>
      <c r="R319" s="1">
        <f>Estação!R427</f>
        <v>0</v>
      </c>
    </row>
    <row r="320" spans="1:18">
      <c r="A320" s="23">
        <v>43875.250011574077</v>
      </c>
      <c r="B320" s="1">
        <f>Estação!C428</f>
        <v>25.5</v>
      </c>
      <c r="C320" s="1">
        <v>36</v>
      </c>
      <c r="D320" s="1">
        <f>Estação!D428</f>
        <v>2.82</v>
      </c>
      <c r="E320" s="1">
        <f>Estação!E428</f>
        <v>0.26</v>
      </c>
      <c r="F320" s="1">
        <f>Estação!F428</f>
        <v>5.56</v>
      </c>
      <c r="G320" s="1">
        <f>Estação!G428</f>
        <v>13.66</v>
      </c>
      <c r="H320" s="1">
        <f>Estação!H428</f>
        <v>19.22</v>
      </c>
      <c r="I320" s="1">
        <f>Estação!I428</f>
        <v>1.94</v>
      </c>
      <c r="J320" s="1">
        <f>Estação!J428</f>
        <v>16</v>
      </c>
      <c r="K320" s="1">
        <f>Estação!K428</f>
        <v>5</v>
      </c>
      <c r="L320" s="1">
        <f>Estação!L428</f>
        <v>24</v>
      </c>
      <c r="M320" s="1">
        <f>Estação!M428</f>
        <v>96.5</v>
      </c>
      <c r="N320" s="1">
        <f>Estação!N428</f>
        <v>1010.6</v>
      </c>
      <c r="O320" s="1">
        <f>Estação!O428</f>
        <v>6</v>
      </c>
      <c r="P320" s="1">
        <f>Estação!P428</f>
        <v>0.48</v>
      </c>
      <c r="Q320" s="1">
        <f>Estação!Q428</f>
        <v>117.94</v>
      </c>
      <c r="R320" s="1">
        <f>Estação!R428</f>
        <v>0</v>
      </c>
    </row>
    <row r="321" spans="1:18">
      <c r="A321" s="23">
        <v>43875.291678240741</v>
      </c>
      <c r="B321" s="1">
        <f>Estação!C429</f>
        <v>25.4</v>
      </c>
      <c r="C321" s="1">
        <v>36</v>
      </c>
      <c r="D321" s="1">
        <f>Estação!D429</f>
        <v>2.15</v>
      </c>
      <c r="E321" s="1">
        <f>Estação!E429</f>
        <v>0.46</v>
      </c>
      <c r="F321" s="1">
        <f>Estação!F429</f>
        <v>26.71</v>
      </c>
      <c r="G321" s="1">
        <f>Estação!G429</f>
        <v>16.850000000000001</v>
      </c>
      <c r="H321" s="1">
        <f>Estação!H429</f>
        <v>43.56</v>
      </c>
      <c r="I321" s="1">
        <f>Estação!I429</f>
        <v>1.91</v>
      </c>
      <c r="J321" s="1">
        <f>Estação!J429</f>
        <v>32</v>
      </c>
      <c r="K321" s="1">
        <f>Estação!K429</f>
        <v>5</v>
      </c>
      <c r="L321" s="1">
        <f>Estação!L429</f>
        <v>24.5</v>
      </c>
      <c r="M321" s="1">
        <f>Estação!M429</f>
        <v>94.5</v>
      </c>
      <c r="N321" s="1">
        <f>Estação!N429</f>
        <v>1011</v>
      </c>
      <c r="O321" s="1">
        <f>Estação!O429</f>
        <v>71</v>
      </c>
      <c r="P321" s="1">
        <f>Estação!P429</f>
        <v>0.66</v>
      </c>
      <c r="Q321" s="1">
        <f>Estação!Q429</f>
        <v>132.15</v>
      </c>
      <c r="R321" s="1">
        <f>Estação!R429</f>
        <v>0</v>
      </c>
    </row>
    <row r="322" spans="1:18">
      <c r="A322" s="23">
        <v>43875.333344907405</v>
      </c>
      <c r="B322" s="1">
        <f>Estação!C430</f>
        <v>25.6</v>
      </c>
      <c r="C322" s="1">
        <v>36</v>
      </c>
      <c r="D322" s="1">
        <f>Estação!D430</f>
        <v>5.83</v>
      </c>
      <c r="E322" s="1">
        <f>Estação!E430</f>
        <v>0.44</v>
      </c>
      <c r="F322" s="1">
        <f>Estação!F430</f>
        <v>12.1</v>
      </c>
      <c r="G322" s="1">
        <f>Estação!G430</f>
        <v>15.02</v>
      </c>
      <c r="H322" s="1">
        <f>Estação!H430</f>
        <v>27.12</v>
      </c>
      <c r="I322" s="1">
        <f>Estação!I430</f>
        <v>1.97</v>
      </c>
      <c r="J322" s="1">
        <f>Estação!J430</f>
        <v>21</v>
      </c>
      <c r="K322" s="1">
        <f>Estação!K430</f>
        <v>3</v>
      </c>
      <c r="L322" s="1">
        <f>Estação!L430</f>
        <v>26.2</v>
      </c>
      <c r="M322" s="1">
        <f>Estação!M430</f>
        <v>86.5</v>
      </c>
      <c r="N322" s="1">
        <f>Estação!N430</f>
        <v>1011.3</v>
      </c>
      <c r="O322" s="1">
        <f>Estação!O430</f>
        <v>313</v>
      </c>
      <c r="P322" s="1">
        <f>Estação!P430</f>
        <v>1.71</v>
      </c>
      <c r="Q322" s="1">
        <f>Estação!Q430</f>
        <v>139.27000000000001</v>
      </c>
      <c r="R322" s="1">
        <f>Estação!R430</f>
        <v>0</v>
      </c>
    </row>
    <row r="323" spans="1:18">
      <c r="A323" s="23">
        <v>43875.375011574077</v>
      </c>
      <c r="B323" s="1">
        <f>Estação!C431</f>
        <v>25.7</v>
      </c>
      <c r="C323" s="1">
        <v>36</v>
      </c>
      <c r="D323" s="1">
        <f>Estação!D431</f>
        <v>13.73</v>
      </c>
      <c r="E323" s="1">
        <f>Estação!E431</f>
        <v>0.31</v>
      </c>
      <c r="F323" s="1">
        <f>Estação!F431</f>
        <v>5.08</v>
      </c>
      <c r="G323" s="1">
        <f>Estação!G431</f>
        <v>11.65</v>
      </c>
      <c r="H323" s="1">
        <f>Estação!H431</f>
        <v>16.73</v>
      </c>
      <c r="I323" s="1">
        <f>Estação!I431</f>
        <v>1.94</v>
      </c>
      <c r="J323" s="1">
        <f>Estação!J431</f>
        <v>13</v>
      </c>
      <c r="K323" s="1">
        <f>Estação!K431</f>
        <v>0</v>
      </c>
      <c r="L323" s="1">
        <f>Estação!L431</f>
        <v>28.5</v>
      </c>
      <c r="M323" s="1">
        <f>Estação!M431</f>
        <v>76</v>
      </c>
      <c r="N323" s="1">
        <f>Estação!N431</f>
        <v>1011.3</v>
      </c>
      <c r="O323" s="1">
        <f>Estação!O431</f>
        <v>635</v>
      </c>
      <c r="P323" s="1">
        <f>Estação!P431</f>
        <v>2.6</v>
      </c>
      <c r="Q323" s="1">
        <f>Estação!Q431</f>
        <v>132.11000000000001</v>
      </c>
      <c r="R323" s="1">
        <f>Estação!R431</f>
        <v>0</v>
      </c>
    </row>
    <row r="324" spans="1:18">
      <c r="A324" s="23">
        <v>43875.416678240741</v>
      </c>
      <c r="B324" s="1">
        <f>Estação!C432</f>
        <v>25.9</v>
      </c>
      <c r="C324" s="1">
        <v>36</v>
      </c>
      <c r="D324" s="1">
        <f>Estação!D432</f>
        <v>15.11</v>
      </c>
      <c r="E324" s="1">
        <f>Estação!E432</f>
        <v>0.25</v>
      </c>
      <c r="F324" s="1">
        <f>Estação!F432</f>
        <v>2.4500000000000002</v>
      </c>
      <c r="G324" s="1">
        <f>Estação!G432</f>
        <v>9.5500000000000007</v>
      </c>
      <c r="H324" s="1">
        <f>Estação!H432</f>
        <v>12</v>
      </c>
      <c r="I324" s="1">
        <f>Estação!I432</f>
        <v>1.36</v>
      </c>
      <c r="J324" s="1">
        <f>Estação!J432</f>
        <v>15</v>
      </c>
      <c r="K324" s="1">
        <f>Estação!K432</f>
        <v>0</v>
      </c>
      <c r="L324" s="1">
        <f>Estação!L432</f>
        <v>29</v>
      </c>
      <c r="M324" s="1">
        <f>Estação!M432</f>
        <v>72.099999999999994</v>
      </c>
      <c r="N324" s="1">
        <f>Estação!N432</f>
        <v>1011.5</v>
      </c>
      <c r="O324" s="1">
        <f>Estação!O432</f>
        <v>470</v>
      </c>
      <c r="P324" s="1">
        <f>Estação!P432</f>
        <v>3.84</v>
      </c>
      <c r="Q324" s="1">
        <f>Estação!Q432</f>
        <v>99.53</v>
      </c>
      <c r="R324" s="1">
        <f>Estação!R432</f>
        <v>0</v>
      </c>
    </row>
    <row r="325" spans="1:18">
      <c r="A325" s="23">
        <v>43875.458344907405</v>
      </c>
      <c r="B325" s="1">
        <f>Estação!C433</f>
        <v>27.3</v>
      </c>
      <c r="C325" s="1">
        <v>36</v>
      </c>
      <c r="D325" s="1">
        <f>Estação!D433</f>
        <v>18.809999999999999</v>
      </c>
      <c r="E325" s="1">
        <f>Estação!E433</f>
        <v>0.22</v>
      </c>
      <c r="F325" s="1">
        <f>Estação!F433</f>
        <v>2.1</v>
      </c>
      <c r="G325" s="1">
        <f>Estação!G433</f>
        <v>7.12</v>
      </c>
      <c r="H325" s="1">
        <f>Estação!H433</f>
        <v>9.2100000000000009</v>
      </c>
      <c r="I325" s="1">
        <f>Estação!I433</f>
        <v>1.44</v>
      </c>
      <c r="J325" s="1">
        <f>Estação!J433</f>
        <v>7</v>
      </c>
      <c r="K325" s="1">
        <f>Estação!K433</f>
        <v>0</v>
      </c>
      <c r="L325" s="1">
        <f>Estação!L433</f>
        <v>30</v>
      </c>
      <c r="M325" s="1">
        <f>Estação!M433</f>
        <v>66.599999999999994</v>
      </c>
      <c r="N325" s="1">
        <f>Estação!N433</f>
        <v>1011.1</v>
      </c>
      <c r="O325" s="1">
        <f>Estação!O433</f>
        <v>708</v>
      </c>
      <c r="P325" s="1">
        <f>Estação!P433</f>
        <v>4.18</v>
      </c>
      <c r="Q325" s="1">
        <f>Estação!Q433</f>
        <v>93.23</v>
      </c>
      <c r="R325" s="1">
        <f>Estação!R433</f>
        <v>0</v>
      </c>
    </row>
    <row r="326" spans="1:18">
      <c r="A326" s="23">
        <v>43875.500011574077</v>
      </c>
      <c r="B326" s="1">
        <f>Estação!C434</f>
        <v>27.2</v>
      </c>
      <c r="C326" s="1">
        <v>36</v>
      </c>
      <c r="D326" s="1">
        <f>Estação!D434</f>
        <v>18.87</v>
      </c>
      <c r="E326" s="1">
        <f>Estação!E434</f>
        <v>0.23</v>
      </c>
      <c r="F326" s="1">
        <f>Estação!F434</f>
        <v>1.57</v>
      </c>
      <c r="G326" s="1">
        <f>Estação!G434</f>
        <v>6.5</v>
      </c>
      <c r="H326" s="1">
        <f>Estação!H434</f>
        <v>8.07</v>
      </c>
      <c r="I326" s="35"/>
      <c r="J326" s="1">
        <f>Estação!J434</f>
        <v>5</v>
      </c>
      <c r="K326" s="1">
        <f>Estação!K434</f>
        <v>0</v>
      </c>
      <c r="L326" s="1">
        <f>Estação!L434</f>
        <v>30.3</v>
      </c>
      <c r="M326" s="1">
        <f>Estação!M434</f>
        <v>63.6</v>
      </c>
      <c r="N326" s="1">
        <f>Estação!N434</f>
        <v>1010.7</v>
      </c>
      <c r="O326" s="1">
        <f>Estação!O434</f>
        <v>809</v>
      </c>
      <c r="P326" s="1">
        <f>Estação!P434</f>
        <v>4.08</v>
      </c>
      <c r="Q326" s="1">
        <f>Estação!Q434</f>
        <v>73.86</v>
      </c>
      <c r="R326" s="1">
        <f>Estação!R434</f>
        <v>0</v>
      </c>
    </row>
    <row r="327" spans="1:18">
      <c r="A327" s="23">
        <v>43875.541678240741</v>
      </c>
      <c r="B327" s="1">
        <f>Estação!C435</f>
        <v>27.9</v>
      </c>
      <c r="C327" s="1">
        <v>36</v>
      </c>
      <c r="D327" s="1">
        <f>Estação!D435</f>
        <v>20.76</v>
      </c>
      <c r="E327" s="1">
        <f>Estação!E435</f>
        <v>0.22</v>
      </c>
      <c r="F327" s="1">
        <f>Estação!F435</f>
        <v>2.0099999999999998</v>
      </c>
      <c r="G327" s="1">
        <f>Estação!G435</f>
        <v>6.74</v>
      </c>
      <c r="H327" s="1">
        <f>Estação!H435</f>
        <v>8.75</v>
      </c>
      <c r="I327" s="35"/>
      <c r="J327" s="1">
        <f>Estação!J435</f>
        <v>9</v>
      </c>
      <c r="K327" s="1">
        <f>Estação!K435</f>
        <v>1</v>
      </c>
      <c r="L327" s="1">
        <f>Estação!L435</f>
        <v>29.6</v>
      </c>
      <c r="M327" s="1">
        <f>Estação!M435</f>
        <v>63.6</v>
      </c>
      <c r="N327" s="1">
        <f>Estação!N435</f>
        <v>1010</v>
      </c>
      <c r="O327" s="1">
        <f>Estação!O435</f>
        <v>299</v>
      </c>
      <c r="P327" s="1">
        <f>Estação!P435</f>
        <v>3.94</v>
      </c>
      <c r="Q327" s="1">
        <f>Estação!Q435</f>
        <v>61.59</v>
      </c>
      <c r="R327" s="1">
        <f>Estação!R435</f>
        <v>0</v>
      </c>
    </row>
    <row r="328" spans="1:18">
      <c r="A328" s="23">
        <v>43875.583344907405</v>
      </c>
      <c r="B328" s="1">
        <f>Estação!C436</f>
        <v>28.4</v>
      </c>
      <c r="C328" s="1">
        <v>36</v>
      </c>
      <c r="D328" s="1">
        <f>Estação!D436</f>
        <v>20.87</v>
      </c>
      <c r="E328" s="1">
        <f>Estação!E436</f>
        <v>0.21</v>
      </c>
      <c r="F328" s="1">
        <f>Estação!F436</f>
        <v>2.19</v>
      </c>
      <c r="G328" s="1">
        <f>Estação!G436</f>
        <v>6.31</v>
      </c>
      <c r="H328" s="1">
        <f>Estação!H436</f>
        <v>8.5</v>
      </c>
      <c r="I328" s="1">
        <f>Estação!I436</f>
        <v>3.63</v>
      </c>
      <c r="J328" s="1">
        <f>Estação!J436</f>
        <v>10</v>
      </c>
      <c r="K328" s="1">
        <f>Estação!K436</f>
        <v>0</v>
      </c>
      <c r="L328" s="1">
        <f>Estação!L436</f>
        <v>29.8</v>
      </c>
      <c r="M328" s="1">
        <f>Estação!M436</f>
        <v>61.7</v>
      </c>
      <c r="N328" s="1">
        <f>Estação!N436</f>
        <v>1009.3</v>
      </c>
      <c r="O328" s="1">
        <f>Estação!O436</f>
        <v>398</v>
      </c>
      <c r="P328" s="1">
        <f>Estação!P436</f>
        <v>3.98</v>
      </c>
      <c r="Q328" s="1">
        <f>Estação!Q436</f>
        <v>58</v>
      </c>
      <c r="R328" s="1">
        <f>Estação!R436</f>
        <v>0</v>
      </c>
    </row>
    <row r="329" spans="1:18">
      <c r="A329" s="23">
        <v>43875.625011574077</v>
      </c>
      <c r="B329" s="1">
        <f>Estação!C437</f>
        <v>29</v>
      </c>
      <c r="C329" s="1">
        <v>36</v>
      </c>
      <c r="D329" s="1">
        <f>Estação!D437</f>
        <v>19.829999999999998</v>
      </c>
      <c r="E329" s="1">
        <f>Estação!E437</f>
        <v>0.19</v>
      </c>
      <c r="F329" s="1">
        <f>Estação!F437</f>
        <v>2.04</v>
      </c>
      <c r="G329" s="1">
        <f>Estação!G437</f>
        <v>6.62</v>
      </c>
      <c r="H329" s="1">
        <f>Estação!H437</f>
        <v>8.66</v>
      </c>
      <c r="I329" s="1">
        <f>Estação!I437</f>
        <v>3.37</v>
      </c>
      <c r="J329" s="1">
        <f>Estação!J437</f>
        <v>7</v>
      </c>
      <c r="K329" s="1">
        <f>Estação!K437</f>
        <v>0</v>
      </c>
      <c r="L329" s="1">
        <f>Estação!L437</f>
        <v>29.2</v>
      </c>
      <c r="M329" s="1">
        <f>Estação!M437</f>
        <v>67.900000000000006</v>
      </c>
      <c r="N329" s="1">
        <f>Estação!N437</f>
        <v>1008.3</v>
      </c>
      <c r="O329" s="1">
        <f>Estação!O437</f>
        <v>199</v>
      </c>
      <c r="P329" s="1">
        <f>Estação!P437</f>
        <v>3.27</v>
      </c>
      <c r="Q329" s="1">
        <f>Estação!Q437</f>
        <v>56.28</v>
      </c>
      <c r="R329" s="1">
        <f>Estação!R437</f>
        <v>0</v>
      </c>
    </row>
    <row r="330" spans="1:18">
      <c r="A330" s="23">
        <v>43875.666678240741</v>
      </c>
      <c r="B330" s="1">
        <f>Estação!C438</f>
        <v>27.8</v>
      </c>
      <c r="C330" s="1">
        <v>36</v>
      </c>
      <c r="D330" s="1">
        <f>Estação!D438</f>
        <v>15.25</v>
      </c>
      <c r="E330" s="1">
        <f>Estação!E438</f>
        <v>0.28999999999999998</v>
      </c>
      <c r="F330" s="1">
        <f>Estação!F438</f>
        <v>1.97</v>
      </c>
      <c r="G330" s="1">
        <f>Estação!G438</f>
        <v>8.98</v>
      </c>
      <c r="H330" s="1">
        <f>Estação!H438</f>
        <v>10.95</v>
      </c>
      <c r="I330" s="1">
        <f>Estação!I438</f>
        <v>3.69</v>
      </c>
      <c r="J330" s="1">
        <f>Estação!J438</f>
        <v>11</v>
      </c>
      <c r="K330" s="1">
        <f>Estação!K438</f>
        <v>2</v>
      </c>
      <c r="L330" s="1">
        <f>Estação!L438</f>
        <v>28.1</v>
      </c>
      <c r="M330" s="1">
        <f>Estação!M438</f>
        <v>76.599999999999994</v>
      </c>
      <c r="N330" s="1">
        <f>Estação!N438</f>
        <v>1007.7</v>
      </c>
      <c r="O330" s="1">
        <f>Estação!O438</f>
        <v>98</v>
      </c>
      <c r="P330" s="1">
        <f>Estação!P438</f>
        <v>2.0499999999999998</v>
      </c>
      <c r="Q330" s="1">
        <f>Estação!Q438</f>
        <v>59.41</v>
      </c>
      <c r="R330" s="1">
        <f>Estação!R438</f>
        <v>0</v>
      </c>
    </row>
    <row r="331" spans="1:18">
      <c r="A331" s="23">
        <v>43875.708344907405</v>
      </c>
      <c r="B331" s="1">
        <f>Estação!C439</f>
        <v>27.3</v>
      </c>
      <c r="C331" s="1">
        <v>36</v>
      </c>
      <c r="D331" s="1">
        <f>Estação!D439</f>
        <v>16.93</v>
      </c>
      <c r="E331" s="1">
        <f>Estação!E439</f>
        <v>0.25</v>
      </c>
      <c r="F331" s="1">
        <f>Estação!F439</f>
        <v>1.83</v>
      </c>
      <c r="G331" s="1">
        <f>Estação!G439</f>
        <v>7.88</v>
      </c>
      <c r="H331" s="1">
        <f>Estação!H439</f>
        <v>9.7100000000000009</v>
      </c>
      <c r="I331" s="1">
        <f>Estação!I439</f>
        <v>3.9</v>
      </c>
      <c r="J331" s="1">
        <f>Estação!J439</f>
        <v>6</v>
      </c>
      <c r="K331" s="1">
        <f>Estação!K439</f>
        <v>4</v>
      </c>
      <c r="L331" s="1">
        <f>Estação!L439</f>
        <v>28.6</v>
      </c>
      <c r="M331" s="1">
        <f>Estação!M439</f>
        <v>71.900000000000006</v>
      </c>
      <c r="N331" s="1">
        <f>Estação!N439</f>
        <v>1008.2</v>
      </c>
      <c r="O331" s="1">
        <f>Estação!O439</f>
        <v>104</v>
      </c>
      <c r="P331" s="1">
        <f>Estação!P439</f>
        <v>2.88</v>
      </c>
      <c r="Q331" s="1">
        <f>Estação!Q439</f>
        <v>42.85</v>
      </c>
      <c r="R331" s="1">
        <f>Estação!R439</f>
        <v>0</v>
      </c>
    </row>
    <row r="332" spans="1:18">
      <c r="A332" s="23">
        <v>43875.750011574077</v>
      </c>
      <c r="B332" s="1">
        <f>Estação!C440</f>
        <v>27</v>
      </c>
      <c r="C332" s="1">
        <v>36</v>
      </c>
      <c r="D332" s="1">
        <f>Estação!D440</f>
        <v>15.56</v>
      </c>
      <c r="E332" s="1">
        <f>Estação!E440</f>
        <v>0.43</v>
      </c>
      <c r="F332" s="1">
        <f>Estação!F440</f>
        <v>2.65</v>
      </c>
      <c r="G332" s="1">
        <f>Estação!G440</f>
        <v>9.76</v>
      </c>
      <c r="H332" s="1">
        <f>Estação!H440</f>
        <v>12.41</v>
      </c>
      <c r="I332" s="1">
        <f>Estação!I440</f>
        <v>4</v>
      </c>
      <c r="J332" s="1">
        <f>Estação!J440</f>
        <v>15</v>
      </c>
      <c r="K332" s="1">
        <f>Estação!K440</f>
        <v>5</v>
      </c>
      <c r="L332" s="1">
        <f>Estação!L440</f>
        <v>28.3</v>
      </c>
      <c r="M332" s="1">
        <f>Estação!M440</f>
        <v>75.7</v>
      </c>
      <c r="N332" s="1">
        <f>Estação!N440</f>
        <v>1008.5</v>
      </c>
      <c r="O332" s="1">
        <f>Estação!O440</f>
        <v>21</v>
      </c>
      <c r="P332" s="1">
        <f>Estação!P440</f>
        <v>2.37</v>
      </c>
      <c r="Q332" s="1">
        <f>Estação!Q440</f>
        <v>32.020000000000003</v>
      </c>
      <c r="R332" s="1">
        <f>Estação!R440</f>
        <v>0</v>
      </c>
    </row>
    <row r="333" spans="1:18">
      <c r="A333" s="23">
        <v>43875.791678240741</v>
      </c>
      <c r="B333" s="1">
        <f>Estação!C441</f>
        <v>27</v>
      </c>
      <c r="C333" s="1">
        <v>36</v>
      </c>
      <c r="D333" s="1">
        <f>Estação!D441</f>
        <v>10.82</v>
      </c>
      <c r="E333" s="1">
        <f>Estação!E441</f>
        <v>0.32</v>
      </c>
      <c r="F333" s="1">
        <f>Estação!F441</f>
        <v>2.2400000000000002</v>
      </c>
      <c r="G333" s="1">
        <f>Estação!G441</f>
        <v>12.37</v>
      </c>
      <c r="H333" s="1">
        <f>Estação!H441</f>
        <v>14.61</v>
      </c>
      <c r="I333" s="1">
        <f>Estação!I441</f>
        <v>4.03</v>
      </c>
      <c r="J333" s="1">
        <f>Estação!J441</f>
        <v>16</v>
      </c>
      <c r="K333" s="1">
        <f>Estação!K441</f>
        <v>6</v>
      </c>
      <c r="L333" s="1">
        <f>Estação!L441</f>
        <v>27.9</v>
      </c>
      <c r="M333" s="1">
        <f>Estação!M441</f>
        <v>78.900000000000006</v>
      </c>
      <c r="N333" s="1">
        <f>Estação!N441</f>
        <v>1008.8</v>
      </c>
      <c r="O333" s="1">
        <f>Estação!O441</f>
        <v>1</v>
      </c>
      <c r="P333" s="1">
        <f>Estação!P441</f>
        <v>1.85</v>
      </c>
      <c r="Q333" s="1">
        <f>Estação!Q441</f>
        <v>31.98</v>
      </c>
      <c r="R333" s="1">
        <f>Estação!R441</f>
        <v>0</v>
      </c>
    </row>
    <row r="334" spans="1:18">
      <c r="A334" s="23">
        <v>43875.833344907405</v>
      </c>
      <c r="B334" s="1">
        <f>Estação!C442</f>
        <v>26.7</v>
      </c>
      <c r="C334" s="1">
        <v>36</v>
      </c>
      <c r="D334" s="1">
        <f>Estação!D442</f>
        <v>11.64</v>
      </c>
      <c r="E334" s="1">
        <f>Estação!E442</f>
        <v>0.33</v>
      </c>
      <c r="F334" s="1">
        <f>Estação!F442</f>
        <v>1.39</v>
      </c>
      <c r="G334" s="1">
        <f>Estação!G442</f>
        <v>12.95</v>
      </c>
      <c r="H334" s="1">
        <f>Estação!H442</f>
        <v>14.34</v>
      </c>
      <c r="I334" s="1">
        <f>Estação!I442</f>
        <v>4.03</v>
      </c>
      <c r="J334" s="1">
        <f>Estação!J442</f>
        <v>15</v>
      </c>
      <c r="K334" s="1">
        <f>Estação!K442</f>
        <v>6</v>
      </c>
      <c r="L334" s="1">
        <f>Estação!L442</f>
        <v>27.7</v>
      </c>
      <c r="M334" s="1">
        <f>Estação!M442</f>
        <v>80.5</v>
      </c>
      <c r="N334" s="1">
        <f>Estação!N442</f>
        <v>1009.2</v>
      </c>
      <c r="O334" s="1">
        <f>Estação!O442</f>
        <v>1</v>
      </c>
      <c r="P334" s="1">
        <f>Estação!P442</f>
        <v>1.27</v>
      </c>
      <c r="Q334" s="1">
        <f>Estação!Q442</f>
        <v>37.72</v>
      </c>
      <c r="R334" s="1">
        <f>Estação!R442</f>
        <v>0</v>
      </c>
    </row>
    <row r="335" spans="1:18">
      <c r="A335" s="23">
        <v>43875.875011574077</v>
      </c>
      <c r="B335" s="1">
        <f>Estação!C443</f>
        <v>26.6</v>
      </c>
      <c r="C335" s="1">
        <v>36</v>
      </c>
      <c r="D335" s="1">
        <f>Estação!D443</f>
        <v>12.1</v>
      </c>
      <c r="E335" s="1">
        <f>Estação!E443</f>
        <v>0.31</v>
      </c>
      <c r="F335" s="1">
        <f>Estação!F443</f>
        <v>1.21</v>
      </c>
      <c r="G335" s="1">
        <f>Estação!G443</f>
        <v>11.56</v>
      </c>
      <c r="H335" s="1">
        <f>Estação!H443</f>
        <v>12.76</v>
      </c>
      <c r="I335" s="1">
        <f>Estação!I443</f>
        <v>3.97</v>
      </c>
      <c r="J335" s="1">
        <f>Estação!J443</f>
        <v>13</v>
      </c>
      <c r="K335" s="1">
        <f>Estação!K443</f>
        <v>6</v>
      </c>
      <c r="L335" s="1">
        <f>Estação!L443</f>
        <v>27.7</v>
      </c>
      <c r="M335" s="1">
        <f>Estação!M443</f>
        <v>81.3</v>
      </c>
      <c r="N335" s="1">
        <f>Estação!N443</f>
        <v>1009.8</v>
      </c>
      <c r="O335" s="1">
        <f>Estação!O443</f>
        <v>2</v>
      </c>
      <c r="P335" s="1">
        <f>Estação!P443</f>
        <v>1.51</v>
      </c>
      <c r="Q335" s="1">
        <f>Estação!Q443</f>
        <v>33.85</v>
      </c>
      <c r="R335" s="1">
        <f>Estação!R443</f>
        <v>0</v>
      </c>
    </row>
    <row r="336" spans="1:18">
      <c r="A336" s="23">
        <v>43875.916678240741</v>
      </c>
      <c r="B336" s="1">
        <f>Estação!C444</f>
        <v>26.8</v>
      </c>
      <c r="C336" s="1">
        <v>36</v>
      </c>
      <c r="D336" s="1">
        <f>Estação!D444</f>
        <v>12.65</v>
      </c>
      <c r="E336" s="1">
        <f>Estação!E444</f>
        <v>0.31</v>
      </c>
      <c r="F336" s="1">
        <f>Estação!F444</f>
        <v>0.31</v>
      </c>
      <c r="G336" s="1">
        <f>Estação!G444</f>
        <v>7.67</v>
      </c>
      <c r="H336" s="1">
        <f>Estação!H444</f>
        <v>7.98</v>
      </c>
      <c r="I336" s="1">
        <f>Estação!I444</f>
        <v>4.03</v>
      </c>
      <c r="J336" s="1">
        <f>Estação!J444</f>
        <v>8</v>
      </c>
      <c r="K336" s="1">
        <f>Estação!K444</f>
        <v>5</v>
      </c>
      <c r="L336" s="1">
        <f>Estação!L444</f>
        <v>27.7</v>
      </c>
      <c r="M336" s="1">
        <f>Estação!M444</f>
        <v>81.099999999999994</v>
      </c>
      <c r="N336" s="1">
        <f>Estação!N444</f>
        <v>1010.1</v>
      </c>
      <c r="O336" s="1">
        <f>Estação!O444</f>
        <v>2</v>
      </c>
      <c r="P336" s="1">
        <f>Estação!P444</f>
        <v>1.91</v>
      </c>
      <c r="Q336" s="1">
        <f>Estação!Q444</f>
        <v>30.13</v>
      </c>
      <c r="R336" s="1">
        <f>Estação!R444</f>
        <v>0</v>
      </c>
    </row>
    <row r="337" spans="1:18">
      <c r="A337" s="23">
        <v>43875.958344907405</v>
      </c>
      <c r="B337" s="1">
        <f>Estação!C445</f>
        <v>26.9</v>
      </c>
      <c r="C337" s="1">
        <v>36</v>
      </c>
      <c r="D337" s="1">
        <f>Estação!D445</f>
        <v>10.62</v>
      </c>
      <c r="E337" s="1">
        <f>Estação!E445</f>
        <v>0.28999999999999998</v>
      </c>
      <c r="F337" s="1">
        <f>Estação!F445</f>
        <v>0.35</v>
      </c>
      <c r="G337" s="1">
        <f>Estação!G445</f>
        <v>6.86</v>
      </c>
      <c r="H337" s="1">
        <f>Estação!H445</f>
        <v>7.21</v>
      </c>
      <c r="I337" s="1">
        <f>Estação!I445</f>
        <v>4.34</v>
      </c>
      <c r="J337" s="1">
        <f>Estação!J445</f>
        <v>11</v>
      </c>
      <c r="K337" s="1">
        <f>Estação!K445</f>
        <v>3</v>
      </c>
      <c r="L337" s="1">
        <f>Estação!L445</f>
        <v>27.6</v>
      </c>
      <c r="M337" s="1">
        <f>Estação!M445</f>
        <v>81.5</v>
      </c>
      <c r="N337" s="1">
        <f>Estação!N445</f>
        <v>1010.3</v>
      </c>
      <c r="O337" s="1">
        <f>Estação!O445</f>
        <v>1</v>
      </c>
      <c r="P337" s="1">
        <f>Estação!P445</f>
        <v>1.1499999999999999</v>
      </c>
      <c r="Q337" s="1">
        <f>Estação!Q445</f>
        <v>28.18</v>
      </c>
      <c r="R337" s="1">
        <f>Estação!R445</f>
        <v>0</v>
      </c>
    </row>
    <row r="338" spans="1:18">
      <c r="A338" s="23">
        <v>43876.000011574077</v>
      </c>
      <c r="B338" s="1">
        <f>Estação!C454</f>
        <v>26.8</v>
      </c>
      <c r="C338" s="1">
        <v>36</v>
      </c>
      <c r="D338" s="1">
        <f>Estação!D454</f>
        <v>9.4499999999999993</v>
      </c>
      <c r="E338" s="1">
        <f>Estação!E454</f>
        <v>0.3</v>
      </c>
      <c r="F338" s="1">
        <f>Estação!F454</f>
        <v>0.36</v>
      </c>
      <c r="G338" s="1">
        <f>Estação!G454</f>
        <v>8.0500000000000007</v>
      </c>
      <c r="H338" s="1">
        <f>Estação!H454</f>
        <v>8.41</v>
      </c>
      <c r="I338" s="1">
        <f>Estação!I454</f>
        <v>4.1399999999999997</v>
      </c>
      <c r="J338" s="1">
        <f>Estação!J454</f>
        <v>10</v>
      </c>
      <c r="K338" s="1">
        <f>Estação!K454</f>
        <v>1</v>
      </c>
      <c r="L338" s="1">
        <f>Estação!L454</f>
        <v>27.5</v>
      </c>
      <c r="M338" s="1">
        <f>Estação!M454</f>
        <v>83</v>
      </c>
      <c r="N338" s="1">
        <f>Estação!N454</f>
        <v>1010.2</v>
      </c>
      <c r="O338" s="1">
        <f>Estação!O454</f>
        <v>2</v>
      </c>
      <c r="P338" s="1">
        <f>Estação!P454</f>
        <v>1.05</v>
      </c>
      <c r="Q338" s="1">
        <f>Estação!Q454</f>
        <v>33.840000000000003</v>
      </c>
      <c r="R338" s="1">
        <f>Estação!R454</f>
        <v>0</v>
      </c>
    </row>
    <row r="339" spans="1:18">
      <c r="A339" s="23">
        <v>43876.041678240741</v>
      </c>
      <c r="B339" s="1">
        <f>Estação!C455</f>
        <v>26.7</v>
      </c>
      <c r="C339" s="1">
        <v>36</v>
      </c>
      <c r="D339" s="1">
        <f>Estação!D455</f>
        <v>12.76</v>
      </c>
      <c r="E339" s="1">
        <f>Estação!E455</f>
        <v>0.23</v>
      </c>
      <c r="F339" s="1">
        <f>Estação!F455</f>
        <v>0.16</v>
      </c>
      <c r="G339" s="1">
        <f>Estação!G455</f>
        <v>5.58</v>
      </c>
      <c r="H339" s="1">
        <f>Estação!H455</f>
        <v>5.74</v>
      </c>
      <c r="I339" s="1">
        <f>Estação!I455</f>
        <v>3.56</v>
      </c>
      <c r="J339" s="1">
        <f>Estação!J455</f>
        <v>13</v>
      </c>
      <c r="K339" s="1">
        <f>Estação!K455</f>
        <v>2</v>
      </c>
      <c r="L339" s="1">
        <f>Estação!L455</f>
        <v>27.5</v>
      </c>
      <c r="M339" s="1">
        <f>Estação!M455</f>
        <v>82</v>
      </c>
      <c r="N339" s="1">
        <f>Estação!N455</f>
        <v>1009.6</v>
      </c>
      <c r="O339" s="1">
        <f>Estação!O455</f>
        <v>1</v>
      </c>
      <c r="P339" s="1">
        <f>Estação!P455</f>
        <v>1.64</v>
      </c>
      <c r="Q339" s="1">
        <f>Estação!Q455</f>
        <v>40.840000000000003</v>
      </c>
      <c r="R339" s="1">
        <f>Estação!R455</f>
        <v>0</v>
      </c>
    </row>
    <row r="340" spans="1:18">
      <c r="A340" s="23">
        <v>43876.083344907405</v>
      </c>
      <c r="B340" s="1">
        <f>Estação!C456</f>
        <v>26.8</v>
      </c>
      <c r="C340" s="1">
        <v>36</v>
      </c>
      <c r="D340" s="1">
        <f>Estação!D456</f>
        <v>13.65</v>
      </c>
      <c r="E340" s="1">
        <f>Estação!E456</f>
        <v>0.22</v>
      </c>
      <c r="F340" s="1">
        <f>Estação!F456</f>
        <v>0.06</v>
      </c>
      <c r="G340" s="1">
        <f>Estação!G456</f>
        <v>4.63</v>
      </c>
      <c r="H340" s="1">
        <f>Estação!H456</f>
        <v>4.68</v>
      </c>
      <c r="I340" s="1">
        <f>Estação!I456</f>
        <v>3.29</v>
      </c>
      <c r="J340" s="1">
        <f>Estação!J456</f>
        <v>12</v>
      </c>
      <c r="K340" s="1">
        <f>Estação!K456</f>
        <v>4</v>
      </c>
      <c r="L340" s="1">
        <f>Estação!L456</f>
        <v>27.4</v>
      </c>
      <c r="M340" s="1">
        <f>Estação!M456</f>
        <v>83.1</v>
      </c>
      <c r="N340" s="1">
        <f>Estação!N456</f>
        <v>1009.2</v>
      </c>
      <c r="O340" s="1">
        <f>Estação!O456</f>
        <v>2</v>
      </c>
      <c r="P340" s="1">
        <f>Estação!P456</f>
        <v>1.37</v>
      </c>
      <c r="Q340" s="1">
        <f>Estação!Q456</f>
        <v>43.49</v>
      </c>
      <c r="R340" s="1">
        <f>Estação!R456</f>
        <v>0</v>
      </c>
    </row>
    <row r="341" spans="1:18">
      <c r="A341" s="23">
        <v>43876.125011574077</v>
      </c>
      <c r="B341" s="1">
        <f>Estação!C457</f>
        <v>26.7</v>
      </c>
      <c r="C341" s="1">
        <v>36</v>
      </c>
      <c r="D341" s="1">
        <f>Estação!D457</f>
        <v>15.37</v>
      </c>
      <c r="E341" s="1">
        <f>Estação!E457</f>
        <v>0.21</v>
      </c>
      <c r="F341" s="1">
        <f>Estação!F457</f>
        <v>0.14000000000000001</v>
      </c>
      <c r="G341" s="1">
        <f>Estação!G457</f>
        <v>3.95</v>
      </c>
      <c r="H341" s="1">
        <f>Estação!H457</f>
        <v>4.09</v>
      </c>
      <c r="I341" s="1">
        <f>Estação!I457</f>
        <v>3.08</v>
      </c>
      <c r="J341" s="1">
        <f>Estação!J457</f>
        <v>7</v>
      </c>
      <c r="K341" s="1">
        <f>Estação!K457</f>
        <v>5</v>
      </c>
      <c r="L341" s="1">
        <f>Estação!L457</f>
        <v>26.6</v>
      </c>
      <c r="M341" s="1">
        <f>Estação!M457</f>
        <v>84.9</v>
      </c>
      <c r="N341" s="1">
        <f>Estação!N457</f>
        <v>1008.8</v>
      </c>
      <c r="O341" s="1">
        <f>Estação!O457</f>
        <v>3</v>
      </c>
      <c r="P341" s="1">
        <f>Estação!P457</f>
        <v>1.46</v>
      </c>
      <c r="Q341" s="1">
        <f>Estação!Q457</f>
        <v>50.97</v>
      </c>
      <c r="R341" s="1">
        <f>Estação!R457</f>
        <v>1.4</v>
      </c>
    </row>
    <row r="342" spans="1:18">
      <c r="A342" s="23">
        <v>43876.166678240741</v>
      </c>
      <c r="B342" s="1">
        <f>Estação!C458</f>
        <v>26.5</v>
      </c>
      <c r="C342" s="1">
        <v>36</v>
      </c>
      <c r="D342" s="1">
        <f>Estação!D458</f>
        <v>12.43</v>
      </c>
      <c r="E342" s="1">
        <f>Estação!E458</f>
        <v>0.23</v>
      </c>
      <c r="F342" s="1">
        <f>Estação!F458</f>
        <v>0.14000000000000001</v>
      </c>
      <c r="G342" s="1">
        <f>Estação!G458</f>
        <v>3.89</v>
      </c>
      <c r="H342" s="1">
        <f>Estação!H458</f>
        <v>4.03</v>
      </c>
      <c r="I342" s="1">
        <f>Estação!I458</f>
        <v>3.1</v>
      </c>
      <c r="J342" s="1">
        <f>Estação!J458</f>
        <v>3</v>
      </c>
      <c r="K342" s="1">
        <f>Estação!K458</f>
        <v>2</v>
      </c>
      <c r="L342" s="1">
        <f>Estação!L458</f>
        <v>26</v>
      </c>
      <c r="M342" s="1">
        <f>Estação!M458</f>
        <v>87.5</v>
      </c>
      <c r="N342" s="1">
        <f>Estação!N458</f>
        <v>1009.1</v>
      </c>
      <c r="O342" s="1">
        <f>Estação!O458</f>
        <v>5</v>
      </c>
      <c r="P342" s="1">
        <f>Estação!P458</f>
        <v>0.9</v>
      </c>
      <c r="Q342" s="1">
        <f>Estação!Q458</f>
        <v>65.59</v>
      </c>
      <c r="R342" s="1">
        <f>Estação!R458</f>
        <v>0</v>
      </c>
    </row>
    <row r="343" spans="1:18">
      <c r="A343" s="23">
        <v>43876.208344907405</v>
      </c>
      <c r="B343" s="1">
        <f>Estação!C459</f>
        <v>26.5</v>
      </c>
      <c r="C343" s="1">
        <v>36</v>
      </c>
      <c r="D343" s="1">
        <f>Estação!D459</f>
        <v>11.91</v>
      </c>
      <c r="E343" s="1">
        <f>Estação!E459</f>
        <v>0.24</v>
      </c>
      <c r="F343" s="1">
        <f>Estação!F459</f>
        <v>0.16</v>
      </c>
      <c r="G343" s="1">
        <f>Estação!G459</f>
        <v>4.03</v>
      </c>
      <c r="H343" s="1">
        <f>Estação!H459</f>
        <v>4.1900000000000004</v>
      </c>
      <c r="I343" s="1">
        <f>Estação!I459</f>
        <v>3.16</v>
      </c>
      <c r="J343" s="1">
        <f>Estação!J459</f>
        <v>3</v>
      </c>
      <c r="K343" s="1">
        <f>Estação!K459</f>
        <v>2</v>
      </c>
      <c r="L343" s="1">
        <f>Estação!L459</f>
        <v>26.4</v>
      </c>
      <c r="M343" s="1">
        <f>Estação!M459</f>
        <v>88</v>
      </c>
      <c r="N343" s="1">
        <f>Estação!N459</f>
        <v>1009.8</v>
      </c>
      <c r="O343" s="1">
        <f>Estação!O459</f>
        <v>4</v>
      </c>
      <c r="P343" s="1">
        <f>Estação!P459</f>
        <v>1.02</v>
      </c>
      <c r="Q343" s="1">
        <f>Estação!Q459</f>
        <v>82.92</v>
      </c>
      <c r="R343" s="1">
        <f>Estação!R459</f>
        <v>0.4</v>
      </c>
    </row>
    <row r="344" spans="1:18">
      <c r="A344" s="23">
        <v>43876.250011574077</v>
      </c>
      <c r="B344" s="1">
        <f>Estação!C460</f>
        <v>26.2</v>
      </c>
      <c r="C344" s="1">
        <v>36</v>
      </c>
      <c r="D344" s="1">
        <f>Estação!D460</f>
        <v>13.75</v>
      </c>
      <c r="E344" s="1">
        <f>Estação!E460</f>
        <v>0.28999999999999998</v>
      </c>
      <c r="F344" s="1">
        <f>Estação!F460</f>
        <v>1.34</v>
      </c>
      <c r="G344" s="1">
        <f>Estação!G460</f>
        <v>7.66</v>
      </c>
      <c r="H344" s="1">
        <f>Estação!H460</f>
        <v>9</v>
      </c>
      <c r="I344" s="1">
        <f>Estação!I460</f>
        <v>3.18</v>
      </c>
      <c r="J344" s="1">
        <f>Estação!J460</f>
        <v>7</v>
      </c>
      <c r="K344" s="1">
        <f>Estação!K460</f>
        <v>3</v>
      </c>
      <c r="L344" s="1">
        <f>Estação!L460</f>
        <v>25</v>
      </c>
      <c r="M344" s="1">
        <f>Estação!M460</f>
        <v>88.3</v>
      </c>
      <c r="N344" s="1">
        <f>Estação!N460</f>
        <v>1010.2</v>
      </c>
      <c r="O344" s="1">
        <f>Estação!O460</f>
        <v>11</v>
      </c>
      <c r="P344" s="1">
        <f>Estação!P460</f>
        <v>0.69</v>
      </c>
      <c r="Q344" s="1">
        <f>Estação!Q460</f>
        <v>162.78</v>
      </c>
      <c r="R344" s="1">
        <f>Estação!R460</f>
        <v>0</v>
      </c>
    </row>
    <row r="345" spans="1:18">
      <c r="A345" s="23">
        <v>43876.291678240741</v>
      </c>
      <c r="B345" s="1">
        <f>Estação!C461</f>
        <v>25.9</v>
      </c>
      <c r="C345" s="1">
        <v>36</v>
      </c>
      <c r="D345" s="1">
        <f>Estação!D461</f>
        <v>7.74</v>
      </c>
      <c r="E345" s="1">
        <f>Estação!E461</f>
        <v>0.38</v>
      </c>
      <c r="F345" s="1">
        <f>Estação!F461</f>
        <v>6.3</v>
      </c>
      <c r="G345" s="1">
        <f>Estação!G461</f>
        <v>11.4</v>
      </c>
      <c r="H345" s="1">
        <f>Estação!H461</f>
        <v>17.690000000000001</v>
      </c>
      <c r="I345" s="1">
        <f>Estação!I461</f>
        <v>3.01</v>
      </c>
      <c r="J345" s="1">
        <f>Estação!J461</f>
        <v>6</v>
      </c>
      <c r="K345" s="1">
        <f>Estação!K461</f>
        <v>8</v>
      </c>
      <c r="L345" s="1">
        <f>Estação!L461</f>
        <v>24.8</v>
      </c>
      <c r="M345" s="1">
        <f>Estação!M461</f>
        <v>92.4</v>
      </c>
      <c r="N345" s="1">
        <f>Estação!N461</f>
        <v>1010.3</v>
      </c>
      <c r="O345" s="1">
        <f>Estação!O461</f>
        <v>116</v>
      </c>
      <c r="P345" s="1">
        <f>Estação!P461</f>
        <v>0.55000000000000004</v>
      </c>
      <c r="Q345" s="1">
        <f>Estação!Q461</f>
        <v>133.47999999999999</v>
      </c>
      <c r="R345" s="1">
        <f>Estação!R461</f>
        <v>1.2</v>
      </c>
    </row>
    <row r="346" spans="1:18">
      <c r="A346" s="23">
        <v>43876.333344907405</v>
      </c>
      <c r="B346" s="1">
        <f>Estação!C462</f>
        <v>25.9</v>
      </c>
      <c r="C346" s="1">
        <v>36</v>
      </c>
      <c r="D346" s="1">
        <f>Estação!D462</f>
        <v>7.81</v>
      </c>
      <c r="E346" s="1">
        <f>Estação!E462</f>
        <v>0.4</v>
      </c>
      <c r="F346" s="1">
        <f>Estação!F462</f>
        <v>7.47</v>
      </c>
      <c r="G346" s="1">
        <f>Estação!G462</f>
        <v>10.62</v>
      </c>
      <c r="H346" s="1">
        <f>Estação!H462</f>
        <v>18.09</v>
      </c>
      <c r="I346" s="1">
        <f>Estação!I462</f>
        <v>3.12</v>
      </c>
      <c r="J346" s="1">
        <f>Estação!J462</f>
        <v>6</v>
      </c>
      <c r="K346" s="1">
        <f>Estação!K462</f>
        <v>5</v>
      </c>
      <c r="L346" s="1">
        <f>Estação!L462</f>
        <v>26.7</v>
      </c>
      <c r="M346" s="1">
        <f>Estação!M462</f>
        <v>86.3</v>
      </c>
      <c r="N346" s="1">
        <f>Estação!N462</f>
        <v>1010.8</v>
      </c>
      <c r="O346" s="1">
        <f>Estação!O462</f>
        <v>365</v>
      </c>
      <c r="P346" s="1">
        <f>Estação!P462</f>
        <v>1.02</v>
      </c>
      <c r="Q346" s="1">
        <f>Estação!Q462</f>
        <v>2.8</v>
      </c>
      <c r="R346" s="1">
        <f>Estação!R462</f>
        <v>0.2</v>
      </c>
    </row>
    <row r="347" spans="1:18">
      <c r="A347" s="23">
        <v>43876.375011574077</v>
      </c>
      <c r="B347" s="1">
        <f>Estação!C463</f>
        <v>26.5</v>
      </c>
      <c r="C347" s="1">
        <v>36</v>
      </c>
      <c r="D347" s="1">
        <f>Estação!D463</f>
        <v>14.3</v>
      </c>
      <c r="E347" s="1">
        <f>Estação!E463</f>
        <v>0.28999999999999998</v>
      </c>
      <c r="F347" s="1">
        <f>Estação!F463</f>
        <v>2.34</v>
      </c>
      <c r="G347" s="1">
        <f>Estação!G463</f>
        <v>6.13</v>
      </c>
      <c r="H347" s="1">
        <f>Estação!H463</f>
        <v>8.4700000000000006</v>
      </c>
      <c r="I347" s="1">
        <f>Estação!I463</f>
        <v>3.14</v>
      </c>
      <c r="J347" s="1">
        <f>Estação!J463</f>
        <v>5</v>
      </c>
      <c r="K347" s="1">
        <f>Estação!K463</f>
        <v>1</v>
      </c>
      <c r="L347" s="1">
        <f>Estação!L463</f>
        <v>29.1</v>
      </c>
      <c r="M347" s="1">
        <f>Estação!M463</f>
        <v>76.099999999999994</v>
      </c>
      <c r="N347" s="1">
        <f>Estação!N463</f>
        <v>1011</v>
      </c>
      <c r="O347" s="1">
        <f>Estação!O463</f>
        <v>650</v>
      </c>
      <c r="P347" s="1">
        <f>Estação!P463</f>
        <v>2.17</v>
      </c>
      <c r="Q347" s="1">
        <f>Estação!Q463</f>
        <v>36.39</v>
      </c>
      <c r="R347" s="1">
        <f>Estação!R463</f>
        <v>0</v>
      </c>
    </row>
    <row r="348" spans="1:18">
      <c r="A348" s="23">
        <v>43876.416678240741</v>
      </c>
      <c r="B348" s="1">
        <f>Estação!C464</f>
        <v>27.3</v>
      </c>
      <c r="C348" s="1">
        <v>36</v>
      </c>
      <c r="D348" s="1">
        <f>Estação!D464</f>
        <v>17.72</v>
      </c>
      <c r="E348" s="1">
        <f>Estação!E464</f>
        <v>0.26</v>
      </c>
      <c r="F348" s="1">
        <f>Estação!F464</f>
        <v>1.24</v>
      </c>
      <c r="G348" s="1">
        <f>Estação!G464</f>
        <v>5.68</v>
      </c>
      <c r="H348" s="1">
        <f>Estação!H464</f>
        <v>6.91</v>
      </c>
      <c r="I348" s="1">
        <f>Estação!I464</f>
        <v>3.14</v>
      </c>
      <c r="J348" s="1">
        <f>Estação!J464</f>
        <v>7</v>
      </c>
      <c r="K348" s="1">
        <f>Estação!K464</f>
        <v>2</v>
      </c>
      <c r="L348" s="1">
        <f>Estação!L464</f>
        <v>27.8</v>
      </c>
      <c r="M348" s="1">
        <f>Estação!M464</f>
        <v>80.400000000000006</v>
      </c>
      <c r="N348" s="1">
        <f>Estação!N464</f>
        <v>1011.4</v>
      </c>
      <c r="O348" s="1">
        <f>Estação!O464</f>
        <v>243</v>
      </c>
      <c r="P348" s="1">
        <f>Estação!P464</f>
        <v>2.23</v>
      </c>
      <c r="Q348" s="1">
        <f>Estação!Q464</f>
        <v>64.28</v>
      </c>
      <c r="R348" s="1">
        <f>Estação!R464</f>
        <v>6.6</v>
      </c>
    </row>
    <row r="349" spans="1:18">
      <c r="A349" s="23">
        <v>43876.458344907405</v>
      </c>
      <c r="B349" s="1">
        <f>Estação!C465</f>
        <v>26.7</v>
      </c>
      <c r="C349" s="1">
        <v>36</v>
      </c>
      <c r="D349" s="1">
        <f>Estação!D465</f>
        <v>13.93</v>
      </c>
      <c r="E349" s="1">
        <f>Estação!E465</f>
        <v>0.35</v>
      </c>
      <c r="F349" s="1">
        <f>Estação!F465</f>
        <v>4.26</v>
      </c>
      <c r="G349" s="1">
        <f>Estação!G465</f>
        <v>7.99</v>
      </c>
      <c r="H349" s="1">
        <f>Estação!H465</f>
        <v>12.25</v>
      </c>
      <c r="I349" s="1">
        <f>Estação!I465</f>
        <v>3.19</v>
      </c>
      <c r="J349" s="1">
        <f>Estação!J465</f>
        <v>8</v>
      </c>
      <c r="K349" s="1">
        <f>Estação!K465</f>
        <v>4</v>
      </c>
      <c r="L349" s="1">
        <f>Estação!L465</f>
        <v>26.1</v>
      </c>
      <c r="M349" s="1">
        <f>Estação!M465</f>
        <v>91</v>
      </c>
      <c r="N349" s="1">
        <f>Estação!N465</f>
        <v>1011.2</v>
      </c>
      <c r="O349" s="1">
        <f>Estação!O465</f>
        <v>446</v>
      </c>
      <c r="P349" s="1">
        <f>Estação!P465</f>
        <v>0.98</v>
      </c>
      <c r="Q349" s="1">
        <f>Estação!Q465</f>
        <v>61.43</v>
      </c>
      <c r="R349" s="1">
        <f>Estação!R465</f>
        <v>3.2</v>
      </c>
    </row>
    <row r="350" spans="1:18">
      <c r="A350" s="23">
        <v>43876.500011574077</v>
      </c>
      <c r="B350" s="1">
        <f>Estação!C466</f>
        <v>27</v>
      </c>
      <c r="C350" s="1">
        <v>36</v>
      </c>
      <c r="D350" s="1">
        <f>Estação!D466</f>
        <v>18.079999999999998</v>
      </c>
      <c r="E350" s="1">
        <f>Estação!E466</f>
        <v>0.27</v>
      </c>
      <c r="F350" s="1">
        <f>Estação!F466</f>
        <v>1.2</v>
      </c>
      <c r="G350" s="1">
        <f>Estação!G466</f>
        <v>4.45</v>
      </c>
      <c r="H350" s="1">
        <f>Estação!H466</f>
        <v>5.65</v>
      </c>
      <c r="I350" s="1">
        <f>Estação!I466</f>
        <v>3.2</v>
      </c>
      <c r="J350" s="1">
        <f>Estação!J466</f>
        <v>6</v>
      </c>
      <c r="K350" s="1">
        <f>Estação!K466</f>
        <v>3</v>
      </c>
      <c r="L350" s="1">
        <f>Estação!L466</f>
        <v>28.2</v>
      </c>
      <c r="M350" s="1">
        <f>Estação!M466</f>
        <v>79.400000000000006</v>
      </c>
      <c r="N350" s="1">
        <f>Estação!N466</f>
        <v>1011</v>
      </c>
      <c r="O350" s="1">
        <f>Estação!O466</f>
        <v>296</v>
      </c>
      <c r="P350" s="1">
        <f>Estação!P466</f>
        <v>2.27</v>
      </c>
      <c r="Q350" s="1">
        <f>Estação!Q466</f>
        <v>36.32</v>
      </c>
      <c r="R350" s="1">
        <f>Estação!R466</f>
        <v>0</v>
      </c>
    </row>
    <row r="351" spans="1:18">
      <c r="A351" s="23">
        <v>43876.541678240741</v>
      </c>
      <c r="B351" s="1">
        <f>Estação!C467</f>
        <v>27.1</v>
      </c>
      <c r="C351" s="1">
        <v>36</v>
      </c>
      <c r="D351" s="1">
        <f>Estação!D467</f>
        <v>15.63</v>
      </c>
      <c r="E351" s="1">
        <f>Estação!E467</f>
        <v>0.3</v>
      </c>
      <c r="F351" s="1">
        <f>Estação!F467</f>
        <v>1.23</v>
      </c>
      <c r="G351" s="1">
        <f>Estação!G467</f>
        <v>5.66</v>
      </c>
      <c r="H351" s="1">
        <f>Estação!H467</f>
        <v>6.89</v>
      </c>
      <c r="I351" s="1">
        <f>Estação!I467</f>
        <v>3.3</v>
      </c>
      <c r="J351" s="1">
        <f>Estação!J467</f>
        <v>5</v>
      </c>
      <c r="K351" s="1">
        <f>Estação!K467</f>
        <v>4</v>
      </c>
      <c r="L351" s="1">
        <f>Estação!L467</f>
        <v>28.2</v>
      </c>
      <c r="M351" s="1">
        <f>Estação!M467</f>
        <v>80.599999999999994</v>
      </c>
      <c r="N351" s="1">
        <f>Estação!N467</f>
        <v>1010.4</v>
      </c>
      <c r="O351" s="1">
        <f>Estação!O467</f>
        <v>188</v>
      </c>
      <c r="P351" s="1">
        <f>Estação!P467</f>
        <v>1.47</v>
      </c>
      <c r="Q351" s="1">
        <f>Estação!Q467</f>
        <v>52.01</v>
      </c>
      <c r="R351" s="1">
        <f>Estação!R467</f>
        <v>0</v>
      </c>
    </row>
    <row r="352" spans="1:18">
      <c r="A352" s="23">
        <v>43876.583344907405</v>
      </c>
      <c r="B352" s="1">
        <f>Estação!C468</f>
        <v>26.9</v>
      </c>
      <c r="C352" s="1">
        <v>36</v>
      </c>
      <c r="D352" s="1">
        <f>Estação!D468</f>
        <v>14.8</v>
      </c>
      <c r="E352" s="1">
        <f>Estação!E468</f>
        <v>0.36</v>
      </c>
      <c r="F352" s="1">
        <f>Estação!F468</f>
        <v>2.1800000000000002</v>
      </c>
      <c r="G352" s="1">
        <f>Estação!G468</f>
        <v>7.73</v>
      </c>
      <c r="H352" s="1">
        <f>Estação!H468</f>
        <v>9.91</v>
      </c>
      <c r="I352" s="1">
        <f>Estação!I468</f>
        <v>3.3</v>
      </c>
      <c r="J352" s="1">
        <f>Estação!J468</f>
        <v>3</v>
      </c>
      <c r="K352" s="1">
        <f>Estação!K468</f>
        <v>4</v>
      </c>
      <c r="L352" s="1">
        <f>Estação!L468</f>
        <v>27.5</v>
      </c>
      <c r="M352" s="1">
        <f>Estação!M468</f>
        <v>83.4</v>
      </c>
      <c r="N352" s="1">
        <f>Estação!N468</f>
        <v>1009.5</v>
      </c>
      <c r="O352" s="1">
        <f>Estação!O468</f>
        <v>357</v>
      </c>
      <c r="P352" s="1">
        <f>Estação!P468</f>
        <v>1.07</v>
      </c>
      <c r="Q352" s="1">
        <f>Estação!Q468</f>
        <v>59.34</v>
      </c>
      <c r="R352" s="1">
        <f>Estação!R468</f>
        <v>0</v>
      </c>
    </row>
    <row r="353" spans="1:18">
      <c r="A353" s="23">
        <v>43876.625011574077</v>
      </c>
      <c r="B353" s="1">
        <f>Estação!C469</f>
        <v>27.2</v>
      </c>
      <c r="C353" s="1">
        <v>36</v>
      </c>
      <c r="D353" s="1">
        <f>Estação!D469</f>
        <v>17.899999999999999</v>
      </c>
      <c r="E353" s="1">
        <f>Estação!E469</f>
        <v>0.28999999999999998</v>
      </c>
      <c r="F353" s="1">
        <f>Estação!F469</f>
        <v>1.41</v>
      </c>
      <c r="G353" s="1">
        <f>Estação!G469</f>
        <v>5.5</v>
      </c>
      <c r="H353" s="1">
        <f>Estação!H469</f>
        <v>6.91</v>
      </c>
      <c r="I353" s="1">
        <f>Estação!I469</f>
        <v>3.25</v>
      </c>
      <c r="J353" s="1">
        <f>Estação!J469</f>
        <v>1</v>
      </c>
      <c r="K353" s="1">
        <f>Estação!K469</f>
        <v>2</v>
      </c>
      <c r="L353" s="1">
        <f>Estação!L469</f>
        <v>29.3</v>
      </c>
      <c r="M353" s="1">
        <f>Estação!M469</f>
        <v>73.400000000000006</v>
      </c>
      <c r="N353" s="1">
        <f>Estação!N469</f>
        <v>1008.7</v>
      </c>
      <c r="O353" s="1">
        <f>Estação!O469</f>
        <v>388</v>
      </c>
      <c r="P353" s="1">
        <f>Estação!P469</f>
        <v>2.0499999999999998</v>
      </c>
      <c r="Q353" s="1">
        <f>Estação!Q469</f>
        <v>17.43</v>
      </c>
      <c r="R353" s="1">
        <f>Estação!R469</f>
        <v>0</v>
      </c>
    </row>
    <row r="354" spans="1:18">
      <c r="A354" s="23">
        <v>43876.666678240741</v>
      </c>
      <c r="B354" s="1">
        <f>Estação!C470</f>
        <v>27.7</v>
      </c>
      <c r="C354" s="1">
        <v>36</v>
      </c>
      <c r="D354" s="1">
        <f>Estação!D470</f>
        <v>16.13</v>
      </c>
      <c r="E354" s="1">
        <f>Estação!E470</f>
        <v>0.28999999999999998</v>
      </c>
      <c r="F354" s="1">
        <f>Estação!F470</f>
        <v>1.0900000000000001</v>
      </c>
      <c r="G354" s="1">
        <f>Estação!G470</f>
        <v>5.0199999999999996</v>
      </c>
      <c r="H354" s="1">
        <f>Estação!H470</f>
        <v>6.11</v>
      </c>
      <c r="I354" s="1">
        <f>Estação!I470</f>
        <v>3.54</v>
      </c>
      <c r="J354" s="1">
        <f>Estação!J470</f>
        <v>4</v>
      </c>
      <c r="K354" s="1">
        <f>Estação!K470</f>
        <v>0</v>
      </c>
      <c r="L354" s="1">
        <f>Estação!L470</f>
        <v>29.6</v>
      </c>
      <c r="M354" s="1">
        <f>Estação!M470</f>
        <v>71.8</v>
      </c>
      <c r="N354" s="1">
        <f>Estação!N470</f>
        <v>1008.6</v>
      </c>
      <c r="O354" s="1">
        <f>Estação!O470</f>
        <v>321</v>
      </c>
      <c r="P354" s="1">
        <f>Estação!P470</f>
        <v>1.9</v>
      </c>
      <c r="Q354" s="1">
        <f>Estação!Q470</f>
        <v>1.18</v>
      </c>
      <c r="R354" s="1">
        <f>Estação!R470</f>
        <v>0</v>
      </c>
    </row>
    <row r="355" spans="1:18">
      <c r="A355" s="23">
        <v>43876.708344907405</v>
      </c>
      <c r="B355" s="1">
        <f>Estação!C471</f>
        <v>27.8</v>
      </c>
      <c r="C355" s="1">
        <v>36</v>
      </c>
      <c r="D355" s="1">
        <f>Estação!D471</f>
        <v>15.84</v>
      </c>
      <c r="E355" s="1">
        <f>Estação!E471</f>
        <v>0.28999999999999998</v>
      </c>
      <c r="F355" s="1">
        <f>Estação!F471</f>
        <v>1.05</v>
      </c>
      <c r="G355" s="1">
        <f>Estação!G471</f>
        <v>5</v>
      </c>
      <c r="H355" s="1">
        <f>Estação!H471</f>
        <v>6.05</v>
      </c>
      <c r="I355" s="1">
        <f>Estação!I471</f>
        <v>3.68</v>
      </c>
      <c r="J355" s="1">
        <f>Estação!J471</f>
        <v>7</v>
      </c>
      <c r="K355" s="1">
        <f>Estação!K471</f>
        <v>4</v>
      </c>
      <c r="L355" s="1">
        <f>Estação!L471</f>
        <v>29.5</v>
      </c>
      <c r="M355" s="1">
        <f>Estação!M471</f>
        <v>71.099999999999994</v>
      </c>
      <c r="N355" s="1">
        <f>Estação!N471</f>
        <v>1008.8</v>
      </c>
      <c r="O355" s="1">
        <f>Estação!O471</f>
        <v>233</v>
      </c>
      <c r="P355" s="1">
        <f>Estação!P471</f>
        <v>1.99</v>
      </c>
      <c r="Q355" s="1">
        <f>Estação!Q471</f>
        <v>2.14</v>
      </c>
      <c r="R355" s="1">
        <f>Estação!R471</f>
        <v>0</v>
      </c>
    </row>
    <row r="356" spans="1:18">
      <c r="A356" s="23">
        <v>43876.750011574077</v>
      </c>
      <c r="B356" s="1">
        <f>Estação!C472</f>
        <v>27.5</v>
      </c>
      <c r="C356" s="1">
        <v>36</v>
      </c>
      <c r="D356" s="1">
        <f>Estação!D472</f>
        <v>11.72</v>
      </c>
      <c r="E356" s="1">
        <f>Estação!E472</f>
        <v>0.32</v>
      </c>
      <c r="F356" s="1">
        <f>Estação!F472</f>
        <v>1.19</v>
      </c>
      <c r="G356" s="1">
        <f>Estação!G472</f>
        <v>7.41</v>
      </c>
      <c r="H356" s="1">
        <f>Estação!H472</f>
        <v>8.6</v>
      </c>
      <c r="I356" s="1">
        <f>Estação!I472</f>
        <v>3.31</v>
      </c>
      <c r="J356" s="1">
        <f>Estação!J472</f>
        <v>9</v>
      </c>
      <c r="K356" s="1">
        <f>Estação!K472</f>
        <v>5</v>
      </c>
      <c r="L356" s="1">
        <f>Estação!L472</f>
        <v>28.3</v>
      </c>
      <c r="M356" s="1">
        <f>Estação!M472</f>
        <v>75.400000000000006</v>
      </c>
      <c r="N356" s="1">
        <f>Estação!N472</f>
        <v>1009.4</v>
      </c>
      <c r="O356" s="1">
        <f>Estação!O472</f>
        <v>23</v>
      </c>
      <c r="P356" s="1">
        <f>Estação!P472</f>
        <v>1.18</v>
      </c>
      <c r="Q356" s="1">
        <f>Estação!Q472</f>
        <v>23.52</v>
      </c>
      <c r="R356" s="1">
        <f>Estação!R472</f>
        <v>0</v>
      </c>
    </row>
    <row r="357" spans="1:18">
      <c r="A357" s="23">
        <v>43876.791678240741</v>
      </c>
      <c r="B357" s="1">
        <f>Estação!C473</f>
        <v>26.9</v>
      </c>
      <c r="C357" s="1">
        <v>36</v>
      </c>
      <c r="D357" s="1">
        <f>Estação!D473</f>
        <v>4.0599999999999996</v>
      </c>
      <c r="E357" s="1">
        <f>Estação!E473</f>
        <v>0.48</v>
      </c>
      <c r="F357" s="1">
        <f>Estação!F473</f>
        <v>2.33</v>
      </c>
      <c r="G357" s="1">
        <f>Estação!G473</f>
        <v>13.62</v>
      </c>
      <c r="H357" s="1">
        <f>Estação!H473</f>
        <v>15.95</v>
      </c>
      <c r="I357" s="1">
        <f>Estação!I473</f>
        <v>3.56</v>
      </c>
      <c r="J357" s="1">
        <f>Estação!J473</f>
        <v>8</v>
      </c>
      <c r="K357" s="1">
        <f>Estação!K473</f>
        <v>7</v>
      </c>
      <c r="L357" s="1">
        <f>Estação!L473</f>
        <v>27.6</v>
      </c>
      <c r="M357" s="1">
        <f>Estação!M473</f>
        <v>81.2</v>
      </c>
      <c r="N357" s="1">
        <f>Estação!N473</f>
        <v>1010.1</v>
      </c>
      <c r="O357" s="1">
        <f>Estação!O473</f>
        <v>0</v>
      </c>
      <c r="P357" s="1">
        <f>Estação!P473</f>
        <v>0.65</v>
      </c>
      <c r="Q357" s="1">
        <f>Estação!Q473</f>
        <v>39.39</v>
      </c>
      <c r="R357" s="1">
        <f>Estação!R473</f>
        <v>0</v>
      </c>
    </row>
    <row r="358" spans="1:18">
      <c r="A358" s="23">
        <v>43876.833344907405</v>
      </c>
      <c r="B358" s="1">
        <f>Estação!C474</f>
        <v>26.5</v>
      </c>
      <c r="C358" s="1">
        <v>36</v>
      </c>
      <c r="D358" s="1">
        <f>Estação!D474</f>
        <v>0.67</v>
      </c>
      <c r="E358" s="1">
        <f>Estação!E474</f>
        <v>0.75</v>
      </c>
      <c r="F358" s="1">
        <f>Estação!F474</f>
        <v>10.54</v>
      </c>
      <c r="G358" s="1">
        <f>Estação!G474</f>
        <v>15.64</v>
      </c>
      <c r="H358" s="1">
        <f>Estação!H474</f>
        <v>26.18</v>
      </c>
      <c r="I358" s="1">
        <f>Estação!I474</f>
        <v>3.64</v>
      </c>
      <c r="J358" s="1">
        <f>Estação!J474</f>
        <v>13</v>
      </c>
      <c r="K358" s="1">
        <f>Estação!K474</f>
        <v>6</v>
      </c>
      <c r="L358" s="1">
        <f>Estação!L474</f>
        <v>27</v>
      </c>
      <c r="M358" s="1">
        <f>Estação!M474</f>
        <v>86.1</v>
      </c>
      <c r="N358" s="1">
        <f>Estação!N474</f>
        <v>1010.7</v>
      </c>
      <c r="O358" s="1">
        <f>Estação!O474</f>
        <v>1</v>
      </c>
      <c r="P358" s="1">
        <f>Estação!P474</f>
        <v>0.26</v>
      </c>
      <c r="Q358" s="1">
        <f>Estação!Q474</f>
        <v>67.19</v>
      </c>
      <c r="R358" s="1">
        <f>Estação!R474</f>
        <v>0</v>
      </c>
    </row>
    <row r="359" spans="1:18">
      <c r="A359" s="23">
        <v>43876.875011574077</v>
      </c>
      <c r="B359" s="1">
        <f>Estação!C475</f>
        <v>26.6</v>
      </c>
      <c r="C359" s="1">
        <v>36</v>
      </c>
      <c r="D359" s="1">
        <f>Estação!D475</f>
        <v>1.1100000000000001</v>
      </c>
      <c r="E359" s="1">
        <f>Estação!E475</f>
        <v>0.86</v>
      </c>
      <c r="F359" s="1">
        <f>Estação!F475</f>
        <v>18.02</v>
      </c>
      <c r="G359" s="1">
        <f>Estação!G475</f>
        <v>17.96</v>
      </c>
      <c r="H359" s="1">
        <f>Estação!H475</f>
        <v>35.979999999999997</v>
      </c>
      <c r="I359" s="1">
        <f>Estação!I475</f>
        <v>3.71</v>
      </c>
      <c r="J359" s="1">
        <f>Estação!J475</f>
        <v>23</v>
      </c>
      <c r="K359" s="1">
        <f>Estação!K475</f>
        <v>7</v>
      </c>
      <c r="L359" s="1">
        <f>Estação!L475</f>
        <v>27</v>
      </c>
      <c r="M359" s="1">
        <f>Estação!M475</f>
        <v>86.3</v>
      </c>
      <c r="N359" s="1">
        <f>Estação!N475</f>
        <v>1011</v>
      </c>
      <c r="O359" s="1">
        <f>Estação!O475</f>
        <v>1</v>
      </c>
      <c r="P359" s="1">
        <f>Estação!P475</f>
        <v>0.37</v>
      </c>
      <c r="Q359" s="1">
        <f>Estação!Q475</f>
        <v>326.57</v>
      </c>
      <c r="R359" s="1">
        <f>Estação!R475</f>
        <v>0</v>
      </c>
    </row>
    <row r="360" spans="1:18">
      <c r="A360" s="23">
        <v>43876.916678240741</v>
      </c>
      <c r="B360" s="1">
        <f>Estação!C476</f>
        <v>26.4</v>
      </c>
      <c r="C360" s="1">
        <v>36</v>
      </c>
      <c r="D360" s="1">
        <f>Estação!D476</f>
        <v>1.1000000000000001</v>
      </c>
      <c r="E360" s="1">
        <f>Estação!E476</f>
        <v>1.1499999999999999</v>
      </c>
      <c r="F360" s="1">
        <f>Estação!F476</f>
        <v>24.35</v>
      </c>
      <c r="G360" s="1">
        <f>Estação!G476</f>
        <v>17.02</v>
      </c>
      <c r="H360" s="1">
        <f>Estação!H476</f>
        <v>41.37</v>
      </c>
      <c r="I360" s="1">
        <f>Estação!I476</f>
        <v>3.64</v>
      </c>
      <c r="J360" s="1">
        <f>Estação!J476</f>
        <v>31</v>
      </c>
      <c r="K360" s="1">
        <f>Estação!K476</f>
        <v>7</v>
      </c>
      <c r="L360" s="1">
        <f>Estação!L476</f>
        <v>26.4</v>
      </c>
      <c r="M360" s="1">
        <f>Estação!M476</f>
        <v>90.2</v>
      </c>
      <c r="N360" s="1">
        <f>Estação!N476</f>
        <v>1011.3</v>
      </c>
      <c r="O360" s="1">
        <f>Estação!O476</f>
        <v>1</v>
      </c>
      <c r="P360" s="1">
        <f>Estação!P476</f>
        <v>0.26</v>
      </c>
      <c r="Q360" s="1">
        <f>Estação!Q476</f>
        <v>139.19999999999999</v>
      </c>
      <c r="R360" s="1">
        <f>Estação!R476</f>
        <v>0</v>
      </c>
    </row>
    <row r="361" spans="1:18">
      <c r="A361" s="23">
        <v>43876.958344907405</v>
      </c>
      <c r="B361" s="1">
        <f>Estação!C477</f>
        <v>26.4</v>
      </c>
      <c r="C361" s="1">
        <v>36</v>
      </c>
      <c r="D361" s="1">
        <f>Estação!D477</f>
        <v>0.98</v>
      </c>
      <c r="E361" s="1">
        <f>Estação!E477</f>
        <v>1.27</v>
      </c>
      <c r="F361" s="1">
        <f>Estação!F477</f>
        <v>27.07</v>
      </c>
      <c r="G361" s="1">
        <f>Estação!G477</f>
        <v>21.26</v>
      </c>
      <c r="H361" s="1">
        <f>Estação!H477</f>
        <v>48.33</v>
      </c>
      <c r="I361" s="1">
        <f>Estação!I477</f>
        <v>3.74</v>
      </c>
      <c r="J361" s="1">
        <f>Estação!J477</f>
        <v>43</v>
      </c>
      <c r="K361" s="1">
        <f>Estação!K477</f>
        <v>23</v>
      </c>
      <c r="L361" s="1">
        <f>Estação!L477</f>
        <v>26</v>
      </c>
      <c r="M361" s="1">
        <f>Estação!M477</f>
        <v>93.4</v>
      </c>
      <c r="N361" s="1">
        <f>Estação!N477</f>
        <v>1011.1</v>
      </c>
      <c r="O361" s="1">
        <f>Estação!O477</f>
        <v>2</v>
      </c>
      <c r="P361" s="1">
        <f>Estação!P477</f>
        <v>0.48</v>
      </c>
      <c r="Q361" s="1">
        <f>Estação!Q477</f>
        <v>157.97</v>
      </c>
      <c r="R361" s="1">
        <f>Estação!R477</f>
        <v>0</v>
      </c>
    </row>
    <row r="362" spans="1:18">
      <c r="A362" s="23">
        <v>43877.000011574077</v>
      </c>
      <c r="B362" s="1">
        <f>Estação!C486</f>
        <v>26.4</v>
      </c>
      <c r="C362" s="1">
        <v>36</v>
      </c>
      <c r="D362" s="1">
        <f>Estação!D486</f>
        <v>0.68</v>
      </c>
      <c r="E362" s="1">
        <f>Estação!E486</f>
        <v>1.1000000000000001</v>
      </c>
      <c r="F362" s="1">
        <f>Estação!F486</f>
        <v>25.1</v>
      </c>
      <c r="G362" s="1">
        <f>Estação!G486</f>
        <v>22.71</v>
      </c>
      <c r="H362" s="1">
        <f>Estação!H486</f>
        <v>47.81</v>
      </c>
      <c r="I362" s="1">
        <f>Estação!I486</f>
        <v>3.76</v>
      </c>
      <c r="J362" s="1">
        <f>Estação!J486</f>
        <v>51</v>
      </c>
      <c r="K362" s="1">
        <f>Estação!K486</f>
        <v>22</v>
      </c>
      <c r="L362" s="1">
        <f>Estação!L486</f>
        <v>25.6</v>
      </c>
      <c r="M362" s="1">
        <f>Estação!M486</f>
        <v>94.7</v>
      </c>
      <c r="N362" s="1">
        <f>Estação!N486</f>
        <v>1010.8</v>
      </c>
      <c r="O362" s="1">
        <f>Estação!O486</f>
        <v>2</v>
      </c>
      <c r="P362" s="1">
        <f>Estação!P486</f>
        <v>0.82</v>
      </c>
      <c r="Q362" s="1">
        <f>Estação!Q486</f>
        <v>179.88</v>
      </c>
      <c r="R362" s="1">
        <f>Estação!R486</f>
        <v>0</v>
      </c>
    </row>
    <row r="363" spans="1:18">
      <c r="A363" s="23">
        <v>43877.041678240741</v>
      </c>
      <c r="B363" s="1">
        <f>Estação!C487</f>
        <v>26.3</v>
      </c>
      <c r="C363" s="1">
        <v>36</v>
      </c>
      <c r="D363" s="1">
        <f>Estação!D487</f>
        <v>1.26</v>
      </c>
      <c r="E363" s="1">
        <f>Estação!E487</f>
        <v>0.71</v>
      </c>
      <c r="F363" s="1">
        <f>Estação!F487</f>
        <v>16.21</v>
      </c>
      <c r="G363" s="1">
        <f>Estação!G487</f>
        <v>24.74</v>
      </c>
      <c r="H363" s="1">
        <f>Estação!H487</f>
        <v>40.94</v>
      </c>
      <c r="I363" s="1">
        <f>Estação!I487</f>
        <v>3.59</v>
      </c>
      <c r="J363" s="1">
        <f>Estação!J487</f>
        <v>33</v>
      </c>
      <c r="K363" s="1">
        <f>Estação!K487</f>
        <v>17</v>
      </c>
      <c r="L363" s="1">
        <f>Estação!L487</f>
        <v>25.4</v>
      </c>
      <c r="M363" s="1">
        <f>Estação!M487</f>
        <v>95.3</v>
      </c>
      <c r="N363" s="1">
        <f>Estação!N487</f>
        <v>1010</v>
      </c>
      <c r="O363" s="1">
        <f>Estação!O487</f>
        <v>1</v>
      </c>
      <c r="P363" s="1">
        <f>Estação!P487</f>
        <v>0.43</v>
      </c>
      <c r="Q363" s="1">
        <f>Estação!Q487</f>
        <v>173.89</v>
      </c>
      <c r="R363" s="1">
        <f>Estação!R487</f>
        <v>0</v>
      </c>
    </row>
    <row r="364" spans="1:18">
      <c r="A364" s="23">
        <v>43877.083344907405</v>
      </c>
      <c r="B364" s="1">
        <f>Estação!C488</f>
        <v>26.2</v>
      </c>
      <c r="C364" s="1">
        <v>36</v>
      </c>
      <c r="D364" s="1">
        <f>Estação!D488</f>
        <v>1.44</v>
      </c>
      <c r="E364" s="1">
        <f>Estação!E488</f>
        <v>0.74</v>
      </c>
      <c r="F364" s="1">
        <f>Estação!F488</f>
        <v>15.81</v>
      </c>
      <c r="G364" s="1">
        <f>Estação!G488</f>
        <v>24.24</v>
      </c>
      <c r="H364" s="1">
        <f>Estação!H488</f>
        <v>40.049999999999997</v>
      </c>
      <c r="I364" s="1">
        <f>Estação!I488</f>
        <v>3.61</v>
      </c>
      <c r="J364" s="1">
        <f>Estação!J488</f>
        <v>44</v>
      </c>
      <c r="K364" s="1">
        <f>Estação!K488</f>
        <v>22</v>
      </c>
      <c r="L364" s="1">
        <f>Estação!L488</f>
        <v>25.2</v>
      </c>
      <c r="M364" s="1">
        <f>Estação!M488</f>
        <v>95.3</v>
      </c>
      <c r="N364" s="1">
        <f>Estação!N488</f>
        <v>1009.1</v>
      </c>
      <c r="O364" s="1">
        <f>Estação!O488</f>
        <v>2</v>
      </c>
      <c r="P364" s="1">
        <f>Estação!P488</f>
        <v>0.41</v>
      </c>
      <c r="Q364" s="1">
        <f>Estação!Q488</f>
        <v>165.36</v>
      </c>
      <c r="R364" s="1">
        <f>Estação!R488</f>
        <v>0</v>
      </c>
    </row>
    <row r="365" spans="1:18">
      <c r="A365" s="23">
        <v>43877.125011574077</v>
      </c>
      <c r="B365" s="1">
        <f>Estação!C489</f>
        <v>26.2</v>
      </c>
      <c r="C365" s="1">
        <v>36</v>
      </c>
      <c r="D365" s="1">
        <f>Estação!D489</f>
        <v>1.92</v>
      </c>
      <c r="E365" s="1">
        <f>Estação!E489</f>
        <v>0.53</v>
      </c>
      <c r="F365" s="1">
        <f>Estação!F489</f>
        <v>12.12</v>
      </c>
      <c r="G365" s="1">
        <f>Estação!G489</f>
        <v>22.13</v>
      </c>
      <c r="H365" s="1">
        <f>Estação!H489</f>
        <v>34.25</v>
      </c>
      <c r="I365" s="1">
        <f>Estação!I489</f>
        <v>3.21</v>
      </c>
      <c r="J365" s="1">
        <f>Estação!J489</f>
        <v>38</v>
      </c>
      <c r="K365" s="1">
        <f>Estação!K489</f>
        <v>18</v>
      </c>
      <c r="L365" s="1">
        <f>Estação!L489</f>
        <v>24.9</v>
      </c>
      <c r="M365" s="1">
        <f>Estação!M489</f>
        <v>95.6</v>
      </c>
      <c r="N365" s="1">
        <f>Estação!N489</f>
        <v>1008.7</v>
      </c>
      <c r="O365" s="1">
        <f>Estação!O489</f>
        <v>1</v>
      </c>
      <c r="P365" s="1">
        <f>Estação!P489</f>
        <v>0.18</v>
      </c>
      <c r="Q365" s="1">
        <f>Estação!Q489</f>
        <v>192.24</v>
      </c>
      <c r="R365" s="1">
        <f>Estação!R489</f>
        <v>0</v>
      </c>
    </row>
    <row r="366" spans="1:18">
      <c r="A366" s="23">
        <v>43877.166678240741</v>
      </c>
      <c r="B366" s="1">
        <f>Estação!C490</f>
        <v>26.3</v>
      </c>
      <c r="C366" s="1">
        <v>36</v>
      </c>
      <c r="D366" s="1">
        <f>Estação!D490</f>
        <v>1.44</v>
      </c>
      <c r="E366" s="1">
        <f>Estação!E490</f>
        <v>0.42</v>
      </c>
      <c r="F366" s="1">
        <f>Estação!F490</f>
        <v>9.83</v>
      </c>
      <c r="G366" s="1">
        <f>Estação!G490</f>
        <v>19</v>
      </c>
      <c r="H366" s="1">
        <f>Estação!H490</f>
        <v>28.83</v>
      </c>
      <c r="I366" s="1">
        <f>Estação!I490</f>
        <v>2.89</v>
      </c>
      <c r="J366" s="1">
        <f>Estação!J490</f>
        <v>26</v>
      </c>
      <c r="K366" s="1">
        <f>Estação!K490</f>
        <v>8</v>
      </c>
      <c r="L366" s="1">
        <f>Estação!L490</f>
        <v>24.7</v>
      </c>
      <c r="M366" s="1">
        <f>Estação!M490</f>
        <v>96.4</v>
      </c>
      <c r="N366" s="1">
        <f>Estação!N490</f>
        <v>1008.6</v>
      </c>
      <c r="O366" s="1">
        <f>Estação!O490</f>
        <v>2</v>
      </c>
      <c r="P366" s="1">
        <f>Estação!P490</f>
        <v>0.38</v>
      </c>
      <c r="Q366" s="1">
        <f>Estação!Q490</f>
        <v>97.91</v>
      </c>
      <c r="R366" s="1">
        <f>Estação!R490</f>
        <v>1.2</v>
      </c>
    </row>
    <row r="367" spans="1:18">
      <c r="A367" s="23">
        <v>43877.208344907405</v>
      </c>
      <c r="B367" s="1">
        <f>Estação!C491</f>
        <v>26.3</v>
      </c>
      <c r="C367" s="1">
        <v>36</v>
      </c>
      <c r="D367" s="1">
        <f>Estação!D491</f>
        <v>2.2799999999999998</v>
      </c>
      <c r="E367" s="1">
        <f>Estação!E491</f>
        <v>0.35</v>
      </c>
      <c r="F367" s="1">
        <f>Estação!F491</f>
        <v>5.4</v>
      </c>
      <c r="G367" s="1">
        <f>Estação!G491</f>
        <v>17.11</v>
      </c>
      <c r="H367" s="1">
        <f>Estação!H491</f>
        <v>22.51</v>
      </c>
      <c r="I367" s="1">
        <f>Estação!I491</f>
        <v>2.69</v>
      </c>
      <c r="J367" s="1">
        <f>Estação!J491</f>
        <v>18</v>
      </c>
      <c r="K367" s="1">
        <f>Estação!K491</f>
        <v>8</v>
      </c>
      <c r="L367" s="1">
        <f>Estação!L491</f>
        <v>24.7</v>
      </c>
      <c r="M367" s="1">
        <f>Estação!M491</f>
        <v>96.1</v>
      </c>
      <c r="N367" s="1">
        <f>Estação!N491</f>
        <v>1008.9</v>
      </c>
      <c r="O367" s="1">
        <f>Estação!O491</f>
        <v>2</v>
      </c>
      <c r="P367" s="1">
        <f>Estação!P491</f>
        <v>0.79</v>
      </c>
      <c r="Q367" s="1">
        <f>Estação!Q491</f>
        <v>142.86000000000001</v>
      </c>
      <c r="R367" s="1">
        <f>Estação!R491</f>
        <v>0.2</v>
      </c>
    </row>
    <row r="368" spans="1:18">
      <c r="A368" s="23">
        <v>43877.250011574077</v>
      </c>
      <c r="B368" s="1">
        <f>Estação!C492</f>
        <v>26.2</v>
      </c>
      <c r="C368" s="1">
        <v>36</v>
      </c>
      <c r="D368" s="1">
        <f>Estação!D492</f>
        <v>7.05</v>
      </c>
      <c r="E368" s="1">
        <f>Estação!E492</f>
        <v>0.2</v>
      </c>
      <c r="F368" s="1">
        <f>Estação!F492</f>
        <v>1.29</v>
      </c>
      <c r="G368" s="1">
        <f>Estação!G492</f>
        <v>15.07</v>
      </c>
      <c r="H368" s="1">
        <f>Estação!H492</f>
        <v>16.36</v>
      </c>
      <c r="I368" s="1">
        <f>Estação!I492</f>
        <v>2.64</v>
      </c>
      <c r="J368" s="1">
        <f>Estação!J492</f>
        <v>6</v>
      </c>
      <c r="K368" s="1">
        <f>Estação!K492</f>
        <v>4</v>
      </c>
      <c r="L368" s="1">
        <f>Estação!L492</f>
        <v>24.2</v>
      </c>
      <c r="M368" s="1">
        <f>Estação!M492</f>
        <v>94</v>
      </c>
      <c r="N368" s="1">
        <f>Estação!N492</f>
        <v>1009.6</v>
      </c>
      <c r="O368" s="1">
        <f>Estação!O492</f>
        <v>4</v>
      </c>
      <c r="P368" s="1">
        <f>Estação!P492</f>
        <v>1.51</v>
      </c>
      <c r="Q368" s="1">
        <f>Estação!Q492</f>
        <v>126.74</v>
      </c>
      <c r="R368" s="1">
        <f>Estação!R492</f>
        <v>0</v>
      </c>
    </row>
    <row r="369" spans="1:18">
      <c r="A369" s="23">
        <v>43877.291678240741</v>
      </c>
      <c r="B369" s="1">
        <f>Estação!C493</f>
        <v>26</v>
      </c>
      <c r="C369" s="1">
        <v>36</v>
      </c>
      <c r="D369" s="1">
        <f>Estação!D493</f>
        <v>11.67</v>
      </c>
      <c r="E369" s="1">
        <f>Estação!E493</f>
        <v>0.14000000000000001</v>
      </c>
      <c r="F369" s="1">
        <f>Estação!F493</f>
        <v>1.01</v>
      </c>
      <c r="G369" s="1">
        <f>Estação!G493</f>
        <v>9.98</v>
      </c>
      <c r="H369" s="1">
        <f>Estação!H493</f>
        <v>10.99</v>
      </c>
      <c r="I369" s="1">
        <f>Estação!I493</f>
        <v>2.73</v>
      </c>
      <c r="J369" s="1">
        <f>Estação!J493</f>
        <v>1</v>
      </c>
      <c r="K369" s="1">
        <f>Estação!K493</f>
        <v>3</v>
      </c>
      <c r="L369" s="1">
        <f>Estação!L493</f>
        <v>23.7</v>
      </c>
      <c r="M369" s="1">
        <f>Estação!M493</f>
        <v>96.8</v>
      </c>
      <c r="N369" s="1">
        <f>Estação!N493</f>
        <v>1010.4</v>
      </c>
      <c r="O369" s="1">
        <f>Estação!O493</f>
        <v>14</v>
      </c>
      <c r="P369" s="1">
        <f>Estação!P493</f>
        <v>3.04</v>
      </c>
      <c r="Q369" s="1">
        <f>Estação!Q493</f>
        <v>107</v>
      </c>
      <c r="R369" s="1">
        <f>Estação!R493</f>
        <v>13.2</v>
      </c>
    </row>
    <row r="370" spans="1:18">
      <c r="A370" s="23">
        <v>43877.333344907405</v>
      </c>
      <c r="B370" s="1">
        <f>Estação!C494</f>
        <v>25.8</v>
      </c>
      <c r="C370" s="1">
        <v>36</v>
      </c>
      <c r="D370" s="1">
        <f>Estação!D494</f>
        <v>12.48</v>
      </c>
      <c r="E370" s="1">
        <f>Estação!E494</f>
        <v>0.16</v>
      </c>
      <c r="F370" s="1">
        <f>Estação!F494</f>
        <v>0.96</v>
      </c>
      <c r="G370" s="1">
        <f>Estação!G494</f>
        <v>8.75</v>
      </c>
      <c r="H370" s="1">
        <f>Estação!H494</f>
        <v>9.6999999999999993</v>
      </c>
      <c r="I370" s="1">
        <f>Estação!I494</f>
        <v>2.66</v>
      </c>
      <c r="J370" s="1">
        <f>Estação!J494</f>
        <v>0</v>
      </c>
      <c r="K370" s="1">
        <f>Estação!K494</f>
        <v>1</v>
      </c>
      <c r="L370" s="1">
        <f>Estação!L494</f>
        <v>23.8</v>
      </c>
      <c r="M370" s="1">
        <f>Estação!M494</f>
        <v>98.4</v>
      </c>
      <c r="N370" s="1">
        <f>Estação!N494</f>
        <v>1011.2</v>
      </c>
      <c r="O370" s="1">
        <f>Estação!O494</f>
        <v>99</v>
      </c>
      <c r="P370" s="1">
        <f>Estação!P494</f>
        <v>0.75</v>
      </c>
      <c r="Q370" s="1">
        <f>Estação!Q494</f>
        <v>143.19</v>
      </c>
      <c r="R370" s="1">
        <f>Estação!R494</f>
        <v>0.4</v>
      </c>
    </row>
    <row r="371" spans="1:18">
      <c r="A371" s="23">
        <v>43877.375011574077</v>
      </c>
      <c r="B371" s="1">
        <f>Estação!C495</f>
        <v>25.9</v>
      </c>
      <c r="C371" s="1">
        <v>36</v>
      </c>
      <c r="D371" s="1">
        <f>Estação!D495</f>
        <v>13.37</v>
      </c>
      <c r="E371" s="1">
        <f>Estação!E495</f>
        <v>0.19</v>
      </c>
      <c r="F371" s="1">
        <f>Estação!F495</f>
        <v>2.09</v>
      </c>
      <c r="G371" s="1">
        <f>Estação!G495</f>
        <v>7.7</v>
      </c>
      <c r="H371" s="1">
        <f>Estação!H495</f>
        <v>9.7899999999999991</v>
      </c>
      <c r="I371" s="1">
        <f>Estação!I495</f>
        <v>2.57</v>
      </c>
      <c r="J371" s="1">
        <f>Estação!J495</f>
        <v>0</v>
      </c>
      <c r="K371" s="1">
        <f>Estação!K495</f>
        <v>0</v>
      </c>
      <c r="L371" s="1">
        <f>Estação!L495</f>
        <v>25.1</v>
      </c>
      <c r="M371" s="1">
        <f>Estação!M495</f>
        <v>94.5</v>
      </c>
      <c r="N371" s="1">
        <f>Estação!N495</f>
        <v>1011.6</v>
      </c>
      <c r="O371" s="1">
        <f>Estação!O495</f>
        <v>256</v>
      </c>
      <c r="P371" s="1">
        <f>Estação!P495</f>
        <v>1.23</v>
      </c>
      <c r="Q371" s="1">
        <f>Estação!Q495</f>
        <v>139.59</v>
      </c>
      <c r="R371" s="1">
        <f>Estação!R495</f>
        <v>0</v>
      </c>
    </row>
    <row r="372" spans="1:18">
      <c r="A372" s="23">
        <v>43877.416678240741</v>
      </c>
      <c r="B372" s="1">
        <f>Estação!C496</f>
        <v>26.1</v>
      </c>
      <c r="C372" s="1">
        <v>36</v>
      </c>
      <c r="D372" s="1">
        <f>Estação!D496</f>
        <v>18.73</v>
      </c>
      <c r="E372" s="1">
        <f>Estação!E496</f>
        <v>0.16</v>
      </c>
      <c r="F372" s="1">
        <f>Estação!F496</f>
        <v>0.91</v>
      </c>
      <c r="G372" s="1">
        <f>Estação!G496</f>
        <v>5.32</v>
      </c>
      <c r="H372" s="1">
        <f>Estação!H496</f>
        <v>6.23</v>
      </c>
      <c r="I372" s="1">
        <f>Estação!I496</f>
        <v>3.04</v>
      </c>
      <c r="J372" s="1">
        <f>Estação!J496</f>
        <v>0</v>
      </c>
      <c r="K372" s="1">
        <f>Estação!K496</f>
        <v>0</v>
      </c>
      <c r="L372" s="1">
        <f>Estação!L496</f>
        <v>26.6</v>
      </c>
      <c r="M372" s="1">
        <f>Estação!M496</f>
        <v>84.8</v>
      </c>
      <c r="N372" s="1">
        <f>Estação!N496</f>
        <v>1011.6</v>
      </c>
      <c r="O372" s="1">
        <f>Estação!O496</f>
        <v>442</v>
      </c>
      <c r="P372" s="1">
        <f>Estação!P496</f>
        <v>1.35</v>
      </c>
      <c r="Q372" s="1">
        <f>Estação!Q496</f>
        <v>69.63</v>
      </c>
      <c r="R372" s="1">
        <f>Estação!R496</f>
        <v>0</v>
      </c>
    </row>
    <row r="373" spans="1:18">
      <c r="A373" s="23">
        <v>43877.458344907405</v>
      </c>
      <c r="B373" s="1">
        <f>Estação!C497</f>
        <v>26.6</v>
      </c>
      <c r="C373" s="1">
        <v>36</v>
      </c>
      <c r="D373" s="1">
        <f>Estação!D497</f>
        <v>24.41</v>
      </c>
      <c r="E373" s="1">
        <f>Estação!E497</f>
        <v>0.14000000000000001</v>
      </c>
      <c r="F373" s="1">
        <f>Estação!F497</f>
        <v>0.37</v>
      </c>
      <c r="G373" s="1">
        <f>Estação!G497</f>
        <v>4.29</v>
      </c>
      <c r="H373" s="1">
        <f>Estação!H497</f>
        <v>4.66</v>
      </c>
      <c r="I373" s="1">
        <f>Estação!I497</f>
        <v>3.32</v>
      </c>
      <c r="J373" s="1">
        <f>Estação!J497</f>
        <v>0</v>
      </c>
      <c r="K373" s="1">
        <f>Estação!K497</f>
        <v>0</v>
      </c>
      <c r="L373" s="1">
        <f>Estação!L497</f>
        <v>28.6</v>
      </c>
      <c r="M373" s="1">
        <f>Estação!M497</f>
        <v>73.400000000000006</v>
      </c>
      <c r="N373" s="1">
        <f>Estação!N497</f>
        <v>1011.3</v>
      </c>
      <c r="O373" s="1">
        <f>Estação!O497</f>
        <v>731</v>
      </c>
      <c r="P373" s="1">
        <f>Estação!P497</f>
        <v>0.87</v>
      </c>
      <c r="Q373" s="1">
        <f>Estação!Q497</f>
        <v>85.6</v>
      </c>
      <c r="R373" s="1">
        <f>Estação!R497</f>
        <v>0</v>
      </c>
    </row>
    <row r="374" spans="1:18">
      <c r="A374" s="23">
        <v>43877.500011574077</v>
      </c>
      <c r="B374" s="1">
        <f>Estação!C498</f>
        <v>27.4</v>
      </c>
      <c r="C374" s="1">
        <v>36</v>
      </c>
      <c r="D374" s="1">
        <f>Estação!D498</f>
        <v>22.3</v>
      </c>
      <c r="E374" s="1">
        <f>Estação!E498</f>
        <v>0.13</v>
      </c>
      <c r="F374" s="1">
        <f>Estação!F498</f>
        <v>0.5</v>
      </c>
      <c r="G374" s="1">
        <f>Estação!G498</f>
        <v>3.97</v>
      </c>
      <c r="H374" s="1">
        <f>Estação!H498</f>
        <v>4.46</v>
      </c>
      <c r="I374" s="1">
        <f>Estação!I498</f>
        <v>2.9</v>
      </c>
      <c r="J374" s="1">
        <f>Estação!J498</f>
        <v>0</v>
      </c>
      <c r="K374" s="1">
        <f>Estação!K498</f>
        <v>1</v>
      </c>
      <c r="L374" s="1">
        <f>Estação!L498</f>
        <v>29.5</v>
      </c>
      <c r="M374" s="1">
        <f>Estação!M498</f>
        <v>69</v>
      </c>
      <c r="N374" s="1">
        <f>Estação!N498</f>
        <v>1010.9</v>
      </c>
      <c r="O374" s="1">
        <f>Estação!O498</f>
        <v>828</v>
      </c>
      <c r="P374" s="1">
        <f>Estação!P498</f>
        <v>2.42</v>
      </c>
      <c r="Q374" s="1">
        <f>Estação!Q498</f>
        <v>52.78</v>
      </c>
      <c r="R374" s="1">
        <f>Estação!R498</f>
        <v>0</v>
      </c>
    </row>
    <row r="375" spans="1:18">
      <c r="A375" s="23">
        <v>43877.541678240741</v>
      </c>
      <c r="B375" s="1">
        <f>Estação!C499</f>
        <v>27.4</v>
      </c>
      <c r="C375" s="1">
        <v>36</v>
      </c>
      <c r="D375" s="1">
        <f>Estação!D499</f>
        <v>22.01</v>
      </c>
      <c r="E375" s="1">
        <f>Estação!E499</f>
        <v>0.12</v>
      </c>
      <c r="F375" s="1">
        <f>Estação!F499</f>
        <v>0.41</v>
      </c>
      <c r="G375" s="1">
        <f>Estação!G499</f>
        <v>3.65</v>
      </c>
      <c r="H375" s="1">
        <f>Estação!H499</f>
        <v>4.0599999999999996</v>
      </c>
      <c r="I375" s="1">
        <f>Estação!I499</f>
        <v>3.2</v>
      </c>
      <c r="J375" s="1">
        <f>Estação!J499</f>
        <v>0</v>
      </c>
      <c r="K375" s="1">
        <f>Estação!K499</f>
        <v>4</v>
      </c>
      <c r="L375" s="1">
        <f>Estação!L499</f>
        <v>29.6</v>
      </c>
      <c r="M375" s="1">
        <f>Estação!M499</f>
        <v>69.3</v>
      </c>
      <c r="N375" s="1">
        <f>Estação!N499</f>
        <v>1010.5</v>
      </c>
      <c r="O375" s="1">
        <f>Estação!O499</f>
        <v>737</v>
      </c>
      <c r="P375" s="1">
        <f>Estação!P499</f>
        <v>3.49</v>
      </c>
      <c r="Q375" s="1">
        <f>Estação!Q499</f>
        <v>50.05</v>
      </c>
      <c r="R375" s="1">
        <f>Estação!R499</f>
        <v>0</v>
      </c>
    </row>
    <row r="376" spans="1:18">
      <c r="A376" s="23">
        <v>43877.583344907405</v>
      </c>
      <c r="B376" s="1">
        <f>Estação!C500</f>
        <v>27.4</v>
      </c>
      <c r="C376" s="1">
        <v>36</v>
      </c>
      <c r="D376" s="1">
        <f>Estação!D500</f>
        <v>22.07</v>
      </c>
      <c r="E376" s="1">
        <f>Estação!E500</f>
        <v>0.12</v>
      </c>
      <c r="F376" s="1">
        <f>Estação!F500</f>
        <v>0.24</v>
      </c>
      <c r="G376" s="1">
        <f>Estação!G500</f>
        <v>3.76</v>
      </c>
      <c r="H376" s="1">
        <f>Estação!H500</f>
        <v>3.99</v>
      </c>
      <c r="I376" s="1">
        <f>Estação!I500</f>
        <v>3.23</v>
      </c>
      <c r="J376" s="1">
        <f>Estação!J500</f>
        <v>0</v>
      </c>
      <c r="K376" s="1">
        <f>Estação!K500</f>
        <v>2</v>
      </c>
      <c r="L376" s="1">
        <f>Estação!L500</f>
        <v>27.8</v>
      </c>
      <c r="M376" s="1">
        <f>Estação!M500</f>
        <v>73.7</v>
      </c>
      <c r="N376" s="1">
        <f>Estação!N500</f>
        <v>1010</v>
      </c>
      <c r="O376" s="1">
        <f>Estação!O500</f>
        <v>290</v>
      </c>
      <c r="P376" s="1">
        <f>Estação!P500</f>
        <v>3.06</v>
      </c>
      <c r="Q376" s="1">
        <f>Estação!Q500</f>
        <v>64.510000000000005</v>
      </c>
      <c r="R376" s="1">
        <f>Estação!R500</f>
        <v>0</v>
      </c>
    </row>
    <row r="377" spans="1:18">
      <c r="A377" s="23">
        <v>43877.625011574077</v>
      </c>
      <c r="B377" s="1">
        <f>Estação!C501</f>
        <v>27.3</v>
      </c>
      <c r="C377" s="1">
        <v>36</v>
      </c>
      <c r="D377" s="1">
        <f>Estação!D501</f>
        <v>20.329999999999998</v>
      </c>
      <c r="E377" s="1">
        <f>Estação!E501</f>
        <v>0.13</v>
      </c>
      <c r="F377" s="1">
        <f>Estação!F501</f>
        <v>0.49</v>
      </c>
      <c r="G377" s="1">
        <f>Estação!G501</f>
        <v>4</v>
      </c>
      <c r="H377" s="1">
        <f>Estação!H501</f>
        <v>4.49</v>
      </c>
      <c r="I377" s="1">
        <f>Estação!I501</f>
        <v>2.73</v>
      </c>
      <c r="J377" s="1">
        <f>Estação!J501</f>
        <v>0</v>
      </c>
      <c r="K377" s="1">
        <f>Estação!K501</f>
        <v>1</v>
      </c>
      <c r="L377" s="1">
        <f>Estação!L501</f>
        <v>27.9</v>
      </c>
      <c r="M377" s="1">
        <f>Estação!M501</f>
        <v>73</v>
      </c>
      <c r="N377" s="1">
        <f>Estação!N501</f>
        <v>1009.5</v>
      </c>
      <c r="O377" s="1">
        <f>Estação!O501</f>
        <v>212</v>
      </c>
      <c r="P377" s="1">
        <f>Estação!P501</f>
        <v>2.04</v>
      </c>
      <c r="Q377" s="1">
        <f>Estação!Q501</f>
        <v>77.42</v>
      </c>
      <c r="R377" s="1">
        <f>Estação!R501</f>
        <v>0</v>
      </c>
    </row>
    <row r="378" spans="1:18">
      <c r="A378" s="23">
        <v>43877.666678240741</v>
      </c>
      <c r="B378" s="1">
        <f>Estação!C502</f>
        <v>27.1</v>
      </c>
      <c r="C378" s="1">
        <v>36</v>
      </c>
      <c r="D378" s="1">
        <f>Estação!D502</f>
        <v>19.71</v>
      </c>
      <c r="E378" s="1">
        <f>Estação!E502</f>
        <v>0.15</v>
      </c>
      <c r="F378" s="1">
        <f>Estação!F502</f>
        <v>0.37</v>
      </c>
      <c r="G378" s="1">
        <f>Estação!G502</f>
        <v>3.89</v>
      </c>
      <c r="H378" s="1">
        <f>Estação!H502</f>
        <v>4.26</v>
      </c>
      <c r="I378" s="1">
        <f>Estação!I502</f>
        <v>2.88</v>
      </c>
      <c r="J378" s="1">
        <f>Estação!J502</f>
        <v>2</v>
      </c>
      <c r="K378" s="1">
        <f>Estação!K502</f>
        <v>0</v>
      </c>
      <c r="L378" s="1">
        <f>Estação!L502</f>
        <v>27.8</v>
      </c>
      <c r="M378" s="1">
        <f>Estação!M502</f>
        <v>76.2</v>
      </c>
      <c r="N378" s="1">
        <f>Estação!N502</f>
        <v>1009.2</v>
      </c>
      <c r="O378" s="1">
        <f>Estação!O502</f>
        <v>138</v>
      </c>
      <c r="P378" s="1">
        <f>Estação!P502</f>
        <v>1.1399999999999999</v>
      </c>
      <c r="Q378" s="1">
        <f>Estação!Q502</f>
        <v>89.63</v>
      </c>
      <c r="R378" s="1">
        <f>Estação!R502</f>
        <v>0</v>
      </c>
    </row>
    <row r="379" spans="1:18">
      <c r="A379" s="23">
        <v>43877.708344907405</v>
      </c>
      <c r="B379" s="1">
        <f>Estação!C503</f>
        <v>26.8</v>
      </c>
      <c r="C379" s="1">
        <v>36</v>
      </c>
      <c r="D379" s="1">
        <f>Estação!D503</f>
        <v>12.91</v>
      </c>
      <c r="E379" s="1">
        <f>Estação!E503</f>
        <v>0.22</v>
      </c>
      <c r="F379" s="1">
        <f>Estação!F503</f>
        <v>0.8</v>
      </c>
      <c r="G379" s="1">
        <f>Estação!G503</f>
        <v>5.13</v>
      </c>
      <c r="H379" s="1">
        <f>Estação!H503</f>
        <v>5.94</v>
      </c>
      <c r="I379" s="1">
        <f>Estação!I503</f>
        <v>3.03</v>
      </c>
      <c r="J379" s="1">
        <f>Estação!J503</f>
        <v>4</v>
      </c>
      <c r="K379" s="1">
        <f>Estação!K503</f>
        <v>2</v>
      </c>
      <c r="L379" s="1">
        <f>Estação!L503</f>
        <v>26.9</v>
      </c>
      <c r="M379" s="1">
        <f>Estação!M503</f>
        <v>84.7</v>
      </c>
      <c r="N379" s="1">
        <f>Estação!N503</f>
        <v>1009.5</v>
      </c>
      <c r="O379" s="1">
        <f>Estação!O503</f>
        <v>86</v>
      </c>
      <c r="P379" s="1">
        <f>Estação!P503</f>
        <v>1.39</v>
      </c>
      <c r="Q379" s="1">
        <f>Estação!Q503</f>
        <v>174.06</v>
      </c>
      <c r="R379" s="1">
        <f>Estação!R503</f>
        <v>0</v>
      </c>
    </row>
    <row r="380" spans="1:18">
      <c r="A380" s="23">
        <v>43877.750011574077</v>
      </c>
      <c r="B380" s="1">
        <f>Estação!C504</f>
        <v>26.5</v>
      </c>
      <c r="C380" s="1">
        <v>36</v>
      </c>
      <c r="D380" s="1">
        <f>Estação!D504</f>
        <v>10.38</v>
      </c>
      <c r="E380" s="1">
        <f>Estação!E504</f>
        <v>0.27</v>
      </c>
      <c r="F380" s="1">
        <f>Estação!F504</f>
        <v>0.68</v>
      </c>
      <c r="G380" s="1">
        <f>Estação!G504</f>
        <v>8.75</v>
      </c>
      <c r="H380" s="1">
        <f>Estação!H504</f>
        <v>9.43</v>
      </c>
      <c r="I380" s="1">
        <f>Estação!I504</f>
        <v>3.03</v>
      </c>
      <c r="J380" s="1">
        <f>Estação!J504</f>
        <v>5</v>
      </c>
      <c r="K380" s="1">
        <f>Estação!K504</f>
        <v>3</v>
      </c>
      <c r="L380" s="1">
        <f>Estação!L504</f>
        <v>26.7</v>
      </c>
      <c r="M380" s="1">
        <f>Estação!M504</f>
        <v>85.5</v>
      </c>
      <c r="N380" s="1">
        <f>Estação!N504</f>
        <v>1009.5</v>
      </c>
      <c r="O380" s="1">
        <f>Estação!O504</f>
        <v>20</v>
      </c>
      <c r="P380" s="1">
        <f>Estação!P504</f>
        <v>0.75</v>
      </c>
      <c r="Q380" s="1">
        <f>Estação!Q504</f>
        <v>136.43</v>
      </c>
      <c r="R380" s="1">
        <f>Estação!R504</f>
        <v>0</v>
      </c>
    </row>
    <row r="381" spans="1:18">
      <c r="A381" s="23">
        <v>43877.791678240741</v>
      </c>
      <c r="B381" s="1">
        <f>Estação!C505</f>
        <v>26.4</v>
      </c>
      <c r="C381" s="1">
        <v>36</v>
      </c>
      <c r="D381" s="1">
        <f>Estação!D505</f>
        <v>4.8899999999999997</v>
      </c>
      <c r="E381" s="1">
        <f>Estação!E505</f>
        <v>0.42</v>
      </c>
      <c r="F381" s="1">
        <f>Estação!F505</f>
        <v>2.31</v>
      </c>
      <c r="G381" s="1">
        <f>Estação!G505</f>
        <v>14.36</v>
      </c>
      <c r="H381" s="1">
        <f>Estação!H505</f>
        <v>16.66</v>
      </c>
      <c r="I381" s="1">
        <f>Estação!I505</f>
        <v>3.06</v>
      </c>
      <c r="J381" s="1">
        <f>Estação!J505</f>
        <v>19</v>
      </c>
      <c r="K381" s="1">
        <f>Estação!K505</f>
        <v>9</v>
      </c>
      <c r="L381" s="1">
        <f>Estação!L505</f>
        <v>26.3</v>
      </c>
      <c r="M381" s="1">
        <f>Estação!M505</f>
        <v>87.7</v>
      </c>
      <c r="N381" s="1">
        <f>Estação!N505</f>
        <v>1009.6</v>
      </c>
      <c r="O381" s="1">
        <f>Estação!O505</f>
        <v>0</v>
      </c>
      <c r="P381" s="1">
        <f>Estação!P505</f>
        <v>0.44</v>
      </c>
      <c r="Q381" s="1">
        <f>Estação!Q505</f>
        <v>174.25</v>
      </c>
      <c r="R381" s="1">
        <f>Estação!R505</f>
        <v>0</v>
      </c>
    </row>
    <row r="382" spans="1:18">
      <c r="A382" s="23">
        <v>43877.833344907405</v>
      </c>
      <c r="B382" s="1">
        <f>Estação!C506</f>
        <v>26.2</v>
      </c>
      <c r="C382" s="1">
        <v>36</v>
      </c>
      <c r="D382" s="1">
        <f>Estação!D506</f>
        <v>4.09</v>
      </c>
      <c r="E382" s="1">
        <f>Estação!E506</f>
        <v>0.46</v>
      </c>
      <c r="F382" s="1">
        <f>Estação!F506</f>
        <v>4.7300000000000004</v>
      </c>
      <c r="G382" s="1">
        <f>Estação!G506</f>
        <v>14.37</v>
      </c>
      <c r="H382" s="1">
        <f>Estação!H506</f>
        <v>19.100000000000001</v>
      </c>
      <c r="I382" s="1">
        <f>Estação!I506</f>
        <v>3.09</v>
      </c>
      <c r="J382" s="1">
        <f>Estação!J506</f>
        <v>22</v>
      </c>
      <c r="K382" s="1">
        <f>Estação!K506</f>
        <v>7</v>
      </c>
      <c r="L382" s="1">
        <f>Estação!L506</f>
        <v>25.9</v>
      </c>
      <c r="M382" s="1">
        <f>Estação!M506</f>
        <v>89</v>
      </c>
      <c r="N382" s="1">
        <f>Estação!N506</f>
        <v>1010.2</v>
      </c>
      <c r="O382" s="1">
        <f>Estação!O506</f>
        <v>1</v>
      </c>
      <c r="P382" s="1">
        <f>Estação!P506</f>
        <v>0.67</v>
      </c>
      <c r="Q382" s="1">
        <f>Estação!Q506</f>
        <v>195.08</v>
      </c>
      <c r="R382" s="1">
        <f>Estação!R506</f>
        <v>0</v>
      </c>
    </row>
    <row r="383" spans="1:18">
      <c r="A383" s="23">
        <v>43877.875011574077</v>
      </c>
      <c r="B383" s="1">
        <f>Estação!C507</f>
        <v>26.3</v>
      </c>
      <c r="C383" s="1">
        <v>36</v>
      </c>
      <c r="D383" s="1">
        <f>Estação!D507</f>
        <v>1.85</v>
      </c>
      <c r="E383" s="1">
        <f>Estação!E507</f>
        <v>0.67</v>
      </c>
      <c r="F383" s="1">
        <f>Estação!F507</f>
        <v>14.55</v>
      </c>
      <c r="G383" s="1">
        <f>Estação!G507</f>
        <v>20.079999999999998</v>
      </c>
      <c r="H383" s="1">
        <f>Estação!H507</f>
        <v>34.630000000000003</v>
      </c>
      <c r="I383" s="1">
        <f>Estação!I507</f>
        <v>3.09</v>
      </c>
      <c r="J383" s="1">
        <f>Estação!J507</f>
        <v>33</v>
      </c>
      <c r="K383" s="1">
        <f>Estação!K507</f>
        <v>11</v>
      </c>
      <c r="L383" s="1">
        <f>Estação!L507</f>
        <v>25.9</v>
      </c>
      <c r="M383" s="1">
        <f>Estação!M507</f>
        <v>89.3</v>
      </c>
      <c r="N383" s="1">
        <f>Estação!N507</f>
        <v>1010.9</v>
      </c>
      <c r="O383" s="1">
        <f>Estação!O507</f>
        <v>1</v>
      </c>
      <c r="P383" s="1">
        <f>Estação!P507</f>
        <v>0.54</v>
      </c>
      <c r="Q383" s="1">
        <f>Estação!Q507</f>
        <v>247.63</v>
      </c>
      <c r="R383" s="1">
        <f>Estação!R507</f>
        <v>0</v>
      </c>
    </row>
    <row r="384" spans="1:18">
      <c r="A384" s="23">
        <v>43877.916678240741</v>
      </c>
      <c r="B384" s="1">
        <f>Estação!C508</f>
        <v>26.1</v>
      </c>
      <c r="C384" s="1">
        <v>36</v>
      </c>
      <c r="D384" s="1">
        <f>Estação!D508</f>
        <v>1.77</v>
      </c>
      <c r="E384" s="1">
        <f>Estação!E508</f>
        <v>0.56999999999999995</v>
      </c>
      <c r="F384" s="1">
        <f>Estação!F508</f>
        <v>10.130000000000001</v>
      </c>
      <c r="G384" s="1">
        <f>Estação!G508</f>
        <v>19.25</v>
      </c>
      <c r="H384" s="1">
        <f>Estação!H508</f>
        <v>29.38</v>
      </c>
      <c r="I384" s="1">
        <f>Estação!I508</f>
        <v>3.1</v>
      </c>
      <c r="J384" s="1">
        <f>Estação!J508</f>
        <v>23</v>
      </c>
      <c r="K384" s="1">
        <f>Estação!K508</f>
        <v>9</v>
      </c>
      <c r="L384" s="1">
        <f>Estação!L508</f>
        <v>25.5</v>
      </c>
      <c r="M384" s="1">
        <f>Estação!M508</f>
        <v>89.1</v>
      </c>
      <c r="N384" s="1">
        <f>Estação!N508</f>
        <v>1011.2</v>
      </c>
      <c r="O384" s="1">
        <f>Estação!O508</f>
        <v>1</v>
      </c>
      <c r="P384" s="1">
        <f>Estação!P508</f>
        <v>0.64</v>
      </c>
      <c r="Q384" s="1">
        <f>Estação!Q508</f>
        <v>277.37</v>
      </c>
      <c r="R384" s="1">
        <f>Estação!R508</f>
        <v>0</v>
      </c>
    </row>
    <row r="385" spans="1:18">
      <c r="A385" s="23">
        <v>43877.958344907405</v>
      </c>
      <c r="B385" s="1">
        <f>Estação!C509</f>
        <v>26.2</v>
      </c>
      <c r="C385" s="1">
        <v>36</v>
      </c>
      <c r="D385" s="1">
        <f>Estação!D509</f>
        <v>1.76</v>
      </c>
      <c r="E385" s="1">
        <f>Estação!E509</f>
        <v>0.52</v>
      </c>
      <c r="F385" s="1">
        <f>Estação!F509</f>
        <v>6.21</v>
      </c>
      <c r="G385" s="1">
        <f>Estação!G509</f>
        <v>19.75</v>
      </c>
      <c r="H385" s="1">
        <f>Estação!H509</f>
        <v>25.96</v>
      </c>
      <c r="I385" s="1">
        <f>Estação!I509</f>
        <v>3.08</v>
      </c>
      <c r="J385" s="1">
        <f>Estação!J509</f>
        <v>18</v>
      </c>
      <c r="K385" s="1">
        <f>Estação!K509</f>
        <v>7</v>
      </c>
      <c r="L385" s="1">
        <f>Estação!L509</f>
        <v>25.3</v>
      </c>
      <c r="M385" s="1">
        <f>Estação!M509</f>
        <v>90</v>
      </c>
      <c r="N385" s="1">
        <f>Estação!N509</f>
        <v>1011.3</v>
      </c>
      <c r="O385" s="1">
        <f>Estação!O509</f>
        <v>1</v>
      </c>
      <c r="P385" s="1">
        <f>Estação!P509</f>
        <v>0.31</v>
      </c>
      <c r="Q385" s="1">
        <f>Estação!Q509</f>
        <v>209.48</v>
      </c>
      <c r="R385" s="1">
        <f>Estação!R509</f>
        <v>0</v>
      </c>
    </row>
    <row r="386" spans="1:18">
      <c r="A386" s="23">
        <v>43878.000011574077</v>
      </c>
      <c r="B386" s="1">
        <f>Estação!C518</f>
        <v>26.1</v>
      </c>
      <c r="C386" s="1">
        <v>36</v>
      </c>
      <c r="D386" s="1">
        <f>Estação!D518</f>
        <v>1.03</v>
      </c>
      <c r="E386" s="1">
        <f>Estação!E518</f>
        <v>0.61</v>
      </c>
      <c r="F386" s="1">
        <f>Estação!F518</f>
        <v>9.2100000000000009</v>
      </c>
      <c r="G386" s="1">
        <f>Estação!G518</f>
        <v>29.36</v>
      </c>
      <c r="H386" s="1">
        <f>Estação!H518</f>
        <v>38.57</v>
      </c>
      <c r="I386" s="1">
        <f>Estação!I518</f>
        <v>3.07</v>
      </c>
      <c r="J386" s="1">
        <f>Estação!J518</f>
        <v>22</v>
      </c>
      <c r="K386" s="1">
        <f>Estação!K518</f>
        <v>11</v>
      </c>
      <c r="L386" s="1">
        <f>Estação!L518</f>
        <v>25.1</v>
      </c>
      <c r="M386" s="1">
        <f>Estação!M518</f>
        <v>91.2</v>
      </c>
      <c r="N386" s="1">
        <f>Estação!N518</f>
        <v>1011.2</v>
      </c>
      <c r="O386" s="1">
        <f>Estação!O518</f>
        <v>1</v>
      </c>
      <c r="P386" s="1">
        <f>Estação!P518</f>
        <v>0.3</v>
      </c>
      <c r="Q386" s="1">
        <f>Estação!Q518</f>
        <v>196.59</v>
      </c>
      <c r="R386" s="1">
        <f>Estação!R518</f>
        <v>0</v>
      </c>
    </row>
    <row r="387" spans="1:18">
      <c r="A387" s="23">
        <v>43878.041678240741</v>
      </c>
      <c r="B387" s="1">
        <f>Estação!C519</f>
        <v>26.1</v>
      </c>
      <c r="C387" s="1">
        <v>36</v>
      </c>
      <c r="D387" s="1">
        <f>Estação!D519</f>
        <v>0.89</v>
      </c>
      <c r="E387" s="1">
        <f>Estação!E519</f>
        <v>0.63</v>
      </c>
      <c r="F387" s="1">
        <f>Estação!F519</f>
        <v>6.64</v>
      </c>
      <c r="G387" s="1">
        <f>Estação!G519</f>
        <v>26.55</v>
      </c>
      <c r="H387" s="1">
        <f>Estação!H519</f>
        <v>33.18</v>
      </c>
      <c r="I387" s="1">
        <f>Estação!I519</f>
        <v>3.35</v>
      </c>
      <c r="J387" s="1">
        <f>Estação!J519</f>
        <v>21</v>
      </c>
      <c r="K387" s="1">
        <f>Estação!K519</f>
        <v>7</v>
      </c>
      <c r="L387" s="1">
        <f>Estação!L519</f>
        <v>25</v>
      </c>
      <c r="M387" s="1">
        <f>Estação!M519</f>
        <v>92.6</v>
      </c>
      <c r="N387" s="1">
        <f>Estação!N519</f>
        <v>1010.6</v>
      </c>
      <c r="O387" s="1">
        <f>Estação!O519</f>
        <v>1</v>
      </c>
      <c r="P387" s="1">
        <f>Estação!P519</f>
        <v>0.32</v>
      </c>
      <c r="Q387" s="1">
        <f>Estação!Q519</f>
        <v>157.63</v>
      </c>
      <c r="R387" s="1">
        <f>Estação!R519</f>
        <v>0</v>
      </c>
    </row>
    <row r="388" spans="1:18">
      <c r="A388" s="23">
        <v>43878.083344907405</v>
      </c>
      <c r="B388" s="1">
        <f>Estação!C520</f>
        <v>26.3</v>
      </c>
      <c r="C388" s="1">
        <v>36</v>
      </c>
      <c r="D388" s="1">
        <f>Estação!D520</f>
        <v>1.37</v>
      </c>
      <c r="E388" s="1">
        <f>Estação!E520</f>
        <v>0.65</v>
      </c>
      <c r="F388" s="1">
        <f>Estação!F520</f>
        <v>9.6199999999999992</v>
      </c>
      <c r="G388" s="1">
        <f>Estação!G520</f>
        <v>21.32</v>
      </c>
      <c r="H388" s="1">
        <f>Estação!H520</f>
        <v>30.95</v>
      </c>
      <c r="I388" s="1">
        <f>Estação!I520</f>
        <v>3.37</v>
      </c>
      <c r="J388" s="1">
        <f>Estação!J520</f>
        <v>28</v>
      </c>
      <c r="K388" s="1">
        <f>Estação!K520</f>
        <v>6</v>
      </c>
      <c r="L388" s="1">
        <f>Estação!L520</f>
        <v>24.9</v>
      </c>
      <c r="M388" s="1">
        <f>Estação!M520</f>
        <v>93.5</v>
      </c>
      <c r="N388" s="1">
        <f>Estação!N520</f>
        <v>1009.9</v>
      </c>
      <c r="O388" s="1">
        <f>Estação!O520</f>
        <v>1</v>
      </c>
      <c r="P388" s="1">
        <f>Estação!P520</f>
        <v>0.38</v>
      </c>
      <c r="Q388" s="1">
        <f>Estação!Q520</f>
        <v>158.24</v>
      </c>
      <c r="R388" s="1">
        <f>Estação!R520</f>
        <v>0</v>
      </c>
    </row>
    <row r="389" spans="1:18">
      <c r="A389" s="23">
        <v>43878.125011574077</v>
      </c>
      <c r="B389" s="1">
        <f>Estação!C521</f>
        <v>26.3</v>
      </c>
      <c r="C389" s="1">
        <v>36</v>
      </c>
      <c r="D389" s="1">
        <f>Estação!D521</f>
        <v>1.5</v>
      </c>
      <c r="E389" s="1">
        <f>Estação!E521</f>
        <v>0.55000000000000004</v>
      </c>
      <c r="F389" s="1">
        <f>Estação!F521</f>
        <v>9.3800000000000008</v>
      </c>
      <c r="G389" s="1">
        <f>Estação!G521</f>
        <v>20.99</v>
      </c>
      <c r="H389" s="1">
        <f>Estação!H521</f>
        <v>30.37</v>
      </c>
      <c r="I389" s="1">
        <f>Estação!I521</f>
        <v>3.42</v>
      </c>
      <c r="J389" s="1">
        <f>Estação!J521</f>
        <v>36</v>
      </c>
      <c r="K389" s="1">
        <f>Estação!K521</f>
        <v>12</v>
      </c>
      <c r="L389" s="1">
        <f>Estação!L521</f>
        <v>24.9</v>
      </c>
      <c r="M389" s="1">
        <f>Estação!M521</f>
        <v>93.2</v>
      </c>
      <c r="N389" s="1">
        <f>Estação!N521</f>
        <v>1009.3</v>
      </c>
      <c r="O389" s="1">
        <f>Estação!O521</f>
        <v>1</v>
      </c>
      <c r="P389" s="1">
        <f>Estação!P521</f>
        <v>0.3</v>
      </c>
      <c r="Q389" s="1">
        <f>Estação!Q521</f>
        <v>248.5</v>
      </c>
      <c r="R389" s="1">
        <f>Estação!R521</f>
        <v>0</v>
      </c>
    </row>
    <row r="390" spans="1:18">
      <c r="A390" s="23">
        <v>43878.166678240741</v>
      </c>
      <c r="B390" s="1">
        <f>Estação!C522</f>
        <v>26.1</v>
      </c>
      <c r="C390" s="1">
        <v>36</v>
      </c>
      <c r="D390" s="1">
        <f>Estação!D522</f>
        <v>1.38</v>
      </c>
      <c r="E390" s="1">
        <f>Estação!E522</f>
        <v>0.47</v>
      </c>
      <c r="F390" s="1">
        <f>Estação!F522</f>
        <v>2.97</v>
      </c>
      <c r="G390" s="1">
        <f>Estação!G522</f>
        <v>18.28</v>
      </c>
      <c r="H390" s="1">
        <f>Estação!H522</f>
        <v>21.25</v>
      </c>
      <c r="I390" s="1">
        <f>Estação!I522</f>
        <v>3.37</v>
      </c>
      <c r="J390" s="1">
        <f>Estação!J522</f>
        <v>20</v>
      </c>
      <c r="K390" s="1">
        <f>Estação!K522</f>
        <v>8</v>
      </c>
      <c r="L390" s="1">
        <f>Estação!L522</f>
        <v>24.8</v>
      </c>
      <c r="M390" s="1">
        <f>Estação!M522</f>
        <v>93.9</v>
      </c>
      <c r="N390" s="1">
        <f>Estação!N522</f>
        <v>1009.2</v>
      </c>
      <c r="O390" s="1">
        <f>Estação!O522</f>
        <v>1</v>
      </c>
      <c r="P390" s="1">
        <f>Estação!P522</f>
        <v>0.34</v>
      </c>
      <c r="Q390" s="1">
        <f>Estação!Q522</f>
        <v>207.16</v>
      </c>
      <c r="R390" s="1">
        <f>Estação!R522</f>
        <v>0</v>
      </c>
    </row>
    <row r="391" spans="1:18">
      <c r="A391" s="23">
        <v>43878.208344907405</v>
      </c>
      <c r="B391" s="1">
        <f>Estação!C523</f>
        <v>25.9</v>
      </c>
      <c r="C391" s="1">
        <v>36</v>
      </c>
      <c r="D391" s="1">
        <f>Estação!D523</f>
        <v>0.76</v>
      </c>
      <c r="E391" s="1">
        <f>Estação!E523</f>
        <v>0.47</v>
      </c>
      <c r="F391" s="1">
        <f>Estação!F523</f>
        <v>5.51</v>
      </c>
      <c r="G391" s="1">
        <f>Estação!G523</f>
        <v>16.41</v>
      </c>
      <c r="H391" s="1">
        <f>Estação!H523</f>
        <v>21.93</v>
      </c>
      <c r="I391" s="1">
        <f>Estação!I523</f>
        <v>3.41</v>
      </c>
      <c r="J391" s="1">
        <f>Estação!J523</f>
        <v>22</v>
      </c>
      <c r="K391" s="1">
        <f>Estação!K523</f>
        <v>9</v>
      </c>
      <c r="L391" s="1">
        <f>Estação!L523</f>
        <v>24.8</v>
      </c>
      <c r="M391" s="1">
        <f>Estação!M523</f>
        <v>94.2</v>
      </c>
      <c r="N391" s="1">
        <f>Estação!N523</f>
        <v>1009.4</v>
      </c>
      <c r="O391" s="1">
        <f>Estação!O523</f>
        <v>2</v>
      </c>
      <c r="P391" s="1">
        <f>Estação!P523</f>
        <v>0.28000000000000003</v>
      </c>
      <c r="Q391" s="1">
        <f>Estação!Q523</f>
        <v>140.76</v>
      </c>
      <c r="R391" s="1">
        <f>Estação!R523</f>
        <v>0</v>
      </c>
    </row>
    <row r="392" spans="1:18">
      <c r="A392" s="23">
        <v>43878.250011574077</v>
      </c>
      <c r="B392" s="1">
        <f>Estação!C524</f>
        <v>25.9</v>
      </c>
      <c r="C392" s="1">
        <v>36</v>
      </c>
      <c r="D392" s="1">
        <f>Estação!D524</f>
        <v>1.32</v>
      </c>
      <c r="E392" s="1">
        <f>Estação!E524</f>
        <v>0.5</v>
      </c>
      <c r="F392" s="1">
        <f>Estação!F524</f>
        <v>9.39</v>
      </c>
      <c r="G392" s="1">
        <f>Estação!G524</f>
        <v>19.010000000000002</v>
      </c>
      <c r="H392" s="1">
        <f>Estação!H524</f>
        <v>28.39</v>
      </c>
      <c r="I392" s="1">
        <f>Estação!I524</f>
        <v>3.5</v>
      </c>
      <c r="J392" s="1">
        <f>Estação!J524</f>
        <v>33</v>
      </c>
      <c r="K392" s="1">
        <f>Estação!K524</f>
        <v>10</v>
      </c>
      <c r="L392" s="1">
        <f>Estação!L524</f>
        <v>24.7</v>
      </c>
      <c r="M392" s="1">
        <f>Estação!M524</f>
        <v>94.5</v>
      </c>
      <c r="N392" s="1">
        <f>Estação!N524</f>
        <v>1009.6</v>
      </c>
      <c r="O392" s="1">
        <f>Estação!O524</f>
        <v>3</v>
      </c>
      <c r="P392" s="1">
        <f>Estação!P524</f>
        <v>0.85</v>
      </c>
      <c r="Q392" s="1">
        <f>Estação!Q524</f>
        <v>180.85</v>
      </c>
      <c r="R392" s="1">
        <f>Estação!R524</f>
        <v>0</v>
      </c>
    </row>
    <row r="393" spans="1:18">
      <c r="A393" s="23">
        <v>43878.291678240741</v>
      </c>
      <c r="B393" s="1">
        <f>Estação!C525</f>
        <v>25.9</v>
      </c>
      <c r="C393" s="1">
        <v>36</v>
      </c>
      <c r="D393" s="1">
        <f>Estação!D525</f>
        <v>1.7</v>
      </c>
      <c r="E393" s="1">
        <f>Estação!E525</f>
        <v>0.46</v>
      </c>
      <c r="F393" s="1">
        <f>Estação!F525</f>
        <v>9.41</v>
      </c>
      <c r="G393" s="1">
        <f>Estação!G525</f>
        <v>19.12</v>
      </c>
      <c r="H393" s="1">
        <f>Estação!H525</f>
        <v>28.53</v>
      </c>
      <c r="I393" s="1">
        <f>Estação!I525</f>
        <v>3.42</v>
      </c>
      <c r="J393" s="1">
        <f>Estação!J525</f>
        <v>17</v>
      </c>
      <c r="K393" s="1">
        <f>Estação!K525</f>
        <v>8</v>
      </c>
      <c r="L393" s="1">
        <f>Estação!L525</f>
        <v>24.5</v>
      </c>
      <c r="M393" s="1">
        <f>Estação!M525</f>
        <v>96.9</v>
      </c>
      <c r="N393" s="1">
        <f>Estação!N525</f>
        <v>1010.1</v>
      </c>
      <c r="O393" s="1">
        <f>Estação!O525</f>
        <v>38</v>
      </c>
      <c r="P393" s="1">
        <f>Estação!P525</f>
        <v>1.1399999999999999</v>
      </c>
      <c r="Q393" s="1">
        <f>Estação!Q525</f>
        <v>103.65</v>
      </c>
      <c r="R393" s="1">
        <f>Estação!R525</f>
        <v>3.2</v>
      </c>
    </row>
    <row r="394" spans="1:18">
      <c r="A394" s="23">
        <v>43878.333344907405</v>
      </c>
      <c r="B394" s="1">
        <f>Estação!C526</f>
        <v>26.2</v>
      </c>
      <c r="C394" s="1">
        <v>36</v>
      </c>
      <c r="D394" s="1">
        <f>Estação!D526</f>
        <v>3.17</v>
      </c>
      <c r="E394" s="1">
        <f>Estação!E526</f>
        <v>0.53</v>
      </c>
      <c r="F394" s="1">
        <f>Estação!F526</f>
        <v>7.34</v>
      </c>
      <c r="G394" s="1">
        <f>Estação!G526</f>
        <v>16.03</v>
      </c>
      <c r="H394" s="1">
        <f>Estação!H526</f>
        <v>23.37</v>
      </c>
      <c r="I394" s="1">
        <f>Estação!I526</f>
        <v>3.42</v>
      </c>
      <c r="J394" s="1">
        <f>Estação!J526</f>
        <v>11</v>
      </c>
      <c r="K394" s="1">
        <f>Estação!K526</f>
        <v>6</v>
      </c>
      <c r="L394" s="1">
        <f>Estação!L526</f>
        <v>25.1</v>
      </c>
      <c r="M394" s="1">
        <f>Estação!M526</f>
        <v>96.7</v>
      </c>
      <c r="N394" s="1">
        <f>Estação!N526</f>
        <v>1011</v>
      </c>
      <c r="O394" s="1">
        <f>Estação!O526</f>
        <v>102</v>
      </c>
      <c r="P394" s="1">
        <f>Estação!P526</f>
        <v>1.83</v>
      </c>
      <c r="Q394" s="1">
        <f>Estação!Q526</f>
        <v>115.18</v>
      </c>
      <c r="R394" s="1">
        <f>Estação!R526</f>
        <v>0.2</v>
      </c>
    </row>
    <row r="395" spans="1:18">
      <c r="A395" s="23">
        <v>43878.375011574077</v>
      </c>
      <c r="B395" s="1">
        <f>Estação!C527</f>
        <v>26.3</v>
      </c>
      <c r="C395" s="1">
        <v>36</v>
      </c>
      <c r="D395" s="1">
        <f>Estação!D527</f>
        <v>14.1</v>
      </c>
      <c r="E395" s="1">
        <f>Estação!E527</f>
        <v>0.39</v>
      </c>
      <c r="F395" s="1">
        <f>Estação!F527</f>
        <v>3.47</v>
      </c>
      <c r="G395" s="1">
        <f>Estação!G527</f>
        <v>11.89</v>
      </c>
      <c r="H395" s="1">
        <f>Estação!H527</f>
        <v>15.35</v>
      </c>
      <c r="I395" s="1">
        <f>Estação!I527</f>
        <v>3.4</v>
      </c>
      <c r="J395" s="1">
        <f>Estação!J527</f>
        <v>5</v>
      </c>
      <c r="K395" s="1">
        <f>Estação!K527</f>
        <v>5</v>
      </c>
      <c r="L395" s="1">
        <f>Estação!L527</f>
        <v>24.7</v>
      </c>
      <c r="M395" s="1">
        <f>Estação!M527</f>
        <v>93.6</v>
      </c>
      <c r="N395" s="1">
        <f>Estação!N527</f>
        <v>1011.8</v>
      </c>
      <c r="O395" s="1">
        <f>Estação!O527</f>
        <v>121</v>
      </c>
      <c r="P395" s="1">
        <f>Estação!P527</f>
        <v>3.7</v>
      </c>
      <c r="Q395" s="1">
        <f>Estação!Q527</f>
        <v>97.35</v>
      </c>
      <c r="R395" s="1">
        <f>Estação!R527</f>
        <v>2.6</v>
      </c>
    </row>
    <row r="396" spans="1:18">
      <c r="A396" s="23">
        <v>43878.416678240741</v>
      </c>
      <c r="B396" s="1">
        <f>Estação!C528</f>
        <v>26.9</v>
      </c>
      <c r="C396" s="1">
        <v>36</v>
      </c>
      <c r="D396" s="1">
        <f>Estação!D528</f>
        <v>17.14</v>
      </c>
      <c r="E396" s="1">
        <f>Estação!E528</f>
        <v>0.37</v>
      </c>
      <c r="F396" s="1">
        <f>Estação!F528</f>
        <v>2.2999999999999998</v>
      </c>
      <c r="G396" s="1">
        <f>Estação!G528</f>
        <v>9.82</v>
      </c>
      <c r="H396" s="1">
        <f>Estação!H528</f>
        <v>12.12</v>
      </c>
      <c r="I396" s="1">
        <f>Estação!I528</f>
        <v>3.34</v>
      </c>
      <c r="J396" s="1">
        <f>Estação!J528</f>
        <v>0</v>
      </c>
      <c r="K396" s="1">
        <f>Estação!K528</f>
        <v>2</v>
      </c>
      <c r="L396" s="1">
        <f>Estação!L528</f>
        <v>24</v>
      </c>
      <c r="M396" s="1">
        <f>Estação!M528</f>
        <v>96.1</v>
      </c>
      <c r="N396" s="1">
        <f>Estação!N528</f>
        <v>1012.2</v>
      </c>
      <c r="O396" s="1">
        <f>Estação!O528</f>
        <v>185</v>
      </c>
      <c r="P396" s="1">
        <f>Estação!P528</f>
        <v>3.66</v>
      </c>
      <c r="Q396" s="1">
        <f>Estação!Q528</f>
        <v>106.12</v>
      </c>
      <c r="R396" s="1">
        <f>Estação!R528</f>
        <v>6.2</v>
      </c>
    </row>
    <row r="397" spans="1:18">
      <c r="A397" s="23">
        <v>43878.458344907405</v>
      </c>
      <c r="B397" s="1">
        <f>Estação!C529</f>
        <v>27.2</v>
      </c>
      <c r="C397" s="1">
        <v>36</v>
      </c>
      <c r="D397" s="1">
        <f>Estação!D529</f>
        <v>18.78</v>
      </c>
      <c r="E397" s="1">
        <f>Estação!E529</f>
        <v>0.39</v>
      </c>
      <c r="F397" s="1">
        <f>Estação!F529</f>
        <v>2.81</v>
      </c>
      <c r="G397" s="1">
        <f>Estação!G529</f>
        <v>9.1199999999999992</v>
      </c>
      <c r="H397" s="1">
        <f>Estação!H529</f>
        <v>11.93</v>
      </c>
      <c r="I397" s="1">
        <f>Estação!I529</f>
        <v>3.36</v>
      </c>
      <c r="J397" s="1">
        <f>Estação!J529</f>
        <v>0</v>
      </c>
      <c r="K397" s="1">
        <f>Estação!K529</f>
        <v>0</v>
      </c>
      <c r="L397" s="1">
        <f>Estação!L529</f>
        <v>24.5</v>
      </c>
      <c r="M397" s="1">
        <f>Estação!M529</f>
        <v>95.6</v>
      </c>
      <c r="N397" s="1">
        <f>Estação!N529</f>
        <v>1011.8</v>
      </c>
      <c r="O397" s="1">
        <f>Estação!O529</f>
        <v>254</v>
      </c>
      <c r="P397" s="1">
        <f>Estação!P529</f>
        <v>2.2599999999999998</v>
      </c>
      <c r="Q397" s="1">
        <f>Estação!Q529</f>
        <v>76.16</v>
      </c>
      <c r="R397" s="1">
        <f>Estação!R529</f>
        <v>6</v>
      </c>
    </row>
    <row r="398" spans="1:18">
      <c r="A398" s="23">
        <v>43878.500011574077</v>
      </c>
      <c r="B398" s="1">
        <f>Estação!C530</f>
        <v>27.3</v>
      </c>
      <c r="C398" s="1">
        <v>36</v>
      </c>
      <c r="D398" s="1">
        <f>Estação!D530</f>
        <v>20.73</v>
      </c>
      <c r="E398" s="1">
        <f>Estação!E530</f>
        <v>0.42</v>
      </c>
      <c r="F398" s="1">
        <f>Estação!F530</f>
        <v>2.23</v>
      </c>
      <c r="G398" s="1">
        <f>Estação!G530</f>
        <v>7.63</v>
      </c>
      <c r="H398" s="1">
        <f>Estação!H530</f>
        <v>9.85</v>
      </c>
      <c r="I398" s="1">
        <f>Estação!I530</f>
        <v>3.3</v>
      </c>
      <c r="J398" s="1">
        <f>Estação!J530</f>
        <v>0</v>
      </c>
      <c r="K398" s="1">
        <f>Estação!K530</f>
        <v>0</v>
      </c>
      <c r="L398" s="1">
        <f>Estação!L530</f>
        <v>26.1</v>
      </c>
      <c r="M398" s="1">
        <f>Estação!M530</f>
        <v>88.8</v>
      </c>
      <c r="N398" s="1">
        <f>Estação!N530</f>
        <v>1010.8</v>
      </c>
      <c r="O398" s="1">
        <f>Estação!O530</f>
        <v>431</v>
      </c>
      <c r="P398" s="1">
        <f>Estação!P530</f>
        <v>1.9</v>
      </c>
      <c r="Q398" s="1">
        <f>Estação!Q530</f>
        <v>73.45</v>
      </c>
      <c r="R398" s="1">
        <f>Estação!R530</f>
        <v>0.2</v>
      </c>
    </row>
    <row r="399" spans="1:18">
      <c r="A399" s="23">
        <v>43878.541678240741</v>
      </c>
      <c r="B399" s="1">
        <f>Estação!C531</f>
        <v>27.6</v>
      </c>
      <c r="C399" s="1">
        <v>36</v>
      </c>
      <c r="D399" s="1">
        <f>Estação!D531</f>
        <v>25.69</v>
      </c>
      <c r="E399" s="1">
        <f>Estação!E531</f>
        <v>0.39</v>
      </c>
      <c r="F399" s="1">
        <f>Estação!F531</f>
        <v>1.67</v>
      </c>
      <c r="G399" s="1">
        <f>Estação!G531</f>
        <v>5.5</v>
      </c>
      <c r="H399" s="1">
        <f>Estação!H531</f>
        <v>7.16</v>
      </c>
      <c r="I399" s="1">
        <f>Estação!I531</f>
        <v>3.27</v>
      </c>
      <c r="J399" s="1">
        <f>Estação!J531</f>
        <v>9</v>
      </c>
      <c r="K399" s="1">
        <f>Estação!K531</f>
        <v>0</v>
      </c>
      <c r="L399" s="1">
        <f>Estação!L531</f>
        <v>28.6</v>
      </c>
      <c r="M399" s="1">
        <f>Estação!M531</f>
        <v>75.7</v>
      </c>
      <c r="N399" s="1">
        <f>Estação!N531</f>
        <v>1009.5</v>
      </c>
      <c r="O399" s="1">
        <f>Estação!O531</f>
        <v>750</v>
      </c>
      <c r="P399" s="1">
        <f>Estação!P531</f>
        <v>2.33</v>
      </c>
      <c r="Q399" s="1">
        <f>Estação!Q531</f>
        <v>56.64</v>
      </c>
      <c r="R399" s="1">
        <f>Estação!R531</f>
        <v>0.2</v>
      </c>
    </row>
    <row r="400" spans="1:18">
      <c r="A400" s="23">
        <v>43878.583344907405</v>
      </c>
      <c r="B400" s="1">
        <f>Estação!C532</f>
        <v>28.2</v>
      </c>
      <c r="C400" s="1">
        <v>36</v>
      </c>
      <c r="D400" s="1">
        <f>Estação!D532</f>
        <v>26.65</v>
      </c>
      <c r="E400" s="1">
        <f>Estação!E532</f>
        <v>0.37</v>
      </c>
      <c r="F400" s="1">
        <f>Estação!F532</f>
        <v>1.21</v>
      </c>
      <c r="G400" s="1">
        <f>Estação!G532</f>
        <v>4.92</v>
      </c>
      <c r="H400" s="1">
        <f>Estação!H532</f>
        <v>6.13</v>
      </c>
      <c r="I400" s="1">
        <f>Estação!I532</f>
        <v>3.5</v>
      </c>
      <c r="J400" s="1">
        <f>Estação!J532</f>
        <v>8</v>
      </c>
      <c r="K400" s="1">
        <f>Estação!K532</f>
        <v>0</v>
      </c>
      <c r="L400" s="1">
        <f>Estação!L532</f>
        <v>28.6</v>
      </c>
      <c r="M400" s="1">
        <f>Estação!M532</f>
        <v>73</v>
      </c>
      <c r="N400" s="1">
        <f>Estação!N532</f>
        <v>1008.9</v>
      </c>
      <c r="O400" s="1">
        <f>Estação!O532</f>
        <v>481</v>
      </c>
      <c r="P400" s="1">
        <f>Estação!P532</f>
        <v>3.03</v>
      </c>
      <c r="Q400" s="1">
        <f>Estação!Q532</f>
        <v>72.849999999999994</v>
      </c>
      <c r="R400" s="1">
        <f>Estação!R532</f>
        <v>0</v>
      </c>
    </row>
    <row r="401" spans="1:18">
      <c r="A401" s="23">
        <v>43878.625011574077</v>
      </c>
      <c r="B401" s="1">
        <f>Estação!C533</f>
        <v>29</v>
      </c>
      <c r="C401" s="1">
        <v>36</v>
      </c>
      <c r="D401" s="1">
        <f>Estação!D533</f>
        <v>26.67</v>
      </c>
      <c r="E401" s="1">
        <f>Estação!E533</f>
        <v>0.37</v>
      </c>
      <c r="F401" s="1">
        <f>Estação!F533</f>
        <v>1.5</v>
      </c>
      <c r="G401" s="1">
        <f>Estação!G533</f>
        <v>4.74</v>
      </c>
      <c r="H401" s="1">
        <f>Estação!H533</f>
        <v>6.24</v>
      </c>
      <c r="I401" s="1">
        <f>Estação!I533</f>
        <v>3.38</v>
      </c>
      <c r="J401" s="1">
        <f>Estação!J533</f>
        <v>11</v>
      </c>
      <c r="K401" s="1">
        <f>Estação!K533</f>
        <v>2</v>
      </c>
      <c r="L401" s="1">
        <f>Estação!L533</f>
        <v>28.7</v>
      </c>
      <c r="M401" s="1">
        <f>Estação!M533</f>
        <v>71</v>
      </c>
      <c r="N401" s="1">
        <f>Estação!N533</f>
        <v>1008.4</v>
      </c>
      <c r="O401" s="1">
        <f>Estação!O533</f>
        <v>451</v>
      </c>
      <c r="P401" s="1">
        <f>Estação!P533</f>
        <v>3.18</v>
      </c>
      <c r="Q401" s="1">
        <f>Estação!Q533</f>
        <v>65.739999999999995</v>
      </c>
      <c r="R401" s="1">
        <f>Estação!R533</f>
        <v>0</v>
      </c>
    </row>
    <row r="402" spans="1:18">
      <c r="A402" s="23">
        <v>43878.666678240741</v>
      </c>
      <c r="B402" s="1">
        <f>Estação!C534</f>
        <v>29.4</v>
      </c>
      <c r="C402" s="1">
        <v>36</v>
      </c>
      <c r="D402" s="1">
        <f>Estação!D534</f>
        <v>25.55</v>
      </c>
      <c r="E402" s="1">
        <f>Estação!E534</f>
        <v>0.35</v>
      </c>
      <c r="F402" s="1">
        <f>Estação!F534</f>
        <v>1.49</v>
      </c>
      <c r="G402" s="1">
        <f>Estação!G534</f>
        <v>5.81</v>
      </c>
      <c r="H402" s="1">
        <f>Estação!H534</f>
        <v>7.3</v>
      </c>
      <c r="I402" s="1">
        <f>Estação!I534</f>
        <v>3.09</v>
      </c>
      <c r="J402" s="1">
        <f>Estação!J534</f>
        <v>9</v>
      </c>
      <c r="K402" s="1">
        <f>Estação!K534</f>
        <v>1</v>
      </c>
      <c r="L402" s="1">
        <f>Estação!L534</f>
        <v>28.9</v>
      </c>
      <c r="M402" s="1">
        <f>Estação!M534</f>
        <v>69</v>
      </c>
      <c r="N402" s="1">
        <f>Estação!N534</f>
        <v>1008.2</v>
      </c>
      <c r="O402" s="1">
        <f>Estação!O534</f>
        <v>398</v>
      </c>
      <c r="P402" s="1">
        <f>Estação!P534</f>
        <v>2.14</v>
      </c>
      <c r="Q402" s="1">
        <f>Estação!Q534</f>
        <v>56.88</v>
      </c>
      <c r="R402" s="1">
        <f>Estação!R534</f>
        <v>0</v>
      </c>
    </row>
    <row r="403" spans="1:18">
      <c r="A403" s="23">
        <v>43878.708356481482</v>
      </c>
      <c r="B403" s="1">
        <f>Estação!C535</f>
        <v>29.2</v>
      </c>
      <c r="C403" s="1">
        <v>36</v>
      </c>
      <c r="D403" s="1">
        <f>Estação!D535</f>
        <v>25.73</v>
      </c>
      <c r="E403" s="1">
        <f>Estação!E535</f>
        <v>0.37</v>
      </c>
      <c r="F403" s="1">
        <f>Estação!F535</f>
        <v>1.21</v>
      </c>
      <c r="G403" s="1">
        <f>Estação!G535</f>
        <v>6.37</v>
      </c>
      <c r="H403" s="1">
        <f>Estação!H535</f>
        <v>7.58</v>
      </c>
      <c r="I403" s="1">
        <f>Estação!I535</f>
        <v>2.98</v>
      </c>
      <c r="J403" s="1">
        <f>Estação!J535</f>
        <v>11</v>
      </c>
      <c r="K403" s="1">
        <f>Estação!K535</f>
        <v>0</v>
      </c>
      <c r="L403" s="1">
        <f>Estação!L535</f>
        <v>28.8</v>
      </c>
      <c r="M403" s="1">
        <f>Estação!M535</f>
        <v>67.7</v>
      </c>
      <c r="N403" s="1">
        <f>Estação!N535</f>
        <v>1008.2</v>
      </c>
      <c r="O403" s="1">
        <f>Estação!O535</f>
        <v>184</v>
      </c>
      <c r="P403" s="1">
        <f>Estação!P535</f>
        <v>2.2599999999999998</v>
      </c>
      <c r="Q403" s="1">
        <f>Estação!Q535</f>
        <v>53.5</v>
      </c>
      <c r="R403" s="1">
        <f>Estação!R535</f>
        <v>0</v>
      </c>
    </row>
    <row r="404" spans="1:18">
      <c r="A404" s="23">
        <v>43878.750023148146</v>
      </c>
      <c r="B404" s="1">
        <f>Estação!C536</f>
        <v>27.5</v>
      </c>
      <c r="C404" s="1">
        <v>36</v>
      </c>
      <c r="D404" s="1">
        <f>Estação!D536</f>
        <v>17.579999999999998</v>
      </c>
      <c r="E404" s="1">
        <f>Estação!E536</f>
        <v>0.82</v>
      </c>
      <c r="F404" s="1">
        <f>Estação!F536</f>
        <v>7.13</v>
      </c>
      <c r="G404" s="1">
        <f>Estação!G536</f>
        <v>13.39</v>
      </c>
      <c r="H404" s="1">
        <f>Estação!H536</f>
        <v>20.52</v>
      </c>
      <c r="I404" s="1">
        <f>Estação!I536</f>
        <v>3.42</v>
      </c>
      <c r="J404" s="1">
        <f>Estação!J536</f>
        <v>13</v>
      </c>
      <c r="K404" s="1">
        <f>Estação!K536</f>
        <v>3</v>
      </c>
      <c r="L404" s="1">
        <f>Estação!L536</f>
        <v>28.1</v>
      </c>
      <c r="M404" s="1">
        <f>Estação!M536</f>
        <v>72</v>
      </c>
      <c r="N404" s="1">
        <f>Estação!N536</f>
        <v>1008.4</v>
      </c>
      <c r="O404" s="1">
        <f>Estação!O536</f>
        <v>37</v>
      </c>
      <c r="P404" s="1">
        <f>Estação!P536</f>
        <v>1.1299999999999999</v>
      </c>
      <c r="Q404" s="1">
        <f>Estação!Q536</f>
        <v>52.63</v>
      </c>
      <c r="R404" s="1">
        <f>Estação!R536</f>
        <v>0</v>
      </c>
    </row>
    <row r="405" spans="1:18">
      <c r="A405" s="23">
        <v>43878.791689814818</v>
      </c>
      <c r="B405" s="1">
        <f>Estação!C537</f>
        <v>26.9</v>
      </c>
      <c r="C405" s="1">
        <v>36</v>
      </c>
      <c r="D405" s="1">
        <f>Estação!D537</f>
        <v>11.1</v>
      </c>
      <c r="E405" s="1">
        <f>Estação!E537</f>
        <v>0.57999999999999996</v>
      </c>
      <c r="F405" s="1">
        <f>Estação!F537</f>
        <v>1.68</v>
      </c>
      <c r="G405" s="1">
        <f>Estação!G537</f>
        <v>18.47</v>
      </c>
      <c r="H405" s="1">
        <f>Estação!H537</f>
        <v>20.149999999999999</v>
      </c>
      <c r="I405" s="1">
        <f>Estação!I537</f>
        <v>3.48</v>
      </c>
      <c r="J405" s="1">
        <f>Estação!J537</f>
        <v>17</v>
      </c>
      <c r="K405" s="1">
        <f>Estação!K537</f>
        <v>9</v>
      </c>
      <c r="L405" s="1">
        <f>Estação!L537</f>
        <v>27.1</v>
      </c>
      <c r="M405" s="1">
        <f>Estação!M537</f>
        <v>76.2</v>
      </c>
      <c r="N405" s="1">
        <f>Estação!N537</f>
        <v>1008.7</v>
      </c>
      <c r="O405" s="1">
        <f>Estação!O537</f>
        <v>0</v>
      </c>
      <c r="P405" s="1">
        <f>Estação!P537</f>
        <v>0.73</v>
      </c>
      <c r="Q405" s="1">
        <f>Estação!Q537</f>
        <v>46.87</v>
      </c>
      <c r="R405" s="1">
        <f>Estação!R537</f>
        <v>0</v>
      </c>
    </row>
    <row r="406" spans="1:18">
      <c r="A406" s="23">
        <v>43878.833356481482</v>
      </c>
      <c r="B406" s="1">
        <f>Estação!C538</f>
        <v>26.6</v>
      </c>
      <c r="C406" s="1">
        <v>36</v>
      </c>
      <c r="D406" s="1">
        <f>Estação!D538</f>
        <v>2.74</v>
      </c>
      <c r="E406" s="1">
        <f>Estação!E538</f>
        <v>0.73</v>
      </c>
      <c r="F406" s="1">
        <f>Estação!F538</f>
        <v>7.24</v>
      </c>
      <c r="G406" s="1">
        <f>Estação!G538</f>
        <v>24.51</v>
      </c>
      <c r="H406" s="1">
        <f>Estação!H538</f>
        <v>31.75</v>
      </c>
      <c r="I406" s="1">
        <f>Estação!I538</f>
        <v>3.38</v>
      </c>
      <c r="J406" s="1">
        <f>Estação!J538</f>
        <v>20</v>
      </c>
      <c r="K406" s="1">
        <f>Estação!K538</f>
        <v>7</v>
      </c>
      <c r="L406" s="1">
        <f>Estação!L538</f>
        <v>26.6</v>
      </c>
      <c r="M406" s="1">
        <f>Estação!M538</f>
        <v>81.2</v>
      </c>
      <c r="N406" s="1">
        <f>Estação!N538</f>
        <v>1009.4</v>
      </c>
      <c r="O406" s="1">
        <f>Estação!O538</f>
        <v>1</v>
      </c>
      <c r="P406" s="1">
        <f>Estação!P538</f>
        <v>0.88</v>
      </c>
      <c r="Q406" s="1">
        <f>Estação!Q538</f>
        <v>64.55</v>
      </c>
      <c r="R406" s="1">
        <f>Estação!R538</f>
        <v>0</v>
      </c>
    </row>
    <row r="407" spans="1:18">
      <c r="A407" s="23">
        <v>43878.875023148146</v>
      </c>
      <c r="B407" s="1">
        <f>Estação!C539</f>
        <v>26.5</v>
      </c>
      <c r="C407" s="1">
        <v>36</v>
      </c>
      <c r="D407" s="1">
        <f>Estação!D539</f>
        <v>7.88</v>
      </c>
      <c r="E407" s="1">
        <f>Estação!E539</f>
        <v>0.54</v>
      </c>
      <c r="F407" s="1">
        <f>Estação!F539</f>
        <v>2.39</v>
      </c>
      <c r="G407" s="1">
        <f>Estação!G539</f>
        <v>17.18</v>
      </c>
      <c r="H407" s="1">
        <f>Estação!H539</f>
        <v>19.559999999999999</v>
      </c>
      <c r="I407" s="1">
        <f>Estação!I539</f>
        <v>3.52</v>
      </c>
      <c r="J407" s="1">
        <f>Estação!J539</f>
        <v>12</v>
      </c>
      <c r="K407" s="1">
        <f>Estação!K539</f>
        <v>9</v>
      </c>
      <c r="L407" s="1">
        <f>Estação!L539</f>
        <v>26.7</v>
      </c>
      <c r="M407" s="1">
        <f>Estação!M539</f>
        <v>83.5</v>
      </c>
      <c r="N407" s="1">
        <f>Estação!N539</f>
        <v>1010.2</v>
      </c>
      <c r="O407" s="1">
        <f>Estação!O539</f>
        <v>2</v>
      </c>
      <c r="P407" s="1">
        <f>Estação!P539</f>
        <v>1.21</v>
      </c>
      <c r="Q407" s="1">
        <f>Estação!Q539</f>
        <v>51.71</v>
      </c>
      <c r="R407" s="1">
        <f>Estação!R539</f>
        <v>0</v>
      </c>
    </row>
    <row r="408" spans="1:18">
      <c r="A408" s="23">
        <v>43878.916689814818</v>
      </c>
      <c r="B408" s="1">
        <f>Estação!C540</f>
        <v>26.6</v>
      </c>
      <c r="C408" s="1">
        <v>36</v>
      </c>
      <c r="D408" s="1">
        <f>Estação!D540</f>
        <v>14.2</v>
      </c>
      <c r="E408" s="1">
        <f>Estação!E540</f>
        <v>0.4</v>
      </c>
      <c r="F408" s="1">
        <f>Estação!F540</f>
        <v>0.4</v>
      </c>
      <c r="G408" s="1">
        <f>Estação!G540</f>
        <v>6.38</v>
      </c>
      <c r="H408" s="1">
        <f>Estação!H540</f>
        <v>6.78</v>
      </c>
      <c r="I408" s="1">
        <f>Estação!I540</f>
        <v>3.36</v>
      </c>
      <c r="J408" s="1">
        <f>Estação!J540</f>
        <v>8</v>
      </c>
      <c r="K408" s="1">
        <f>Estação!K540</f>
        <v>5</v>
      </c>
      <c r="L408" s="1">
        <f>Estação!L540</f>
        <v>27.5</v>
      </c>
      <c r="M408" s="1">
        <f>Estação!M540</f>
        <v>82.8</v>
      </c>
      <c r="N408" s="1">
        <f>Estação!N540</f>
        <v>1010.9</v>
      </c>
      <c r="O408" s="1">
        <f>Estação!O540</f>
        <v>2</v>
      </c>
      <c r="P408" s="1">
        <f>Estação!P540</f>
        <v>2.0099999999999998</v>
      </c>
      <c r="Q408" s="1">
        <f>Estação!Q540</f>
        <v>41.39</v>
      </c>
      <c r="R408" s="1">
        <f>Estação!R540</f>
        <v>0</v>
      </c>
    </row>
    <row r="409" spans="1:18">
      <c r="A409" s="23">
        <v>43878.958356481482</v>
      </c>
      <c r="B409" s="1">
        <f>Estação!C541</f>
        <v>26.6</v>
      </c>
      <c r="C409" s="1">
        <v>36</v>
      </c>
      <c r="D409" s="1">
        <f>Estação!D541</f>
        <v>15.71</v>
      </c>
      <c r="E409" s="1">
        <f>Estação!E541</f>
        <v>0.39</v>
      </c>
      <c r="F409" s="1">
        <f>Estação!F541</f>
        <v>0.2</v>
      </c>
      <c r="G409" s="1">
        <f>Estação!G541</f>
        <v>4.53</v>
      </c>
      <c r="H409" s="1">
        <f>Estação!H541</f>
        <v>4.7300000000000004</v>
      </c>
      <c r="I409" s="1">
        <f>Estação!I541</f>
        <v>3.35</v>
      </c>
      <c r="J409" s="1">
        <f>Estação!J541</f>
        <v>4</v>
      </c>
      <c r="K409" s="1">
        <f>Estação!K541</f>
        <v>0</v>
      </c>
      <c r="L409" s="1">
        <f>Estação!L541</f>
        <v>27.6</v>
      </c>
      <c r="M409" s="1">
        <f>Estação!M541</f>
        <v>82.1</v>
      </c>
      <c r="N409" s="1">
        <f>Estação!N541</f>
        <v>1011</v>
      </c>
      <c r="O409" s="1">
        <f>Estação!O541</f>
        <v>2</v>
      </c>
      <c r="P409" s="1">
        <f>Estação!P541</f>
        <v>2</v>
      </c>
      <c r="Q409" s="1">
        <f>Estação!Q541</f>
        <v>39.1</v>
      </c>
      <c r="R409" s="1">
        <f>Estação!R541</f>
        <v>0</v>
      </c>
    </row>
    <row r="410" spans="1:18">
      <c r="A410" s="23">
        <v>43879.000023148146</v>
      </c>
      <c r="B410" s="1">
        <f>Estação!C550</f>
        <v>26.5</v>
      </c>
      <c r="C410" s="1">
        <v>36</v>
      </c>
      <c r="D410" s="1">
        <f>Estação!D550</f>
        <v>18.25</v>
      </c>
      <c r="E410" s="1">
        <f>Estação!E550</f>
        <v>0.35</v>
      </c>
      <c r="F410" s="1">
        <f>Estação!F550</f>
        <v>0.12</v>
      </c>
      <c r="G410" s="1">
        <f>Estação!G550</f>
        <v>4.18</v>
      </c>
      <c r="H410" s="1">
        <f>Estação!H550</f>
        <v>4.29</v>
      </c>
      <c r="I410" s="1">
        <f>Estação!I550</f>
        <v>3.4</v>
      </c>
      <c r="J410" s="1">
        <f>Estação!J550</f>
        <v>0</v>
      </c>
      <c r="K410" s="1">
        <f>Estação!K550</f>
        <v>0</v>
      </c>
      <c r="L410" s="1">
        <f>Estação!L550</f>
        <v>25.8</v>
      </c>
      <c r="M410" s="1">
        <f>Estação!M550</f>
        <v>90.4</v>
      </c>
      <c r="N410" s="1">
        <f>Estação!N550</f>
        <v>1010.7</v>
      </c>
      <c r="O410" s="1">
        <f>Estação!O550</f>
        <v>3</v>
      </c>
      <c r="P410" s="1">
        <f>Estação!P550</f>
        <v>1.75</v>
      </c>
      <c r="Q410" s="1">
        <f>Estação!Q550</f>
        <v>80.13</v>
      </c>
      <c r="R410" s="1">
        <f>Estação!R550</f>
        <v>7.2</v>
      </c>
    </row>
    <row r="411" spans="1:18">
      <c r="A411" s="23">
        <v>43879.041689814818</v>
      </c>
      <c r="B411" s="1">
        <f>Estação!C551</f>
        <v>26.3</v>
      </c>
      <c r="C411" s="1">
        <v>36</v>
      </c>
      <c r="D411" s="1">
        <f>Estação!D551</f>
        <v>12</v>
      </c>
      <c r="E411" s="1">
        <f>Estação!E551</f>
        <v>0.21</v>
      </c>
      <c r="F411" s="1">
        <f>Estação!F551</f>
        <v>0.53</v>
      </c>
      <c r="G411" s="1">
        <f>Estação!G551</f>
        <v>5.63</v>
      </c>
      <c r="H411" s="1">
        <f>Estação!H551</f>
        <v>6.16</v>
      </c>
      <c r="I411" s="1">
        <f>Estação!I551</f>
        <v>3.04</v>
      </c>
      <c r="J411" s="1">
        <f>Estação!J551</f>
        <v>0</v>
      </c>
      <c r="K411" s="1">
        <f>Estação!K551</f>
        <v>0</v>
      </c>
      <c r="L411" s="1">
        <f>Estação!L551</f>
        <v>25</v>
      </c>
      <c r="M411" s="1">
        <f>Estação!M551</f>
        <v>96.8</v>
      </c>
      <c r="N411" s="1">
        <f>Estação!N551</f>
        <v>1009.9</v>
      </c>
      <c r="O411" s="1">
        <f>Estação!O551</f>
        <v>3</v>
      </c>
      <c r="P411" s="1">
        <f>Estação!P551</f>
        <v>0.68</v>
      </c>
      <c r="Q411" s="1">
        <f>Estação!Q551</f>
        <v>89.15</v>
      </c>
      <c r="R411" s="1">
        <f>Estação!R551</f>
        <v>0</v>
      </c>
    </row>
    <row r="412" spans="1:18">
      <c r="A412" s="23">
        <v>43879.083356481482</v>
      </c>
      <c r="B412" s="1">
        <f>Estação!C552</f>
        <v>26.1</v>
      </c>
      <c r="C412" s="1">
        <v>36</v>
      </c>
      <c r="D412" s="1">
        <f>Estação!D552</f>
        <v>16.41</v>
      </c>
      <c r="E412" s="1">
        <f>Estação!E552</f>
        <v>0.19</v>
      </c>
      <c r="F412" s="1">
        <f>Estação!F552</f>
        <v>0.16</v>
      </c>
      <c r="G412" s="1">
        <f>Estação!G552</f>
        <v>4.04</v>
      </c>
      <c r="H412" s="1">
        <f>Estação!H552</f>
        <v>4.21</v>
      </c>
      <c r="I412" s="1">
        <f>Estação!I552</f>
        <v>2.95</v>
      </c>
      <c r="J412" s="1">
        <f>Estação!J552</f>
        <v>1</v>
      </c>
      <c r="K412" s="1">
        <f>Estação!K552</f>
        <v>0</v>
      </c>
      <c r="L412" s="1">
        <f>Estação!L552</f>
        <v>26.2</v>
      </c>
      <c r="M412" s="1">
        <f>Estação!M552</f>
        <v>90.7</v>
      </c>
      <c r="N412" s="1">
        <f>Estação!N552</f>
        <v>1009.3</v>
      </c>
      <c r="O412" s="1">
        <f>Estação!O552</f>
        <v>5</v>
      </c>
      <c r="P412" s="1">
        <f>Estação!P552</f>
        <v>1.54</v>
      </c>
      <c r="Q412" s="1">
        <f>Estação!Q552</f>
        <v>61.17</v>
      </c>
      <c r="R412" s="1">
        <f>Estação!R552</f>
        <v>0</v>
      </c>
    </row>
    <row r="413" spans="1:18">
      <c r="A413" s="23">
        <v>43879.125023148146</v>
      </c>
      <c r="B413" s="1">
        <f>Estação!C553</f>
        <v>26.1</v>
      </c>
      <c r="C413" s="1">
        <v>36</v>
      </c>
      <c r="D413" s="1">
        <f>Estação!D553</f>
        <v>18.420000000000002</v>
      </c>
      <c r="E413" s="1">
        <f>Estação!E553</f>
        <v>0.19</v>
      </c>
      <c r="F413" s="1">
        <f>Estação!F553</f>
        <v>0.02</v>
      </c>
      <c r="G413" s="1">
        <f>Estação!G553</f>
        <v>3.28</v>
      </c>
      <c r="H413" s="1">
        <f>Estação!H553</f>
        <v>3.3</v>
      </c>
      <c r="I413" s="1">
        <f>Estação!I553</f>
        <v>2.96</v>
      </c>
      <c r="J413" s="1">
        <f>Estação!J553</f>
        <v>2</v>
      </c>
      <c r="K413" s="1">
        <f>Estação!K553</f>
        <v>0</v>
      </c>
      <c r="L413" s="1">
        <f>Estação!L553</f>
        <v>26.2</v>
      </c>
      <c r="M413" s="1">
        <f>Estação!M553</f>
        <v>88.7</v>
      </c>
      <c r="N413" s="1">
        <f>Estação!N553</f>
        <v>1008.8</v>
      </c>
      <c r="O413" s="1">
        <f>Estação!O553</f>
        <v>5</v>
      </c>
      <c r="P413" s="1">
        <f>Estação!P553</f>
        <v>1.2</v>
      </c>
      <c r="Q413" s="1">
        <f>Estação!Q553</f>
        <v>69.39</v>
      </c>
      <c r="R413" s="1">
        <f>Estação!R553</f>
        <v>0</v>
      </c>
    </row>
    <row r="414" spans="1:18">
      <c r="A414" s="23">
        <v>43879.166689814818</v>
      </c>
      <c r="B414" s="1">
        <f>Estação!C554</f>
        <v>26.2</v>
      </c>
      <c r="C414" s="1">
        <v>36</v>
      </c>
      <c r="D414" s="1">
        <f>Estação!D554</f>
        <v>18.18</v>
      </c>
      <c r="E414" s="1">
        <f>Estação!E554</f>
        <v>0.19</v>
      </c>
      <c r="F414" s="1">
        <f>Estação!F554</f>
        <v>0.12</v>
      </c>
      <c r="G414" s="1">
        <f>Estação!G554</f>
        <v>3.41</v>
      </c>
      <c r="H414" s="1">
        <f>Estação!H554</f>
        <v>3.53</v>
      </c>
      <c r="I414" s="1">
        <f>Estação!I554</f>
        <v>2.91</v>
      </c>
      <c r="J414" s="1">
        <f>Estação!J554</f>
        <v>6</v>
      </c>
      <c r="K414" s="1">
        <f>Estação!K554</f>
        <v>0</v>
      </c>
      <c r="L414" s="1">
        <f>Estação!L554</f>
        <v>26.3</v>
      </c>
      <c r="M414" s="1">
        <f>Estação!M554</f>
        <v>88.1</v>
      </c>
      <c r="N414" s="1">
        <f>Estação!N554</f>
        <v>1008.9</v>
      </c>
      <c r="O414" s="1">
        <f>Estação!O554</f>
        <v>5</v>
      </c>
      <c r="P414" s="1">
        <f>Estação!P554</f>
        <v>1.24</v>
      </c>
      <c r="Q414" s="1">
        <f>Estação!Q554</f>
        <v>58.58</v>
      </c>
      <c r="R414" s="1">
        <f>Estação!R554</f>
        <v>0</v>
      </c>
    </row>
    <row r="415" spans="1:18">
      <c r="A415" s="23">
        <v>43879.208356481482</v>
      </c>
      <c r="B415" s="1">
        <f>Estação!C555</f>
        <v>26</v>
      </c>
      <c r="C415" s="1">
        <v>36</v>
      </c>
      <c r="D415" s="1">
        <f>Estação!D555</f>
        <v>17.45</v>
      </c>
      <c r="E415" s="1">
        <f>Estação!E555</f>
        <v>0.21</v>
      </c>
      <c r="F415" s="1">
        <f>Estação!F555</f>
        <v>0.09</v>
      </c>
      <c r="G415" s="1">
        <f>Estação!G555</f>
        <v>4.42</v>
      </c>
      <c r="H415" s="1">
        <f>Estação!H555</f>
        <v>4.51</v>
      </c>
      <c r="I415" s="1">
        <f>Estação!I555</f>
        <v>2.99</v>
      </c>
      <c r="J415" s="1">
        <f>Estação!J555</f>
        <v>5</v>
      </c>
      <c r="K415" s="1">
        <f>Estação!K555</f>
        <v>0</v>
      </c>
      <c r="L415" s="1">
        <f>Estação!L555</f>
        <v>26.3</v>
      </c>
      <c r="M415" s="1">
        <f>Estação!M555</f>
        <v>86.7</v>
      </c>
      <c r="N415" s="1">
        <f>Estação!N555</f>
        <v>1009.2</v>
      </c>
      <c r="O415" s="1">
        <f>Estação!O555</f>
        <v>5</v>
      </c>
      <c r="P415" s="1">
        <f>Estação!P555</f>
        <v>1.17</v>
      </c>
      <c r="Q415" s="1">
        <f>Estação!Q555</f>
        <v>58.24</v>
      </c>
      <c r="R415" s="1">
        <f>Estação!R555</f>
        <v>0</v>
      </c>
    </row>
    <row r="416" spans="1:18">
      <c r="A416" s="23">
        <v>43879.250023148146</v>
      </c>
      <c r="B416" s="1">
        <f>Estação!C556</f>
        <v>25.9</v>
      </c>
      <c r="C416" s="1">
        <v>36</v>
      </c>
      <c r="D416" s="1">
        <f>Estação!D556</f>
        <v>16.39</v>
      </c>
      <c r="E416" s="1">
        <f>Estação!E556</f>
        <v>0.21</v>
      </c>
      <c r="F416" s="1">
        <f>Estação!F556</f>
        <v>0.35</v>
      </c>
      <c r="G416" s="1">
        <f>Estação!G556</f>
        <v>6.5</v>
      </c>
      <c r="H416" s="1">
        <f>Estação!H556</f>
        <v>6.85</v>
      </c>
      <c r="I416" s="1">
        <f>Estação!I556</f>
        <v>2.98</v>
      </c>
      <c r="J416" s="1">
        <f>Estação!J556</f>
        <v>2</v>
      </c>
      <c r="K416" s="1">
        <f>Estação!K556</f>
        <v>1</v>
      </c>
      <c r="L416" s="1">
        <f>Estação!L556</f>
        <v>26.5</v>
      </c>
      <c r="M416" s="1">
        <f>Estação!M556</f>
        <v>85.4</v>
      </c>
      <c r="N416" s="1">
        <f>Estação!N556</f>
        <v>1009.4</v>
      </c>
      <c r="O416" s="1">
        <f>Estação!O556</f>
        <v>11</v>
      </c>
      <c r="P416" s="1">
        <f>Estação!P556</f>
        <v>1.63</v>
      </c>
      <c r="Q416" s="1">
        <f>Estação!Q556</f>
        <v>60.55</v>
      </c>
      <c r="R416" s="1">
        <f>Estação!R556</f>
        <v>0</v>
      </c>
    </row>
    <row r="417" spans="1:18">
      <c r="A417" s="23">
        <v>43879.291689814818</v>
      </c>
      <c r="B417" s="1">
        <f>Estação!C557</f>
        <v>26.1</v>
      </c>
      <c r="C417" s="1">
        <v>36</v>
      </c>
      <c r="D417" s="1">
        <f>Estação!D557</f>
        <v>16.100000000000001</v>
      </c>
      <c r="E417" s="1">
        <f>Estação!E557</f>
        <v>0.28999999999999998</v>
      </c>
      <c r="F417" s="1">
        <f>Estação!F557</f>
        <v>2.21</v>
      </c>
      <c r="G417" s="1">
        <f>Estação!G557</f>
        <v>8.0500000000000007</v>
      </c>
      <c r="H417" s="1">
        <f>Estação!H557</f>
        <v>10.26</v>
      </c>
      <c r="I417" s="1">
        <f>Estação!I557</f>
        <v>2.99</v>
      </c>
      <c r="J417" s="1">
        <f>Estação!J557</f>
        <v>3</v>
      </c>
      <c r="K417" s="1">
        <f>Estação!K557</f>
        <v>2</v>
      </c>
      <c r="L417" s="1">
        <f>Estação!L557</f>
        <v>26.8</v>
      </c>
      <c r="M417" s="1">
        <f>Estação!M557</f>
        <v>82.3</v>
      </c>
      <c r="N417" s="1">
        <f>Estação!N557</f>
        <v>1009.8</v>
      </c>
      <c r="O417" s="1">
        <f>Estação!O557</f>
        <v>127</v>
      </c>
      <c r="P417" s="1">
        <f>Estação!P557</f>
        <v>1.37</v>
      </c>
      <c r="Q417" s="1">
        <f>Estação!Q557</f>
        <v>74.05</v>
      </c>
      <c r="R417" s="1">
        <f>Estação!R557</f>
        <v>0</v>
      </c>
    </row>
    <row r="418" spans="1:18">
      <c r="A418" s="23">
        <v>43879.333356481482</v>
      </c>
      <c r="B418" s="1">
        <f>Estação!C558</f>
        <v>26.3</v>
      </c>
      <c r="C418" s="1">
        <v>36</v>
      </c>
      <c r="D418" s="1">
        <f>Estação!D558</f>
        <v>16.170000000000002</v>
      </c>
      <c r="E418" s="1">
        <f>Estação!E558</f>
        <v>0.32</v>
      </c>
      <c r="F418" s="1">
        <f>Estação!F558</f>
        <v>12.27</v>
      </c>
      <c r="G418" s="1">
        <f>Estação!G558</f>
        <v>8.11</v>
      </c>
      <c r="H418" s="1">
        <f>Estação!H558</f>
        <v>20.38</v>
      </c>
      <c r="I418" s="1">
        <f>Estação!I558</f>
        <v>3.09</v>
      </c>
      <c r="J418" s="1">
        <f>Estação!J558</f>
        <v>6</v>
      </c>
      <c r="K418" s="1">
        <f>Estação!K558</f>
        <v>0</v>
      </c>
      <c r="L418" s="1">
        <f>Estação!L558</f>
        <v>28.5</v>
      </c>
      <c r="M418" s="1">
        <f>Estação!M558</f>
        <v>77.3</v>
      </c>
      <c r="N418" s="1">
        <f>Estação!N558</f>
        <v>1010.3</v>
      </c>
      <c r="O418" s="1">
        <f>Estação!O558</f>
        <v>400</v>
      </c>
      <c r="P418" s="1">
        <f>Estação!P558</f>
        <v>2.19</v>
      </c>
      <c r="Q418" s="1">
        <f>Estação!Q558</f>
        <v>64.47</v>
      </c>
      <c r="R418" s="1">
        <f>Estação!R558</f>
        <v>0</v>
      </c>
    </row>
    <row r="419" spans="1:18">
      <c r="A419" s="23">
        <v>43879.375023148146</v>
      </c>
      <c r="B419" s="1">
        <f>Estação!C559</f>
        <v>26.7</v>
      </c>
      <c r="C419" s="1">
        <v>36</v>
      </c>
      <c r="D419" s="1">
        <f>Estação!D559</f>
        <v>19.88</v>
      </c>
      <c r="E419" s="1">
        <f>Estação!E559</f>
        <v>0.26</v>
      </c>
      <c r="F419" s="1">
        <f>Estação!F559</f>
        <v>2.5</v>
      </c>
      <c r="G419" s="1">
        <f>Estação!G559</f>
        <v>6.29</v>
      </c>
      <c r="H419" s="1">
        <f>Estação!H559</f>
        <v>8.8000000000000007</v>
      </c>
      <c r="I419" s="1">
        <f>Estação!I559</f>
        <v>2.94</v>
      </c>
      <c r="J419" s="1">
        <f>Estação!J559</f>
        <v>9</v>
      </c>
      <c r="K419" s="1">
        <f>Estação!K559</f>
        <v>1</v>
      </c>
      <c r="L419" s="1">
        <f>Estação!L559</f>
        <v>29.5</v>
      </c>
      <c r="M419" s="1">
        <f>Estação!M559</f>
        <v>72.099999999999994</v>
      </c>
      <c r="N419" s="1">
        <f>Estação!N559</f>
        <v>1010.9</v>
      </c>
      <c r="O419" s="1">
        <f>Estação!O559</f>
        <v>549</v>
      </c>
      <c r="P419" s="1">
        <f>Estação!P559</f>
        <v>2.9</v>
      </c>
      <c r="Q419" s="1">
        <f>Estação!Q559</f>
        <v>51.09</v>
      </c>
      <c r="R419" s="1">
        <f>Estação!R559</f>
        <v>0</v>
      </c>
    </row>
    <row r="420" spans="1:18">
      <c r="A420" s="23">
        <v>43879.416689814818</v>
      </c>
      <c r="B420" s="1">
        <f>Estação!C560</f>
        <v>23.9</v>
      </c>
      <c r="C420" s="1">
        <v>36</v>
      </c>
      <c r="D420" s="1">
        <f>Estação!D560</f>
        <v>19.39</v>
      </c>
      <c r="E420" s="1">
        <f>Estação!E560</f>
        <v>0.26</v>
      </c>
      <c r="F420" s="1">
        <f>Estação!F560</f>
        <v>1.38</v>
      </c>
      <c r="G420" s="1">
        <f>Estação!G560</f>
        <v>5.64</v>
      </c>
      <c r="H420" s="1">
        <f>Estação!H560</f>
        <v>7.02</v>
      </c>
      <c r="I420" s="1">
        <f>Estação!I560</f>
        <v>1.99</v>
      </c>
      <c r="J420" s="1">
        <f>Estação!J560</f>
        <v>11</v>
      </c>
      <c r="K420" s="1">
        <f>Estação!K560</f>
        <v>4</v>
      </c>
      <c r="L420" s="1">
        <f>Estação!L560</f>
        <v>29.4</v>
      </c>
      <c r="M420" s="1">
        <f>Estação!M560</f>
        <v>72.7</v>
      </c>
      <c r="N420" s="1">
        <f>Estação!N560</f>
        <v>1011.1</v>
      </c>
      <c r="O420" s="1">
        <f>Estação!O560</f>
        <v>539</v>
      </c>
      <c r="P420" s="1">
        <f>Estação!P560</f>
        <v>3.18</v>
      </c>
      <c r="Q420" s="1">
        <f>Estação!Q560</f>
        <v>68.75</v>
      </c>
      <c r="R420" s="1">
        <f>Estação!R560</f>
        <v>0</v>
      </c>
    </row>
    <row r="421" spans="1:18">
      <c r="A421" s="23">
        <v>43879.458356481482</v>
      </c>
      <c r="B421" s="1">
        <f>Estação!C561</f>
        <v>23.9</v>
      </c>
      <c r="C421" s="1">
        <v>36</v>
      </c>
      <c r="D421" s="1">
        <f>Estação!D561</f>
        <v>15.75</v>
      </c>
      <c r="E421" s="1">
        <f>Estação!E561</f>
        <v>0.3</v>
      </c>
      <c r="F421" s="1">
        <f>Estação!F561</f>
        <v>2.0699999999999998</v>
      </c>
      <c r="G421" s="1">
        <f>Estação!G561</f>
        <v>7.59</v>
      </c>
      <c r="H421" s="1">
        <f>Estação!H561</f>
        <v>9.66</v>
      </c>
      <c r="I421" s="1">
        <f>Estação!I561</f>
        <v>1.66</v>
      </c>
      <c r="J421" s="1">
        <f>Estação!J561</f>
        <v>9</v>
      </c>
      <c r="K421" s="1">
        <f>Estação!K561</f>
        <v>0</v>
      </c>
      <c r="L421" s="1">
        <f>Estação!L561</f>
        <v>27.5</v>
      </c>
      <c r="M421" s="1">
        <f>Estação!M561</f>
        <v>82.7</v>
      </c>
      <c r="N421" s="1">
        <f>Estação!N561</f>
        <v>1011.2</v>
      </c>
      <c r="O421" s="1">
        <f>Estação!O561</f>
        <v>192</v>
      </c>
      <c r="P421" s="1">
        <f>Estação!P561</f>
        <v>3.29</v>
      </c>
      <c r="Q421" s="1">
        <f>Estação!Q561</f>
        <v>110.57</v>
      </c>
      <c r="R421" s="1">
        <f>Estação!R561</f>
        <v>1</v>
      </c>
    </row>
    <row r="422" spans="1:18">
      <c r="A422" s="23">
        <v>43879.500023148146</v>
      </c>
      <c r="B422" s="1">
        <f>Estação!C562</f>
        <v>23.7</v>
      </c>
      <c r="C422" s="1">
        <v>36</v>
      </c>
      <c r="D422" s="1">
        <f>Estação!D562</f>
        <v>14.2</v>
      </c>
      <c r="E422" s="1">
        <f>Estação!E562</f>
        <v>0.32</v>
      </c>
      <c r="F422" s="1">
        <f>Estação!F562</f>
        <v>3.01</v>
      </c>
      <c r="G422" s="1">
        <f>Estação!G562</f>
        <v>7.53</v>
      </c>
      <c r="H422" s="1">
        <f>Estação!H562</f>
        <v>10.54</v>
      </c>
      <c r="I422" s="1">
        <f>Estação!I562</f>
        <v>1.53</v>
      </c>
      <c r="J422" s="1">
        <f>Estação!J562</f>
        <v>3</v>
      </c>
      <c r="K422" s="1">
        <f>Estação!K562</f>
        <v>0</v>
      </c>
      <c r="L422" s="1">
        <f>Estação!L562</f>
        <v>25.6</v>
      </c>
      <c r="M422" s="1">
        <f>Estação!M562</f>
        <v>92.9</v>
      </c>
      <c r="N422" s="1">
        <f>Estação!N562</f>
        <v>1011.3</v>
      </c>
      <c r="O422" s="1">
        <f>Estação!O562</f>
        <v>241</v>
      </c>
      <c r="P422" s="1">
        <f>Estação!P562</f>
        <v>3.76</v>
      </c>
      <c r="Q422" s="1">
        <f>Estação!Q562</f>
        <v>110.79</v>
      </c>
      <c r="R422" s="1">
        <f>Estação!R562</f>
        <v>6.6</v>
      </c>
    </row>
    <row r="423" spans="1:18">
      <c r="A423" s="23">
        <v>43879.541689814818</v>
      </c>
      <c r="B423" s="1">
        <f>Estação!C563</f>
        <v>25.9</v>
      </c>
      <c r="C423" s="1">
        <v>36</v>
      </c>
      <c r="D423" s="1">
        <f>Estação!D563</f>
        <v>14.44</v>
      </c>
      <c r="E423" s="1">
        <f>Estação!E563</f>
        <v>0.35</v>
      </c>
      <c r="F423" s="1">
        <f>Estação!F563</f>
        <v>3.37</v>
      </c>
      <c r="G423" s="1">
        <f>Estação!G563</f>
        <v>7.98</v>
      </c>
      <c r="H423" s="1">
        <f>Estação!H563</f>
        <v>11.35</v>
      </c>
      <c r="I423" s="1">
        <f>Estação!I563</f>
        <v>2.16</v>
      </c>
      <c r="J423" s="1">
        <f>Estação!J563</f>
        <v>6</v>
      </c>
      <c r="K423" s="1">
        <f>Estação!K563</f>
        <v>2</v>
      </c>
      <c r="L423" s="1">
        <f>Estação!L563</f>
        <v>24.8</v>
      </c>
      <c r="M423" s="1">
        <f>Estação!M563</f>
        <v>95.6</v>
      </c>
      <c r="N423" s="1">
        <f>Estação!N563</f>
        <v>1010.8</v>
      </c>
      <c r="O423" s="1">
        <f>Estação!O563</f>
        <v>176</v>
      </c>
      <c r="P423" s="1">
        <f>Estação!P563</f>
        <v>2.4</v>
      </c>
      <c r="Q423" s="1">
        <f>Estação!Q563</f>
        <v>91.92</v>
      </c>
      <c r="R423" s="1">
        <f>Estação!R563</f>
        <v>0.8</v>
      </c>
    </row>
    <row r="424" spans="1:18">
      <c r="A424" s="23">
        <v>43879.583356481482</v>
      </c>
      <c r="B424" s="1">
        <f>Estação!C564</f>
        <v>27.2</v>
      </c>
      <c r="C424" s="1">
        <v>36</v>
      </c>
      <c r="D424" s="1">
        <f>Estação!D564</f>
        <v>17.3</v>
      </c>
      <c r="E424" s="1">
        <f>Estação!E564</f>
        <v>0.31</v>
      </c>
      <c r="F424" s="1">
        <f>Estação!F564</f>
        <v>2.5299999999999998</v>
      </c>
      <c r="G424" s="1">
        <f>Estação!G564</f>
        <v>7.19</v>
      </c>
      <c r="H424" s="1">
        <f>Estação!H564</f>
        <v>9.7200000000000006</v>
      </c>
      <c r="I424" s="1">
        <f>Estação!I564</f>
        <v>1.92</v>
      </c>
      <c r="J424" s="1">
        <f>Estação!J564</f>
        <v>5</v>
      </c>
      <c r="K424" s="1">
        <f>Estação!K564</f>
        <v>1</v>
      </c>
      <c r="L424" s="1">
        <f>Estação!L564</f>
        <v>25.8</v>
      </c>
      <c r="M424" s="1">
        <f>Estação!M564</f>
        <v>90</v>
      </c>
      <c r="N424" s="1">
        <f>Estação!N564</f>
        <v>1009.3</v>
      </c>
      <c r="O424" s="1">
        <f>Estação!O564</f>
        <v>270</v>
      </c>
      <c r="P424" s="1">
        <f>Estação!P564</f>
        <v>2.06</v>
      </c>
      <c r="Q424" s="1">
        <f>Estação!Q564</f>
        <v>98.73</v>
      </c>
      <c r="R424" s="1">
        <f>Estação!R564</f>
        <v>0</v>
      </c>
    </row>
    <row r="425" spans="1:18">
      <c r="A425" s="23">
        <v>43879.625023148146</v>
      </c>
      <c r="B425" s="1">
        <f>Estação!C565</f>
        <v>28.1</v>
      </c>
      <c r="C425" s="1">
        <v>36</v>
      </c>
      <c r="D425" s="1">
        <f>Estação!D565</f>
        <v>17.809999999999999</v>
      </c>
      <c r="E425" s="1">
        <f>Estação!E565</f>
        <v>0.28999999999999998</v>
      </c>
      <c r="F425" s="1">
        <f>Estação!F565</f>
        <v>3.17</v>
      </c>
      <c r="G425" s="1">
        <f>Estação!G565</f>
        <v>7.95</v>
      </c>
      <c r="H425" s="1">
        <f>Estação!H565</f>
        <v>11.12</v>
      </c>
      <c r="I425" s="1">
        <f>Estação!I565</f>
        <v>2.21</v>
      </c>
      <c r="J425" s="1">
        <f>Estação!J565</f>
        <v>3</v>
      </c>
      <c r="K425" s="1">
        <f>Estação!K565</f>
        <v>1</v>
      </c>
      <c r="L425" s="1">
        <f>Estação!L565</f>
        <v>27</v>
      </c>
      <c r="M425" s="1">
        <f>Estação!M565</f>
        <v>86</v>
      </c>
      <c r="N425" s="1">
        <f>Estação!N565</f>
        <v>1008.5</v>
      </c>
      <c r="O425" s="1">
        <f>Estação!O565</f>
        <v>295</v>
      </c>
      <c r="P425" s="1">
        <f>Estação!P565</f>
        <v>1.71</v>
      </c>
      <c r="Q425" s="1">
        <f>Estação!Q565</f>
        <v>78.03</v>
      </c>
      <c r="R425" s="1">
        <f>Estação!R565</f>
        <v>0</v>
      </c>
    </row>
    <row r="426" spans="1:18">
      <c r="A426" s="23">
        <v>43879.666689814818</v>
      </c>
      <c r="B426" s="1">
        <f>Estação!C566</f>
        <v>27.1</v>
      </c>
      <c r="C426" s="1">
        <v>36</v>
      </c>
      <c r="D426" s="1">
        <f>Estação!D566</f>
        <v>16.8</v>
      </c>
      <c r="E426" s="1">
        <f>Estação!E566</f>
        <v>0.32</v>
      </c>
      <c r="F426" s="1">
        <f>Estação!F566</f>
        <v>1.49</v>
      </c>
      <c r="G426" s="1">
        <f>Estação!G566</f>
        <v>6.25</v>
      </c>
      <c r="H426" s="1">
        <f>Estação!H566</f>
        <v>7.74</v>
      </c>
      <c r="I426" s="1">
        <f>Estação!I566</f>
        <v>1.89</v>
      </c>
      <c r="J426" s="1">
        <f>Estação!J566</f>
        <v>4</v>
      </c>
      <c r="K426" s="1">
        <f>Estação!K566</f>
        <v>2</v>
      </c>
      <c r="L426" s="1">
        <f>Estação!L566</f>
        <v>27.8</v>
      </c>
      <c r="M426" s="1">
        <f>Estação!M566</f>
        <v>83</v>
      </c>
      <c r="N426" s="1">
        <f>Estação!N566</f>
        <v>1007.9</v>
      </c>
      <c r="O426" s="1">
        <f>Estação!O566</f>
        <v>164</v>
      </c>
      <c r="P426" s="1">
        <f>Estação!P566</f>
        <v>1.91</v>
      </c>
      <c r="Q426" s="1">
        <f>Estação!Q566</f>
        <v>57.12</v>
      </c>
      <c r="R426" s="1">
        <f>Estação!R566</f>
        <v>0</v>
      </c>
    </row>
    <row r="427" spans="1:18">
      <c r="A427" s="23">
        <v>43879.708356481482</v>
      </c>
      <c r="B427" s="1">
        <f>Estação!C567</f>
        <v>26.8</v>
      </c>
      <c r="C427" s="1">
        <v>36</v>
      </c>
      <c r="D427" s="1">
        <f>Estação!D567</f>
        <v>15.08</v>
      </c>
      <c r="E427" s="1">
        <f>Estação!E567</f>
        <v>0.36</v>
      </c>
      <c r="F427" s="1">
        <f>Estação!F567</f>
        <v>1.62</v>
      </c>
      <c r="G427" s="1">
        <f>Estação!G567</f>
        <v>8.0399999999999991</v>
      </c>
      <c r="H427" s="1">
        <f>Estação!H567</f>
        <v>9.67</v>
      </c>
      <c r="I427" s="1">
        <f>Estação!I567</f>
        <v>1.86</v>
      </c>
      <c r="J427" s="1">
        <f>Estação!J567</f>
        <v>15</v>
      </c>
      <c r="K427" s="1">
        <f>Estação!K567</f>
        <v>2</v>
      </c>
      <c r="L427" s="1">
        <f>Estação!L567</f>
        <v>27.6</v>
      </c>
      <c r="M427" s="1">
        <f>Estação!M567</f>
        <v>84.8</v>
      </c>
      <c r="N427" s="1">
        <f>Estação!N567</f>
        <v>1007.9</v>
      </c>
      <c r="O427" s="1">
        <f>Estação!O567</f>
        <v>84</v>
      </c>
      <c r="P427" s="1">
        <f>Estação!P567</f>
        <v>1.8</v>
      </c>
      <c r="Q427" s="1">
        <f>Estação!Q567</f>
        <v>44.4</v>
      </c>
      <c r="R427" s="1">
        <f>Estação!R567</f>
        <v>0</v>
      </c>
    </row>
    <row r="428" spans="1:18">
      <c r="A428" s="23">
        <v>43879.750023148146</v>
      </c>
      <c r="B428" s="1">
        <f>Estação!C568</f>
        <v>25.6</v>
      </c>
      <c r="C428" s="1">
        <v>36</v>
      </c>
      <c r="D428" s="1">
        <f>Estação!D568</f>
        <v>10.52</v>
      </c>
      <c r="E428" s="1">
        <f>Estação!E568</f>
        <v>0.86</v>
      </c>
      <c r="F428" s="1">
        <f>Estação!F568</f>
        <v>4.97</v>
      </c>
      <c r="G428" s="1">
        <f>Estação!G568</f>
        <v>12.23</v>
      </c>
      <c r="H428" s="1">
        <f>Estação!H568</f>
        <v>17.2</v>
      </c>
      <c r="I428" s="1">
        <f>Estação!I568</f>
        <v>2.2000000000000002</v>
      </c>
      <c r="J428" s="1">
        <f>Estação!J568</f>
        <v>11</v>
      </c>
      <c r="K428" s="1">
        <f>Estação!K568</f>
        <v>1</v>
      </c>
      <c r="L428" s="1">
        <f>Estação!L568</f>
        <v>27.2</v>
      </c>
      <c r="M428" s="1">
        <f>Estação!M568</f>
        <v>86.7</v>
      </c>
      <c r="N428" s="1">
        <f>Estação!N568</f>
        <v>1008.4</v>
      </c>
      <c r="O428" s="1">
        <f>Estação!O568</f>
        <v>23</v>
      </c>
      <c r="P428" s="1">
        <f>Estação!P568</f>
        <v>1.31</v>
      </c>
      <c r="Q428" s="1">
        <f>Estação!Q568</f>
        <v>47.51</v>
      </c>
      <c r="R428" s="1">
        <f>Estação!R568</f>
        <v>0</v>
      </c>
    </row>
    <row r="429" spans="1:18">
      <c r="A429" s="23">
        <v>43879.791689814818</v>
      </c>
      <c r="B429" s="1">
        <f>Estação!C569</f>
        <v>25.5</v>
      </c>
      <c r="C429" s="1">
        <v>36</v>
      </c>
      <c r="D429" s="1">
        <f>Estação!D569</f>
        <v>9.67</v>
      </c>
      <c r="E429" s="1">
        <f>Estação!E569</f>
        <v>0.39</v>
      </c>
      <c r="F429" s="1">
        <f>Estação!F569</f>
        <v>2.04</v>
      </c>
      <c r="G429" s="1">
        <f>Estação!G569</f>
        <v>11.64</v>
      </c>
      <c r="H429" s="1">
        <f>Estação!H569</f>
        <v>13.68</v>
      </c>
      <c r="I429" s="1">
        <f>Estação!I569</f>
        <v>2.5</v>
      </c>
      <c r="J429" s="1">
        <f>Estação!J569</f>
        <v>8</v>
      </c>
      <c r="K429" s="1">
        <f>Estação!K569</f>
        <v>2</v>
      </c>
      <c r="L429" s="1">
        <f>Estação!L569</f>
        <v>27</v>
      </c>
      <c r="M429" s="1">
        <f>Estação!M569</f>
        <v>84.6</v>
      </c>
      <c r="N429" s="1">
        <f>Estação!N569</f>
        <v>1008.8</v>
      </c>
      <c r="O429" s="1">
        <f>Estação!O569</f>
        <v>2</v>
      </c>
      <c r="P429" s="1">
        <f>Estação!P569</f>
        <v>1.31</v>
      </c>
      <c r="Q429" s="1">
        <f>Estação!Q569</f>
        <v>43.36</v>
      </c>
      <c r="R429" s="1">
        <f>Estação!R569</f>
        <v>0</v>
      </c>
    </row>
    <row r="430" spans="1:18">
      <c r="A430" s="23">
        <v>43879.833356481482</v>
      </c>
      <c r="B430" s="1">
        <f>Estação!C570</f>
        <v>25.5</v>
      </c>
      <c r="C430" s="1">
        <v>36</v>
      </c>
      <c r="D430" s="1">
        <f>Estação!D570</f>
        <v>7.25</v>
      </c>
      <c r="E430" s="1">
        <f>Estação!E570</f>
        <v>0.43</v>
      </c>
      <c r="F430" s="1">
        <f>Estação!F570</f>
        <v>2.11</v>
      </c>
      <c r="G430" s="1">
        <f>Estação!G570</f>
        <v>14.26</v>
      </c>
      <c r="H430" s="1">
        <f>Estação!H570</f>
        <v>16.36</v>
      </c>
      <c r="I430" s="1">
        <f>Estação!I570</f>
        <v>1.92</v>
      </c>
      <c r="J430" s="1">
        <f>Estação!J570</f>
        <v>17</v>
      </c>
      <c r="K430" s="1">
        <f>Estação!K570</f>
        <v>5</v>
      </c>
      <c r="L430" s="1">
        <f>Estação!L570</f>
        <v>26.8</v>
      </c>
      <c r="M430" s="1">
        <f>Estação!M570</f>
        <v>85.5</v>
      </c>
      <c r="N430" s="1">
        <f>Estação!N570</f>
        <v>1009.6</v>
      </c>
      <c r="O430" s="1">
        <f>Estação!O570</f>
        <v>3</v>
      </c>
      <c r="P430" s="1">
        <f>Estação!P570</f>
        <v>1.23</v>
      </c>
      <c r="Q430" s="1">
        <f>Estação!Q570</f>
        <v>57.67</v>
      </c>
      <c r="R430" s="1">
        <f>Estação!R570</f>
        <v>0</v>
      </c>
    </row>
    <row r="431" spans="1:18">
      <c r="A431" s="23">
        <v>43879.875023148146</v>
      </c>
      <c r="B431" s="1">
        <f>Estação!C571</f>
        <v>25.5</v>
      </c>
      <c r="C431" s="1">
        <v>36</v>
      </c>
      <c r="D431" s="1">
        <f>Estação!D571</f>
        <v>7.02</v>
      </c>
      <c r="E431" s="1">
        <f>Estação!E571</f>
        <v>0.44</v>
      </c>
      <c r="F431" s="1">
        <f>Estação!F571</f>
        <v>1.25</v>
      </c>
      <c r="G431" s="1">
        <f>Estação!G571</f>
        <v>13.45</v>
      </c>
      <c r="H431" s="1">
        <f>Estação!H571</f>
        <v>14.7</v>
      </c>
      <c r="I431" s="1">
        <f>Estação!I571</f>
        <v>1.62</v>
      </c>
      <c r="J431" s="1">
        <f>Estação!J571</f>
        <v>11</v>
      </c>
      <c r="K431" s="1">
        <f>Estação!K571</f>
        <v>6</v>
      </c>
      <c r="L431" s="1">
        <f>Estação!L571</f>
        <v>26.7</v>
      </c>
      <c r="M431" s="1">
        <f>Estação!M571</f>
        <v>87.3</v>
      </c>
      <c r="N431" s="1">
        <f>Estação!N571</f>
        <v>1010.5</v>
      </c>
      <c r="O431" s="1">
        <f>Estação!O571</f>
        <v>2</v>
      </c>
      <c r="P431" s="1">
        <f>Estação!P571</f>
        <v>0.7</v>
      </c>
      <c r="Q431" s="1">
        <f>Estação!Q571</f>
        <v>85.39</v>
      </c>
      <c r="R431" s="1">
        <f>Estação!R571</f>
        <v>0</v>
      </c>
    </row>
    <row r="432" spans="1:18">
      <c r="A432" s="23">
        <v>43879.916689814818</v>
      </c>
      <c r="B432" s="1">
        <f>Estação!C572</f>
        <v>25.5</v>
      </c>
      <c r="C432" s="1">
        <v>36</v>
      </c>
      <c r="D432" s="1">
        <f>Estação!D572</f>
        <v>1.86</v>
      </c>
      <c r="E432" s="1">
        <f>Estação!E572</f>
        <v>0.82</v>
      </c>
      <c r="F432" s="1">
        <f>Estação!F572</f>
        <v>9.9600000000000009</v>
      </c>
      <c r="G432" s="1">
        <f>Estação!G572</f>
        <v>15.27</v>
      </c>
      <c r="H432" s="1">
        <f>Estação!H572</f>
        <v>25.24</v>
      </c>
      <c r="I432" s="1">
        <f>Estação!I572</f>
        <v>1.57</v>
      </c>
      <c r="J432" s="1">
        <f>Estação!J572</f>
        <v>25</v>
      </c>
      <c r="K432" s="1">
        <f>Estação!K572</f>
        <v>9</v>
      </c>
      <c r="L432" s="1">
        <f>Estação!L572</f>
        <v>26.1</v>
      </c>
      <c r="M432" s="1">
        <f>Estação!M572</f>
        <v>92</v>
      </c>
      <c r="N432" s="1">
        <f>Estação!N572</f>
        <v>1010.7</v>
      </c>
      <c r="O432" s="1">
        <f>Estação!O572</f>
        <v>2</v>
      </c>
      <c r="P432" s="1">
        <f>Estação!P572</f>
        <v>0.6</v>
      </c>
      <c r="Q432" s="1">
        <f>Estação!Q572</f>
        <v>161.07</v>
      </c>
      <c r="R432" s="1">
        <f>Estação!R572</f>
        <v>0</v>
      </c>
    </row>
    <row r="433" spans="1:18">
      <c r="A433" s="23">
        <v>43879.958356481482</v>
      </c>
      <c r="B433" s="1">
        <f>Estação!C573</f>
        <v>25.5</v>
      </c>
      <c r="C433" s="1">
        <v>36</v>
      </c>
      <c r="D433" s="1">
        <f>Estação!D573</f>
        <v>1.34</v>
      </c>
      <c r="E433" s="1">
        <f>Estação!E573</f>
        <v>1.03</v>
      </c>
      <c r="F433" s="1">
        <f>Estação!F573</f>
        <v>26.01</v>
      </c>
      <c r="G433" s="1">
        <f>Estação!G573</f>
        <v>17</v>
      </c>
      <c r="H433" s="1">
        <f>Estação!H573</f>
        <v>43.01</v>
      </c>
      <c r="I433" s="1">
        <f>Estação!I573</f>
        <v>1.6</v>
      </c>
      <c r="J433" s="1">
        <f>Estação!J573</f>
        <v>32</v>
      </c>
      <c r="K433" s="1">
        <f>Estação!K573</f>
        <v>7</v>
      </c>
      <c r="L433" s="1">
        <f>Estação!L573</f>
        <v>25.8</v>
      </c>
      <c r="M433" s="1">
        <f>Estação!M573</f>
        <v>94.1</v>
      </c>
      <c r="N433" s="1">
        <f>Estação!N573</f>
        <v>1010.6</v>
      </c>
      <c r="O433" s="1">
        <f>Estação!O573</f>
        <v>1</v>
      </c>
      <c r="P433" s="1">
        <f>Estação!P573</f>
        <v>0.14000000000000001</v>
      </c>
      <c r="Q433" s="1">
        <f>Estação!Q573</f>
        <v>186.53</v>
      </c>
      <c r="R433" s="1">
        <f>Estação!R573</f>
        <v>0</v>
      </c>
    </row>
    <row r="434" spans="1:18">
      <c r="A434" s="23">
        <v>43880.000023148146</v>
      </c>
      <c r="B434" s="1">
        <f>Estação!C582</f>
        <v>25.4</v>
      </c>
      <c r="C434" s="1">
        <v>36</v>
      </c>
      <c r="D434" s="1">
        <f>Estação!D582</f>
        <v>1.74</v>
      </c>
      <c r="E434" s="1">
        <f>Estação!E582</f>
        <v>1.02</v>
      </c>
      <c r="F434" s="1">
        <f>Estação!F582</f>
        <v>25.97</v>
      </c>
      <c r="G434" s="1">
        <f>Estação!G582</f>
        <v>17.510000000000002</v>
      </c>
      <c r="H434" s="1">
        <f>Estação!H582</f>
        <v>43.47</v>
      </c>
      <c r="I434" s="1">
        <f>Estação!I582</f>
        <v>1.74</v>
      </c>
      <c r="J434" s="1">
        <f>Estação!J582</f>
        <v>27</v>
      </c>
      <c r="K434" s="1">
        <f>Estação!K582</f>
        <v>10</v>
      </c>
      <c r="L434" s="1">
        <f>Estação!L582</f>
        <v>25.5</v>
      </c>
      <c r="M434" s="1">
        <f>Estação!M582</f>
        <v>95.7</v>
      </c>
      <c r="N434" s="1">
        <f>Estação!N582</f>
        <v>1009.8</v>
      </c>
      <c r="O434" s="1">
        <f>Estação!O582</f>
        <v>1</v>
      </c>
      <c r="P434" s="1">
        <f>Estação!P582</f>
        <v>0.4</v>
      </c>
      <c r="Q434" s="1">
        <f>Estação!Q582</f>
        <v>154.21</v>
      </c>
      <c r="R434" s="1">
        <f>Estação!R582</f>
        <v>0</v>
      </c>
    </row>
    <row r="435" spans="1:18">
      <c r="A435" s="23">
        <v>43880.041689814818</v>
      </c>
      <c r="B435" s="1">
        <f>Estação!C583</f>
        <v>25.3</v>
      </c>
      <c r="C435" s="1">
        <v>36</v>
      </c>
      <c r="D435" s="1">
        <f>Estação!D583</f>
        <v>2.16</v>
      </c>
      <c r="E435" s="1">
        <f>Estação!E583</f>
        <v>0.65</v>
      </c>
      <c r="F435" s="1">
        <f>Estação!F583</f>
        <v>17.04</v>
      </c>
      <c r="G435" s="1">
        <f>Estação!G583</f>
        <v>18.62</v>
      </c>
      <c r="H435" s="1">
        <f>Estação!H583</f>
        <v>35.659999999999997</v>
      </c>
      <c r="I435" s="1">
        <f>Estação!I583</f>
        <v>2.59</v>
      </c>
      <c r="J435" s="1">
        <f>Estação!J583</f>
        <v>24</v>
      </c>
      <c r="K435" s="1">
        <f>Estação!K583</f>
        <v>5</v>
      </c>
      <c r="L435" s="1">
        <f>Estação!L583</f>
        <v>25.4</v>
      </c>
      <c r="M435" s="1">
        <f>Estação!M583</f>
        <v>95.9</v>
      </c>
      <c r="N435" s="1">
        <f>Estação!N583</f>
        <v>1009.1</v>
      </c>
      <c r="O435" s="1">
        <f>Estação!O583</f>
        <v>1</v>
      </c>
      <c r="P435" s="1">
        <f>Estação!P583</f>
        <v>0.62</v>
      </c>
      <c r="Q435" s="1">
        <f>Estação!Q583</f>
        <v>152.69999999999999</v>
      </c>
      <c r="R435" s="1">
        <f>Estação!R583</f>
        <v>0</v>
      </c>
    </row>
    <row r="436" spans="1:18">
      <c r="A436" s="23">
        <v>43880.083356481482</v>
      </c>
      <c r="B436" s="1">
        <f>Estação!C584</f>
        <v>25.2</v>
      </c>
      <c r="C436" s="1">
        <v>36</v>
      </c>
      <c r="D436" s="1">
        <f>Estação!D584</f>
        <v>1.81</v>
      </c>
      <c r="E436" s="1">
        <f>Estação!E584</f>
        <v>0.56000000000000005</v>
      </c>
      <c r="F436" s="1">
        <f>Estação!F584</f>
        <v>11.96</v>
      </c>
      <c r="G436" s="1">
        <f>Estação!G584</f>
        <v>16.690000000000001</v>
      </c>
      <c r="H436" s="1">
        <f>Estação!H584</f>
        <v>28.65</v>
      </c>
      <c r="I436" s="1">
        <f>Estação!I584</f>
        <v>3.09</v>
      </c>
      <c r="J436" s="1">
        <f>Estação!J584</f>
        <v>22</v>
      </c>
      <c r="K436" s="1">
        <f>Estação!K584</f>
        <v>1</v>
      </c>
      <c r="L436" s="1">
        <f>Estação!L584</f>
        <v>25.3</v>
      </c>
      <c r="M436" s="1">
        <f>Estação!M584</f>
        <v>96.2</v>
      </c>
      <c r="N436" s="1">
        <f>Estação!N584</f>
        <v>1008.1</v>
      </c>
      <c r="O436" s="1">
        <f>Estação!O584</f>
        <v>2</v>
      </c>
      <c r="P436" s="1">
        <f>Estação!P584</f>
        <v>0.54</v>
      </c>
      <c r="Q436" s="1">
        <f>Estação!Q584</f>
        <v>146.84</v>
      </c>
      <c r="R436" s="1">
        <f>Estação!R584</f>
        <v>0</v>
      </c>
    </row>
    <row r="437" spans="1:18">
      <c r="A437" s="23">
        <v>43880.125023148146</v>
      </c>
      <c r="B437" s="1">
        <f>Estação!C585</f>
        <v>25.3</v>
      </c>
      <c r="C437" s="1">
        <v>36</v>
      </c>
      <c r="D437" s="1">
        <f>Estação!D585</f>
        <v>2.1</v>
      </c>
      <c r="E437" s="1">
        <f>Estação!E585</f>
        <v>0.43</v>
      </c>
      <c r="F437" s="1">
        <f>Estação!F585</f>
        <v>8.35</v>
      </c>
      <c r="G437" s="1">
        <f>Estação!G585</f>
        <v>16.87</v>
      </c>
      <c r="H437" s="1">
        <f>Estação!H585</f>
        <v>25.21</v>
      </c>
      <c r="I437" s="1">
        <f>Estação!I585</f>
        <v>3</v>
      </c>
      <c r="J437" s="1">
        <f>Estação!J585</f>
        <v>10</v>
      </c>
      <c r="K437" s="1">
        <f>Estação!K585</f>
        <v>0</v>
      </c>
      <c r="L437" s="1">
        <f>Estação!L585</f>
        <v>25.4</v>
      </c>
      <c r="M437" s="1">
        <f>Estação!M585</f>
        <v>95.4</v>
      </c>
      <c r="N437" s="1">
        <f>Estação!N585</f>
        <v>1007.3</v>
      </c>
      <c r="O437" s="1">
        <f>Estação!O585</f>
        <v>2</v>
      </c>
      <c r="P437" s="1">
        <f>Estação!P585</f>
        <v>0.56999999999999995</v>
      </c>
      <c r="Q437" s="1">
        <f>Estação!Q585</f>
        <v>132.01</v>
      </c>
      <c r="R437" s="1">
        <f>Estação!R585</f>
        <v>0</v>
      </c>
    </row>
    <row r="438" spans="1:18">
      <c r="A438" s="23">
        <v>43880.166689814818</v>
      </c>
      <c r="B438" s="1">
        <f>Estação!C586</f>
        <v>25.2</v>
      </c>
      <c r="C438" s="1">
        <v>36</v>
      </c>
      <c r="D438" s="1">
        <f>Estação!D586</f>
        <v>4.59</v>
      </c>
      <c r="E438" s="1">
        <f>Estação!E586</f>
        <v>0.31</v>
      </c>
      <c r="F438" s="1">
        <f>Estação!F586</f>
        <v>2.91</v>
      </c>
      <c r="G438" s="1">
        <f>Estação!G586</f>
        <v>13.27</v>
      </c>
      <c r="H438" s="1">
        <f>Estação!H586</f>
        <v>16.18</v>
      </c>
      <c r="I438" s="1">
        <f>Estação!I586</f>
        <v>2.92</v>
      </c>
      <c r="J438" s="1">
        <f>Estação!J586</f>
        <v>9</v>
      </c>
      <c r="K438" s="1">
        <f>Estação!K586</f>
        <v>0</v>
      </c>
      <c r="L438" s="1">
        <f>Estação!L586</f>
        <v>25.2</v>
      </c>
      <c r="M438" s="1">
        <f>Estação!M586</f>
        <v>94.8</v>
      </c>
      <c r="N438" s="1">
        <f>Estação!N586</f>
        <v>1007.3</v>
      </c>
      <c r="O438" s="1">
        <f>Estação!O586</f>
        <v>2</v>
      </c>
      <c r="P438" s="1">
        <f>Estação!P586</f>
        <v>1.33</v>
      </c>
      <c r="Q438" s="1">
        <f>Estação!Q586</f>
        <v>116.36</v>
      </c>
      <c r="R438" s="1">
        <f>Estação!R586</f>
        <v>0.8</v>
      </c>
    </row>
    <row r="439" spans="1:18">
      <c r="A439" s="23">
        <v>43880.208356481482</v>
      </c>
      <c r="B439" s="1">
        <f>Estação!C587</f>
        <v>25.3</v>
      </c>
      <c r="C439" s="1">
        <v>36</v>
      </c>
      <c r="D439" s="1">
        <f>Estação!D587</f>
        <v>8.61</v>
      </c>
      <c r="E439" s="1">
        <f>Estação!E587</f>
        <v>0.23</v>
      </c>
      <c r="F439" s="1">
        <f>Estação!F587</f>
        <v>0.23</v>
      </c>
      <c r="G439" s="1">
        <f>Estação!G587</f>
        <v>7.09</v>
      </c>
      <c r="H439" s="1">
        <f>Estação!H587</f>
        <v>7.33</v>
      </c>
      <c r="I439" s="1">
        <f>Estação!I587</f>
        <v>2.91</v>
      </c>
      <c r="J439" s="1">
        <f>Estação!J587</f>
        <v>6</v>
      </c>
      <c r="K439" s="1">
        <f>Estação!K587</f>
        <v>0</v>
      </c>
      <c r="L439" s="1">
        <f>Estação!L587</f>
        <v>24.9</v>
      </c>
      <c r="M439" s="1">
        <f>Estação!M587</f>
        <v>95.2</v>
      </c>
      <c r="N439" s="1">
        <f>Estação!N587</f>
        <v>1007.7</v>
      </c>
      <c r="O439" s="1">
        <f>Estação!O587</f>
        <v>2</v>
      </c>
      <c r="P439" s="1">
        <f>Estação!P587</f>
        <v>0.36</v>
      </c>
      <c r="Q439" s="1">
        <f>Estação!Q587</f>
        <v>117.73</v>
      </c>
      <c r="R439" s="1">
        <f>Estação!R587</f>
        <v>0</v>
      </c>
    </row>
    <row r="440" spans="1:18">
      <c r="A440" s="23">
        <v>43880.250023148146</v>
      </c>
      <c r="B440" s="1">
        <f>Estação!C588</f>
        <v>25.1</v>
      </c>
      <c r="C440" s="1">
        <v>36</v>
      </c>
      <c r="D440" s="1">
        <f>Estação!D588</f>
        <v>5.76</v>
      </c>
      <c r="E440" s="1">
        <f>Estação!E588</f>
        <v>0.28999999999999998</v>
      </c>
      <c r="F440" s="1">
        <f>Estação!F588</f>
        <v>0.89</v>
      </c>
      <c r="G440" s="1">
        <f>Estação!G588</f>
        <v>10.43</v>
      </c>
      <c r="H440" s="1">
        <f>Estação!H588</f>
        <v>11.32</v>
      </c>
      <c r="I440" s="1">
        <f>Estação!I588</f>
        <v>3.06</v>
      </c>
      <c r="J440" s="1">
        <f>Estação!J588</f>
        <v>3</v>
      </c>
      <c r="K440" s="1">
        <f>Estação!K588</f>
        <v>0</v>
      </c>
      <c r="L440" s="1">
        <f>Estação!L588</f>
        <v>24.7</v>
      </c>
      <c r="M440" s="1">
        <f>Estação!M588</f>
        <v>97.5</v>
      </c>
      <c r="N440" s="1">
        <f>Estação!N588</f>
        <v>1008.2</v>
      </c>
      <c r="O440" s="1">
        <f>Estação!O588</f>
        <v>7</v>
      </c>
      <c r="P440" s="1">
        <f>Estação!P588</f>
        <v>1.1100000000000001</v>
      </c>
      <c r="Q440" s="1">
        <f>Estação!Q588</f>
        <v>141.30000000000001</v>
      </c>
      <c r="R440" s="1">
        <f>Estação!R588</f>
        <v>2.6</v>
      </c>
    </row>
    <row r="441" spans="1:18">
      <c r="A441" s="23">
        <v>43880.291689814818</v>
      </c>
      <c r="B441" s="1">
        <f>Estação!C589</f>
        <v>25.1</v>
      </c>
      <c r="C441" s="1">
        <v>36</v>
      </c>
      <c r="D441" s="1">
        <f>Estação!D589</f>
        <v>3.02</v>
      </c>
      <c r="E441" s="1">
        <f>Estação!E589</f>
        <v>0.54</v>
      </c>
      <c r="F441" s="1">
        <f>Estação!F589</f>
        <v>15.09</v>
      </c>
      <c r="G441" s="1">
        <f>Estação!G589</f>
        <v>17.28</v>
      </c>
      <c r="H441" s="1">
        <f>Estação!H589</f>
        <v>32.369999999999997</v>
      </c>
      <c r="I441" s="1">
        <f>Estação!I589</f>
        <v>3.22</v>
      </c>
      <c r="J441" s="1">
        <f>Estação!J589</f>
        <v>12</v>
      </c>
      <c r="K441" s="1">
        <f>Estação!K589</f>
        <v>2</v>
      </c>
      <c r="L441" s="1">
        <f>Estação!L589</f>
        <v>25.1</v>
      </c>
      <c r="M441" s="1">
        <f>Estação!M589</f>
        <v>97.8</v>
      </c>
      <c r="N441" s="1">
        <f>Estação!N589</f>
        <v>1008.7</v>
      </c>
      <c r="O441" s="1">
        <f>Estação!O589</f>
        <v>42</v>
      </c>
      <c r="P441" s="1">
        <f>Estação!P589</f>
        <v>0.68</v>
      </c>
      <c r="Q441" s="1">
        <f>Estação!Q589</f>
        <v>124.02</v>
      </c>
      <c r="R441" s="1">
        <f>Estação!R589</f>
        <v>0</v>
      </c>
    </row>
    <row r="442" spans="1:18">
      <c r="A442" s="23">
        <v>43880.333356481482</v>
      </c>
      <c r="B442" s="1">
        <f>Estação!C590</f>
        <v>25.1</v>
      </c>
      <c r="C442" s="1">
        <v>36</v>
      </c>
      <c r="D442" s="1">
        <f>Estação!D590</f>
        <v>4.8</v>
      </c>
      <c r="E442" s="1">
        <f>Estação!E590</f>
        <v>0.49</v>
      </c>
      <c r="F442" s="1">
        <f>Estação!F590</f>
        <v>12.54</v>
      </c>
      <c r="G442" s="1">
        <f>Estação!G590</f>
        <v>13.15</v>
      </c>
      <c r="H442" s="1">
        <f>Estação!H590</f>
        <v>25.69</v>
      </c>
      <c r="I442" s="1">
        <f>Estação!I590</f>
        <v>3.22</v>
      </c>
      <c r="J442" s="1">
        <f>Estação!J590</f>
        <v>13</v>
      </c>
      <c r="K442" s="1">
        <f>Estação!K590</f>
        <v>3</v>
      </c>
      <c r="L442" s="1">
        <f>Estação!L590</f>
        <v>26</v>
      </c>
      <c r="M442" s="1">
        <f>Estação!M590</f>
        <v>93.5</v>
      </c>
      <c r="N442" s="1">
        <f>Estação!N590</f>
        <v>1009</v>
      </c>
      <c r="O442" s="1">
        <f>Estação!O590</f>
        <v>252</v>
      </c>
      <c r="P442" s="1">
        <f>Estação!P590</f>
        <v>1.57</v>
      </c>
      <c r="Q442" s="1">
        <f>Estação!Q590</f>
        <v>127.86</v>
      </c>
      <c r="R442" s="1">
        <f>Estação!R590</f>
        <v>0</v>
      </c>
    </row>
    <row r="443" spans="1:18">
      <c r="A443" s="23">
        <v>43880.375023148146</v>
      </c>
      <c r="B443" s="1">
        <f>Estação!C591</f>
        <v>25.7</v>
      </c>
      <c r="C443" s="1">
        <v>36</v>
      </c>
      <c r="D443" s="1">
        <f>Estação!D591</f>
        <v>9.08</v>
      </c>
      <c r="E443" s="1">
        <f>Estação!E591</f>
        <v>0.32</v>
      </c>
      <c r="F443" s="1">
        <f>Estação!F591</f>
        <v>4.16</v>
      </c>
      <c r="G443" s="1">
        <f>Estação!G591</f>
        <v>9</v>
      </c>
      <c r="H443" s="1">
        <f>Estação!H591</f>
        <v>13.16</v>
      </c>
      <c r="I443" s="1">
        <f>Estação!I591</f>
        <v>2.88</v>
      </c>
      <c r="J443" s="1">
        <f>Estação!J591</f>
        <v>8</v>
      </c>
      <c r="K443" s="1">
        <f>Estação!K591</f>
        <v>0</v>
      </c>
      <c r="L443" s="1">
        <f>Estação!L591</f>
        <v>26.9</v>
      </c>
      <c r="M443" s="1">
        <f>Estação!M591</f>
        <v>88.4</v>
      </c>
      <c r="N443" s="1">
        <f>Estação!N591</f>
        <v>1009.7</v>
      </c>
      <c r="O443" s="1">
        <f>Estação!O591</f>
        <v>307</v>
      </c>
      <c r="P443" s="1">
        <f>Estação!P591</f>
        <v>2.77</v>
      </c>
      <c r="Q443" s="1">
        <f>Estação!Q591</f>
        <v>117.65</v>
      </c>
      <c r="R443" s="1">
        <f>Estação!R591</f>
        <v>0.4</v>
      </c>
    </row>
    <row r="444" spans="1:18">
      <c r="A444" s="23">
        <v>43880.416689814818</v>
      </c>
      <c r="B444" s="1">
        <f>Estação!C592</f>
        <v>26.6</v>
      </c>
      <c r="C444" s="1">
        <v>36</v>
      </c>
      <c r="D444" s="1">
        <f>Estação!D592</f>
        <v>12.68</v>
      </c>
      <c r="E444" s="1">
        <f>Estação!E592</f>
        <v>0.28000000000000003</v>
      </c>
      <c r="F444" s="1">
        <f>Estação!F592</f>
        <v>2.89</v>
      </c>
      <c r="G444" s="1">
        <f>Estação!G592</f>
        <v>8.31</v>
      </c>
      <c r="H444" s="1">
        <f>Estação!H592</f>
        <v>11.2</v>
      </c>
      <c r="I444" s="1">
        <f>Estação!I592</f>
        <v>2.67</v>
      </c>
      <c r="J444" s="1">
        <f>Estação!J592</f>
        <v>3</v>
      </c>
      <c r="K444" s="1">
        <f>Estação!K592</f>
        <v>0</v>
      </c>
      <c r="L444" s="1">
        <f>Estação!L592</f>
        <v>26.9</v>
      </c>
      <c r="M444" s="1">
        <f>Estação!M592</f>
        <v>86.5</v>
      </c>
      <c r="N444" s="1">
        <f>Estação!N592</f>
        <v>1009.8</v>
      </c>
      <c r="O444" s="1">
        <f>Estação!O592</f>
        <v>394</v>
      </c>
      <c r="P444" s="1">
        <f>Estação!P592</f>
        <v>3.14</v>
      </c>
      <c r="Q444" s="1">
        <f>Estação!Q592</f>
        <v>99.8</v>
      </c>
      <c r="R444" s="1">
        <f>Estação!R592</f>
        <v>0</v>
      </c>
    </row>
    <row r="445" spans="1:18">
      <c r="A445" s="23">
        <v>43880.458356481482</v>
      </c>
      <c r="B445" s="1">
        <f>Estação!C593</f>
        <v>26.8</v>
      </c>
      <c r="C445" s="1">
        <v>36</v>
      </c>
      <c r="D445" s="1">
        <f>Estação!D593</f>
        <v>16.170000000000002</v>
      </c>
      <c r="E445" s="1">
        <f>Estação!E593</f>
        <v>0.27</v>
      </c>
      <c r="F445" s="1">
        <f>Estação!F593</f>
        <v>2</v>
      </c>
      <c r="G445" s="1">
        <f>Estação!G593</f>
        <v>6.99</v>
      </c>
      <c r="H445" s="1">
        <f>Estação!H593</f>
        <v>8.99</v>
      </c>
      <c r="I445" s="1">
        <f>Estação!I593</f>
        <v>2.9</v>
      </c>
      <c r="J445" s="1">
        <f>Estação!J593</f>
        <v>0</v>
      </c>
      <c r="K445" s="1">
        <f>Estação!K593</f>
        <v>0</v>
      </c>
      <c r="L445" s="1">
        <f>Estação!L593</f>
        <v>28.2</v>
      </c>
      <c r="M445" s="1">
        <f>Estação!M593</f>
        <v>78.3</v>
      </c>
      <c r="N445" s="1">
        <f>Estação!N593</f>
        <v>1009.7</v>
      </c>
      <c r="O445" s="1">
        <f>Estação!O593</f>
        <v>538</v>
      </c>
      <c r="P445" s="1">
        <f>Estação!P593</f>
        <v>2.37</v>
      </c>
      <c r="Q445" s="1">
        <f>Estação!Q593</f>
        <v>76.48</v>
      </c>
      <c r="R445" s="1">
        <f>Estação!R593</f>
        <v>0</v>
      </c>
    </row>
    <row r="446" spans="1:18">
      <c r="A446" s="23">
        <v>43880.500023148146</v>
      </c>
      <c r="B446" s="1">
        <f>Estação!C594</f>
        <v>26.8</v>
      </c>
      <c r="C446" s="1">
        <v>36</v>
      </c>
      <c r="D446" s="1">
        <f>Estação!D594</f>
        <v>17.82</v>
      </c>
      <c r="E446" s="1">
        <f>Estação!E594</f>
        <v>0.3</v>
      </c>
      <c r="F446" s="1">
        <f>Estação!F594</f>
        <v>1.97</v>
      </c>
      <c r="G446" s="1">
        <f>Estação!G594</f>
        <v>6.14</v>
      </c>
      <c r="H446" s="1">
        <f>Estação!H594</f>
        <v>8.11</v>
      </c>
      <c r="I446" s="1">
        <f>Estação!I594</f>
        <v>2.88</v>
      </c>
      <c r="J446" s="1">
        <f>Estação!J594</f>
        <v>5</v>
      </c>
      <c r="K446" s="1">
        <f>Estação!K594</f>
        <v>0</v>
      </c>
      <c r="L446" s="1">
        <f>Estação!L594</f>
        <v>29</v>
      </c>
      <c r="M446" s="1">
        <f>Estação!M594</f>
        <v>76.099999999999994</v>
      </c>
      <c r="N446" s="1">
        <f>Estação!N594</f>
        <v>1009</v>
      </c>
      <c r="O446" s="1">
        <f>Estação!O594</f>
        <v>643</v>
      </c>
      <c r="P446" s="1">
        <f>Estação!P594</f>
        <v>3.05</v>
      </c>
      <c r="Q446" s="1">
        <f>Estação!Q594</f>
        <v>75.64</v>
      </c>
      <c r="R446" s="1">
        <f>Estação!R594</f>
        <v>0</v>
      </c>
    </row>
    <row r="447" spans="1:18">
      <c r="A447" s="23">
        <v>43880.541689814818</v>
      </c>
      <c r="B447" s="1">
        <f>Estação!C595</f>
        <v>26.5</v>
      </c>
      <c r="C447" s="1">
        <v>36</v>
      </c>
      <c r="D447" s="1">
        <f>Estação!D595</f>
        <v>20.21</v>
      </c>
      <c r="E447" s="1">
        <f>Estação!E595</f>
        <v>0.31</v>
      </c>
      <c r="F447" s="1">
        <f>Estação!F595</f>
        <v>1.65</v>
      </c>
      <c r="G447" s="1">
        <f>Estação!G595</f>
        <v>5.42</v>
      </c>
      <c r="H447" s="1">
        <f>Estação!H595</f>
        <v>7.07</v>
      </c>
      <c r="I447" s="1">
        <f>Estação!I595</f>
        <v>2.87</v>
      </c>
      <c r="J447" s="1">
        <f>Estação!J595</f>
        <v>6</v>
      </c>
      <c r="K447" s="1">
        <f>Estação!K595</f>
        <v>0</v>
      </c>
      <c r="L447" s="1">
        <f>Estação!L595</f>
        <v>29.7</v>
      </c>
      <c r="M447" s="1">
        <f>Estação!M595</f>
        <v>71.2</v>
      </c>
      <c r="N447" s="1">
        <f>Estação!N595</f>
        <v>1008.2</v>
      </c>
      <c r="O447" s="1">
        <f>Estação!O595</f>
        <v>799</v>
      </c>
      <c r="P447" s="1">
        <f>Estação!P595</f>
        <v>4.18</v>
      </c>
      <c r="Q447" s="1">
        <f>Estação!Q595</f>
        <v>69.77</v>
      </c>
      <c r="R447" s="1">
        <f>Estação!R595</f>
        <v>0</v>
      </c>
    </row>
    <row r="448" spans="1:18">
      <c r="A448" s="23">
        <v>43880.583356481482</v>
      </c>
      <c r="B448" s="1">
        <f>Estação!C596</f>
        <v>26.9</v>
      </c>
      <c r="C448" s="1">
        <v>36</v>
      </c>
      <c r="D448" s="1">
        <f>Estação!D596</f>
        <v>19.93</v>
      </c>
      <c r="E448" s="1">
        <f>Estação!E596</f>
        <v>0.26</v>
      </c>
      <c r="F448" s="1">
        <f>Estação!F596</f>
        <v>1.51</v>
      </c>
      <c r="G448" s="1">
        <f>Estação!G596</f>
        <v>5.3</v>
      </c>
      <c r="H448" s="1">
        <f>Estação!H596</f>
        <v>6.82</v>
      </c>
      <c r="I448" s="1">
        <f>Estação!I596</f>
        <v>2.92</v>
      </c>
      <c r="J448" s="1">
        <f>Estação!J596</f>
        <v>5</v>
      </c>
      <c r="K448" s="1">
        <f>Estação!K596</f>
        <v>0</v>
      </c>
      <c r="L448" s="1">
        <f>Estação!L596</f>
        <v>29.9</v>
      </c>
      <c r="M448" s="1">
        <f>Estação!M596</f>
        <v>69.8</v>
      </c>
      <c r="N448" s="1">
        <f>Estação!N596</f>
        <v>1007.2</v>
      </c>
      <c r="O448" s="1">
        <f>Estação!O596</f>
        <v>610</v>
      </c>
      <c r="P448" s="1">
        <f>Estação!P596</f>
        <v>4.18</v>
      </c>
      <c r="Q448" s="1">
        <f>Estação!Q596</f>
        <v>65.150000000000006</v>
      </c>
      <c r="R448" s="1">
        <f>Estação!R596</f>
        <v>0</v>
      </c>
    </row>
    <row r="449" spans="1:18">
      <c r="A449" s="23">
        <v>43880.625023148146</v>
      </c>
      <c r="B449" s="1">
        <f>Estação!C597</f>
        <v>26.9</v>
      </c>
      <c r="C449" s="1">
        <v>36</v>
      </c>
      <c r="D449" s="1">
        <f>Estação!D597</f>
        <v>18.329999999999998</v>
      </c>
      <c r="E449" s="1">
        <f>Estação!E597</f>
        <v>0.28000000000000003</v>
      </c>
      <c r="F449" s="1">
        <f>Estação!F597</f>
        <v>1.1100000000000001</v>
      </c>
      <c r="G449" s="1">
        <f>Estação!G597</f>
        <v>5.3</v>
      </c>
      <c r="H449" s="1">
        <f>Estação!H597</f>
        <v>6.41</v>
      </c>
      <c r="I449" s="1">
        <f>Estação!I597</f>
        <v>2.89</v>
      </c>
      <c r="J449" s="1">
        <f>Estação!J597</f>
        <v>13</v>
      </c>
      <c r="K449" s="1">
        <f>Estação!K597</f>
        <v>0</v>
      </c>
      <c r="L449" s="1">
        <f>Estação!L597</f>
        <v>28.7</v>
      </c>
      <c r="M449" s="1">
        <f>Estação!M597</f>
        <v>76.5</v>
      </c>
      <c r="N449" s="1">
        <f>Estação!N597</f>
        <v>1006.8</v>
      </c>
      <c r="O449" s="1">
        <f>Estação!O597</f>
        <v>202</v>
      </c>
      <c r="P449" s="1">
        <f>Estação!P597</f>
        <v>4.03</v>
      </c>
      <c r="Q449" s="1">
        <f>Estação!Q597</f>
        <v>60.67</v>
      </c>
      <c r="R449" s="1">
        <f>Estação!R597</f>
        <v>0</v>
      </c>
    </row>
    <row r="450" spans="1:18">
      <c r="A450" s="23">
        <v>43880.666689814818</v>
      </c>
      <c r="B450" s="1">
        <f>Estação!C598</f>
        <v>25.5</v>
      </c>
      <c r="C450" s="1">
        <v>36</v>
      </c>
      <c r="D450" s="1">
        <f>Estação!D598</f>
        <v>17.29</v>
      </c>
      <c r="E450" s="1">
        <f>Estação!E598</f>
        <v>0.26</v>
      </c>
      <c r="F450" s="1">
        <f>Estação!F598</f>
        <v>1.21</v>
      </c>
      <c r="G450" s="1">
        <f>Estação!G598</f>
        <v>5.19</v>
      </c>
      <c r="H450" s="1">
        <f>Estação!H598</f>
        <v>6.4</v>
      </c>
      <c r="I450" s="1">
        <f>Estação!I598</f>
        <v>2.91</v>
      </c>
      <c r="J450" s="1">
        <f>Estação!J598</f>
        <v>10</v>
      </c>
      <c r="K450" s="1">
        <f>Estação!K598</f>
        <v>0</v>
      </c>
      <c r="L450" s="1">
        <f>Estação!L598</f>
        <v>29</v>
      </c>
      <c r="M450" s="1">
        <f>Estação!M598</f>
        <v>74.5</v>
      </c>
      <c r="N450" s="1">
        <f>Estação!N598</f>
        <v>1006.3</v>
      </c>
      <c r="O450" s="1">
        <f>Estação!O598</f>
        <v>341</v>
      </c>
      <c r="P450" s="1">
        <f>Estação!P598</f>
        <v>3.23</v>
      </c>
      <c r="Q450" s="1">
        <f>Estação!Q598</f>
        <v>44.84</v>
      </c>
      <c r="R450" s="1">
        <f>Estação!R598</f>
        <v>0.2</v>
      </c>
    </row>
    <row r="451" spans="1:18">
      <c r="A451" s="23">
        <v>43880.708356481482</v>
      </c>
      <c r="B451" s="1">
        <f>Estação!C599</f>
        <v>24.1</v>
      </c>
      <c r="C451" s="1">
        <v>36</v>
      </c>
      <c r="D451" s="1">
        <f>Estação!D599</f>
        <v>15.14</v>
      </c>
      <c r="E451" s="1">
        <f>Estação!E599</f>
        <v>0.26</v>
      </c>
      <c r="F451" s="1">
        <f>Estação!F599</f>
        <v>1.43</v>
      </c>
      <c r="G451" s="1">
        <f>Estação!G599</f>
        <v>5.93</v>
      </c>
      <c r="H451" s="1">
        <f>Estação!H599</f>
        <v>7.36</v>
      </c>
      <c r="I451" s="1">
        <f>Estação!I599</f>
        <v>2.16</v>
      </c>
      <c r="J451" s="1">
        <f>Estação!J599</f>
        <v>6</v>
      </c>
      <c r="K451" s="1">
        <f>Estação!K599</f>
        <v>0</v>
      </c>
      <c r="L451" s="1">
        <f>Estação!L599</f>
        <v>28.2</v>
      </c>
      <c r="M451" s="1">
        <f>Estação!M599</f>
        <v>79.2</v>
      </c>
      <c r="N451" s="1">
        <f>Estação!N599</f>
        <v>1006.4</v>
      </c>
      <c r="O451" s="1">
        <f>Estação!O599</f>
        <v>80</v>
      </c>
      <c r="P451" s="1">
        <f>Estação!P599</f>
        <v>3.26</v>
      </c>
      <c r="Q451" s="1">
        <f>Estação!Q599</f>
        <v>50</v>
      </c>
      <c r="R451" s="1">
        <f>Estação!R599</f>
        <v>0</v>
      </c>
    </row>
    <row r="452" spans="1:18">
      <c r="A452" s="23">
        <v>43880.750023148146</v>
      </c>
      <c r="B452" s="1">
        <f>Estação!C600</f>
        <v>22.7</v>
      </c>
      <c r="C452" s="1">
        <v>36</v>
      </c>
      <c r="D452" s="1">
        <f>Estação!D600</f>
        <v>11.85</v>
      </c>
      <c r="E452" s="1">
        <f>Estação!E600</f>
        <v>0.47</v>
      </c>
      <c r="F452" s="1">
        <f>Estação!F600</f>
        <v>2.34</v>
      </c>
      <c r="G452" s="1">
        <f>Estação!G600</f>
        <v>8.5299999999999994</v>
      </c>
      <c r="H452" s="1">
        <f>Estação!H600</f>
        <v>10.87</v>
      </c>
      <c r="I452" s="1">
        <f>Estação!I600</f>
        <v>3.02</v>
      </c>
      <c r="J452" s="1">
        <f>Estação!J600</f>
        <v>11</v>
      </c>
      <c r="K452" s="1">
        <f>Estação!K600</f>
        <v>6</v>
      </c>
      <c r="L452" s="1">
        <f>Estação!L600</f>
        <v>27.7</v>
      </c>
      <c r="M452" s="1">
        <f>Estação!M600</f>
        <v>81.2</v>
      </c>
      <c r="N452" s="1">
        <f>Estação!N600</f>
        <v>1006.9</v>
      </c>
      <c r="O452" s="1">
        <f>Estação!O600</f>
        <v>21</v>
      </c>
      <c r="P452" s="1">
        <f>Estação!P600</f>
        <v>2.4900000000000002</v>
      </c>
      <c r="Q452" s="1">
        <f>Estação!Q600</f>
        <v>57.47</v>
      </c>
      <c r="R452" s="1">
        <f>Estação!R600</f>
        <v>0</v>
      </c>
    </row>
    <row r="453" spans="1:18">
      <c r="A453" s="23">
        <v>43880.791689814818</v>
      </c>
      <c r="B453" s="1">
        <f>Estação!C601</f>
        <v>21.8</v>
      </c>
      <c r="C453" s="1">
        <v>36</v>
      </c>
      <c r="D453" s="1">
        <f>Estação!D601</f>
        <v>12.51</v>
      </c>
      <c r="E453" s="1">
        <f>Estação!E601</f>
        <v>0.33</v>
      </c>
      <c r="F453" s="1">
        <f>Estação!F601</f>
        <v>0.96</v>
      </c>
      <c r="G453" s="1">
        <f>Estação!G601</f>
        <v>8.0500000000000007</v>
      </c>
      <c r="H453" s="1">
        <f>Estação!H601</f>
        <v>9.01</v>
      </c>
      <c r="I453" s="1">
        <f>Estação!I601</f>
        <v>3.46</v>
      </c>
      <c r="J453" s="1">
        <f>Estação!J601</f>
        <v>10</v>
      </c>
      <c r="K453" s="1">
        <f>Estação!K601</f>
        <v>4</v>
      </c>
      <c r="L453" s="1">
        <f>Estação!L601</f>
        <v>27.6</v>
      </c>
      <c r="M453" s="1">
        <f>Estação!M601</f>
        <v>81.5</v>
      </c>
      <c r="N453" s="1">
        <f>Estação!N601</f>
        <v>1007.6</v>
      </c>
      <c r="O453" s="1">
        <f>Estação!O601</f>
        <v>2</v>
      </c>
      <c r="P453" s="1">
        <f>Estação!P601</f>
        <v>2.58</v>
      </c>
      <c r="Q453" s="1">
        <f>Estação!Q601</f>
        <v>51.6</v>
      </c>
      <c r="R453" s="1">
        <f>Estação!R601</f>
        <v>0</v>
      </c>
    </row>
    <row r="454" spans="1:18">
      <c r="A454" s="23">
        <v>43880.833356481482</v>
      </c>
      <c r="B454" s="1">
        <f>Estação!C602</f>
        <v>22.6</v>
      </c>
      <c r="C454" s="1">
        <v>36</v>
      </c>
      <c r="D454" s="1">
        <f>Estação!D602</f>
        <v>13.56</v>
      </c>
      <c r="E454" s="1">
        <f>Estação!E602</f>
        <v>0.27</v>
      </c>
      <c r="F454" s="1">
        <f>Estação!F602</f>
        <v>0.64</v>
      </c>
      <c r="G454" s="1">
        <f>Estação!G602</f>
        <v>6.12</v>
      </c>
      <c r="H454" s="1">
        <f>Estação!H602</f>
        <v>6.76</v>
      </c>
      <c r="I454" s="1">
        <f>Estação!I602</f>
        <v>3.66</v>
      </c>
      <c r="J454" s="1">
        <f>Estação!J602</f>
        <v>8</v>
      </c>
      <c r="K454" s="1">
        <f>Estação!K602</f>
        <v>3</v>
      </c>
      <c r="L454" s="1">
        <f>Estação!L602</f>
        <v>27.5</v>
      </c>
      <c r="M454" s="1">
        <f>Estação!M602</f>
        <v>82.5</v>
      </c>
      <c r="N454" s="1">
        <f>Estação!N602</f>
        <v>1008.2</v>
      </c>
      <c r="O454" s="1">
        <f>Estação!O602</f>
        <v>2</v>
      </c>
      <c r="P454" s="1">
        <f>Estação!P602</f>
        <v>2.74</v>
      </c>
      <c r="Q454" s="1">
        <f>Estação!Q602</f>
        <v>51.89</v>
      </c>
      <c r="R454" s="1">
        <f>Estação!R602</f>
        <v>0</v>
      </c>
    </row>
    <row r="455" spans="1:18">
      <c r="A455" s="23">
        <v>43880.875023148146</v>
      </c>
      <c r="B455" s="1">
        <f>Estação!C603</f>
        <v>21.9</v>
      </c>
      <c r="C455" s="1">
        <v>36</v>
      </c>
      <c r="D455" s="1">
        <f>Estação!D603</f>
        <v>15.82</v>
      </c>
      <c r="E455" s="1">
        <f>Estação!E603</f>
        <v>0.26</v>
      </c>
      <c r="F455" s="1">
        <f>Estação!F603</f>
        <v>0.25</v>
      </c>
      <c r="G455" s="1">
        <f>Estação!G603</f>
        <v>4.5</v>
      </c>
      <c r="H455" s="1">
        <f>Estação!H603</f>
        <v>4.75</v>
      </c>
      <c r="I455" s="1">
        <f>Estação!I603</f>
        <v>3.86</v>
      </c>
      <c r="J455" s="1">
        <f>Estação!J603</f>
        <v>13</v>
      </c>
      <c r="K455" s="1">
        <f>Estação!K603</f>
        <v>3</v>
      </c>
      <c r="L455" s="1">
        <f>Estação!L603</f>
        <v>26.8</v>
      </c>
      <c r="M455" s="1">
        <f>Estação!M603</f>
        <v>84</v>
      </c>
      <c r="N455" s="1">
        <f>Estação!N603</f>
        <v>1009.2</v>
      </c>
      <c r="O455" s="1">
        <f>Estação!O603</f>
        <v>2</v>
      </c>
      <c r="P455" s="1">
        <f>Estação!P603</f>
        <v>3.34</v>
      </c>
      <c r="Q455" s="1">
        <f>Estação!Q603</f>
        <v>74.84</v>
      </c>
      <c r="R455" s="1">
        <f>Estação!R603</f>
        <v>6</v>
      </c>
    </row>
    <row r="456" spans="1:18">
      <c r="A456" s="23">
        <v>43880.916689814818</v>
      </c>
      <c r="B456" s="1">
        <f>Estação!C604</f>
        <v>22.8</v>
      </c>
      <c r="C456" s="1">
        <v>36</v>
      </c>
      <c r="D456" s="1">
        <f>Estação!D604</f>
        <v>19.43</v>
      </c>
      <c r="E456" s="1">
        <f>Estação!E604</f>
        <v>0.23</v>
      </c>
      <c r="F456" s="1">
        <f>Estação!F604</f>
        <v>0.22</v>
      </c>
      <c r="G456" s="1">
        <f>Estação!G604</f>
        <v>4.07</v>
      </c>
      <c r="H456" s="1">
        <f>Estação!H604</f>
        <v>4.29</v>
      </c>
      <c r="I456" s="1">
        <f>Estação!I604</f>
        <v>3.95</v>
      </c>
      <c r="J456" s="1">
        <f>Estação!J604</f>
        <v>4</v>
      </c>
      <c r="K456" s="1">
        <f>Estação!K604</f>
        <v>2</v>
      </c>
      <c r="L456" s="1">
        <f>Estação!L604</f>
        <v>23</v>
      </c>
      <c r="M456" s="1">
        <f>Estação!M604</f>
        <v>98.1</v>
      </c>
      <c r="N456" s="1">
        <f>Estação!N604</f>
        <v>1010.6</v>
      </c>
      <c r="O456" s="1">
        <f>Estação!O604</f>
        <v>3</v>
      </c>
      <c r="P456" s="1">
        <f>Estação!P604</f>
        <v>4.5199999999999996</v>
      </c>
      <c r="Q456" s="1">
        <f>Estação!Q604</f>
        <v>98.66</v>
      </c>
      <c r="R456" s="1">
        <f>Estação!R604</f>
        <v>32</v>
      </c>
    </row>
    <row r="457" spans="1:18">
      <c r="A457" s="23">
        <v>43880.958356481482</v>
      </c>
      <c r="B457" s="1">
        <f>Estação!C605</f>
        <v>22.7</v>
      </c>
      <c r="C457" s="1">
        <v>36</v>
      </c>
      <c r="D457" s="1">
        <f>Estação!D605</f>
        <v>16.3</v>
      </c>
      <c r="E457" s="1">
        <f>Estação!E605</f>
        <v>0.28999999999999998</v>
      </c>
      <c r="F457" s="1">
        <f>Estação!F605</f>
        <v>0.25</v>
      </c>
      <c r="G457" s="1">
        <f>Estação!G605</f>
        <v>6.51</v>
      </c>
      <c r="H457" s="1">
        <f>Estação!H605</f>
        <v>6.76</v>
      </c>
      <c r="I457" s="1">
        <f>Estação!I605</f>
        <v>4</v>
      </c>
      <c r="J457" s="1">
        <f>Estação!J605</f>
        <v>0</v>
      </c>
      <c r="K457" s="1">
        <f>Estação!K605</f>
        <v>3</v>
      </c>
      <c r="L457" s="1">
        <f>Estação!L605</f>
        <v>22.8</v>
      </c>
      <c r="M457" s="1">
        <f>Estação!M605</f>
        <v>98.5</v>
      </c>
      <c r="N457" s="1">
        <f>Estação!N605</f>
        <v>1010.2</v>
      </c>
      <c r="O457" s="1">
        <f>Estação!O605</f>
        <v>3</v>
      </c>
      <c r="P457" s="1">
        <f>Estação!P605</f>
        <v>2.2200000000000002</v>
      </c>
      <c r="Q457" s="1">
        <f>Estação!Q605</f>
        <v>134.61000000000001</v>
      </c>
      <c r="R457" s="1">
        <f>Estação!R605</f>
        <v>0.8</v>
      </c>
    </row>
    <row r="458" spans="1:18">
      <c r="A458" s="23">
        <v>43881.000023148146</v>
      </c>
      <c r="B458" s="1">
        <f>Estação!C614</f>
        <v>22.6</v>
      </c>
      <c r="C458" s="1">
        <v>36</v>
      </c>
      <c r="D458" s="1">
        <f>Estação!D614</f>
        <v>14.9</v>
      </c>
      <c r="E458" s="1">
        <f>Estação!E614</f>
        <v>0.28000000000000003</v>
      </c>
      <c r="F458" s="1">
        <f>Estação!F614</f>
        <v>0.3</v>
      </c>
      <c r="G458" s="1">
        <f>Estação!G614</f>
        <v>6.7</v>
      </c>
      <c r="H458" s="1">
        <f>Estação!H614</f>
        <v>6.99</v>
      </c>
      <c r="I458" s="1">
        <f>Estação!I614</f>
        <v>4.0999999999999996</v>
      </c>
      <c r="J458" s="1">
        <f>Estação!J614</f>
        <v>1</v>
      </c>
      <c r="K458" s="1">
        <f>Estação!K614</f>
        <v>0</v>
      </c>
      <c r="L458" s="1">
        <f>Estação!L614</f>
        <v>23.5</v>
      </c>
      <c r="M458" s="1">
        <f>Estação!M614</f>
        <v>97.6</v>
      </c>
      <c r="N458" s="1">
        <f>Estação!N614</f>
        <v>1009.9</v>
      </c>
      <c r="O458" s="1">
        <f>Estação!O614</f>
        <v>3</v>
      </c>
      <c r="P458" s="1">
        <f>Estação!P614</f>
        <v>1.5</v>
      </c>
      <c r="Q458" s="1">
        <f>Estação!Q614</f>
        <v>131.93</v>
      </c>
      <c r="R458" s="1">
        <f>Estação!R614</f>
        <v>0.8</v>
      </c>
    </row>
    <row r="459" spans="1:18">
      <c r="A459" s="23">
        <v>43881.041689814818</v>
      </c>
      <c r="B459" s="1">
        <f>Estação!C615</f>
        <v>22.6</v>
      </c>
      <c r="C459" s="1">
        <v>36</v>
      </c>
      <c r="D459" s="1">
        <f>Estação!D615</f>
        <v>13.73</v>
      </c>
      <c r="E459" s="1">
        <f>Estação!E615</f>
        <v>0.21</v>
      </c>
      <c r="F459" s="1">
        <f>Estação!F615</f>
        <v>0.19</v>
      </c>
      <c r="G459" s="1">
        <f>Estação!G615</f>
        <v>5.19</v>
      </c>
      <c r="H459" s="1">
        <f>Estação!H615</f>
        <v>5.38</v>
      </c>
      <c r="I459" s="1">
        <f>Estação!I615</f>
        <v>3.1</v>
      </c>
      <c r="J459" s="1">
        <f>Estação!J615</f>
        <v>0</v>
      </c>
      <c r="K459" s="1">
        <f>Estação!K615</f>
        <v>0</v>
      </c>
      <c r="L459" s="1">
        <f>Estação!L615</f>
        <v>23.9</v>
      </c>
      <c r="M459" s="1">
        <f>Estação!M615</f>
        <v>97</v>
      </c>
      <c r="N459" s="1">
        <f>Estação!N615</f>
        <v>1008.8</v>
      </c>
      <c r="O459" s="1">
        <f>Estação!O615</f>
        <v>2</v>
      </c>
      <c r="P459" s="1">
        <f>Estação!P615</f>
        <v>0.56999999999999995</v>
      </c>
      <c r="Q459" s="1">
        <f>Estação!Q615</f>
        <v>103.77</v>
      </c>
      <c r="R459" s="1">
        <f>Estação!R615</f>
        <v>0</v>
      </c>
    </row>
    <row r="460" spans="1:18">
      <c r="A460" s="23">
        <v>43881.083356481482</v>
      </c>
      <c r="B460" s="1">
        <f>Estação!C616</f>
        <v>22.5</v>
      </c>
      <c r="C460" s="1">
        <v>36</v>
      </c>
      <c r="D460" s="1">
        <f>Estação!D616</f>
        <v>8.7899999999999991</v>
      </c>
      <c r="E460" s="1">
        <f>Estação!E616</f>
        <v>0.25</v>
      </c>
      <c r="F460" s="1">
        <f>Estação!F616</f>
        <v>0.31</v>
      </c>
      <c r="G460" s="1">
        <f>Estação!G616</f>
        <v>6.67</v>
      </c>
      <c r="H460" s="1">
        <f>Estação!H616</f>
        <v>6.97</v>
      </c>
      <c r="I460" s="1">
        <f>Estação!I616</f>
        <v>2.94</v>
      </c>
      <c r="J460" s="1">
        <f>Estação!J616</f>
        <v>0</v>
      </c>
      <c r="K460" s="1">
        <f>Estação!K616</f>
        <v>0</v>
      </c>
      <c r="L460" s="1">
        <f>Estação!L616</f>
        <v>24</v>
      </c>
      <c r="M460" s="1">
        <f>Estação!M616</f>
        <v>97.5</v>
      </c>
      <c r="N460" s="1">
        <f>Estação!N616</f>
        <v>1008.1</v>
      </c>
      <c r="O460" s="1">
        <f>Estação!O616</f>
        <v>2</v>
      </c>
      <c r="P460" s="1">
        <f>Estação!P616</f>
        <v>0.99</v>
      </c>
      <c r="Q460" s="1">
        <f>Estação!Q616</f>
        <v>151.1</v>
      </c>
      <c r="R460" s="1">
        <f>Estação!R616</f>
        <v>0</v>
      </c>
    </row>
    <row r="461" spans="1:18">
      <c r="A461" s="23">
        <v>43881.125023148146</v>
      </c>
      <c r="B461" s="1">
        <f>Estação!C617</f>
        <v>22.5</v>
      </c>
      <c r="C461" s="1">
        <v>36</v>
      </c>
      <c r="D461" s="1">
        <f>Estação!D617</f>
        <v>8.7899999999999991</v>
      </c>
      <c r="E461" s="1">
        <f>Estação!E617</f>
        <v>0.24</v>
      </c>
      <c r="F461" s="1">
        <f>Estação!F617</f>
        <v>0.11</v>
      </c>
      <c r="G461" s="1">
        <f>Estação!G617</f>
        <v>6.44</v>
      </c>
      <c r="H461" s="1">
        <f>Estação!H617</f>
        <v>6.55</v>
      </c>
      <c r="I461" s="1">
        <f>Estação!I617</f>
        <v>2.91</v>
      </c>
      <c r="J461" s="1">
        <f>Estação!J617</f>
        <v>1</v>
      </c>
      <c r="K461" s="1">
        <f>Estação!K617</f>
        <v>0</v>
      </c>
      <c r="L461" s="1">
        <f>Estação!L617</f>
        <v>24.1</v>
      </c>
      <c r="M461" s="1">
        <f>Estação!M617</f>
        <v>97.3</v>
      </c>
      <c r="N461" s="1">
        <f>Estação!N617</f>
        <v>1007.5</v>
      </c>
      <c r="O461" s="1">
        <f>Estação!O617</f>
        <v>3</v>
      </c>
      <c r="P461" s="1">
        <f>Estação!P617</f>
        <v>0.98</v>
      </c>
      <c r="Q461" s="1">
        <f>Estação!Q617</f>
        <v>157.97999999999999</v>
      </c>
      <c r="R461" s="1">
        <f>Estação!R617</f>
        <v>0</v>
      </c>
    </row>
    <row r="462" spans="1:18">
      <c r="A462" s="23">
        <v>43881.166689814818</v>
      </c>
      <c r="B462" s="1">
        <f>Estação!C618</f>
        <v>22.4</v>
      </c>
      <c r="C462" s="1">
        <v>36</v>
      </c>
      <c r="D462" s="1">
        <f>Estação!D618</f>
        <v>10.59</v>
      </c>
      <c r="E462" s="1">
        <f>Estação!E618</f>
        <v>0.22</v>
      </c>
      <c r="F462" s="1">
        <f>Estação!F618</f>
        <v>0.09</v>
      </c>
      <c r="G462" s="1">
        <f>Estação!G618</f>
        <v>5.27</v>
      </c>
      <c r="H462" s="1">
        <f>Estação!H618</f>
        <v>5.35</v>
      </c>
      <c r="I462" s="1">
        <f>Estação!I618</f>
        <v>2.4700000000000002</v>
      </c>
      <c r="J462" s="1">
        <f>Estação!J618</f>
        <v>7</v>
      </c>
      <c r="K462" s="1">
        <f>Estação!K618</f>
        <v>0</v>
      </c>
      <c r="L462" s="1">
        <f>Estação!L618</f>
        <v>24.2</v>
      </c>
      <c r="M462" s="1">
        <f>Estação!M618</f>
        <v>96.3</v>
      </c>
      <c r="N462" s="1">
        <f>Estação!N618</f>
        <v>1007.6</v>
      </c>
      <c r="O462" s="1">
        <f>Estação!O618</f>
        <v>3</v>
      </c>
      <c r="P462" s="1">
        <f>Estação!P618</f>
        <v>1.28</v>
      </c>
      <c r="Q462" s="1">
        <f>Estação!Q618</f>
        <v>156.06</v>
      </c>
      <c r="R462" s="1">
        <f>Estação!R618</f>
        <v>0.2</v>
      </c>
    </row>
    <row r="463" spans="1:18">
      <c r="A463" s="23">
        <v>43881.208356481482</v>
      </c>
      <c r="B463" s="1">
        <f>Estação!C619</f>
        <v>22.3</v>
      </c>
      <c r="C463" s="1">
        <v>36</v>
      </c>
      <c r="D463" s="1">
        <f>Estação!D619</f>
        <v>12.29</v>
      </c>
      <c r="E463" s="1">
        <f>Estação!E619</f>
        <v>0.22</v>
      </c>
      <c r="F463" s="1">
        <f>Estação!F619</f>
        <v>0.18</v>
      </c>
      <c r="G463" s="1">
        <f>Estação!G619</f>
        <v>5.5</v>
      </c>
      <c r="H463" s="1">
        <f>Estação!H619</f>
        <v>5.68</v>
      </c>
      <c r="I463" s="1">
        <f>Estação!I619</f>
        <v>2.5</v>
      </c>
      <c r="J463" s="1">
        <f>Estação!J619</f>
        <v>5</v>
      </c>
      <c r="K463" s="1">
        <f>Estação!K619</f>
        <v>0</v>
      </c>
      <c r="L463" s="1">
        <f>Estação!L619</f>
        <v>24.4</v>
      </c>
      <c r="M463" s="1">
        <f>Estação!M619</f>
        <v>95.6</v>
      </c>
      <c r="N463" s="1">
        <f>Estação!N619</f>
        <v>1007.7</v>
      </c>
      <c r="O463" s="1">
        <f>Estação!O619</f>
        <v>3</v>
      </c>
      <c r="P463" s="1">
        <f>Estação!P619</f>
        <v>1.04</v>
      </c>
      <c r="Q463" s="1">
        <f>Estação!Q619</f>
        <v>138.47</v>
      </c>
      <c r="R463" s="1">
        <f>Estação!R619</f>
        <v>0</v>
      </c>
    </row>
    <row r="464" spans="1:18">
      <c r="A464" s="23">
        <v>43881.250023148146</v>
      </c>
      <c r="B464" s="1">
        <f>Estação!C620</f>
        <v>22.5</v>
      </c>
      <c r="C464" s="1">
        <v>36</v>
      </c>
      <c r="D464" s="1">
        <f>Estação!D620</f>
        <v>6.56</v>
      </c>
      <c r="E464" s="1">
        <f>Estação!E620</f>
        <v>0.28999999999999998</v>
      </c>
      <c r="F464" s="1">
        <f>Estação!F620</f>
        <v>0.63</v>
      </c>
      <c r="G464" s="1">
        <f>Estação!G620</f>
        <v>10.51</v>
      </c>
      <c r="H464" s="1">
        <f>Estação!H620</f>
        <v>11.14</v>
      </c>
      <c r="I464" s="1">
        <f>Estação!I620</f>
        <v>2.46</v>
      </c>
      <c r="J464" s="1">
        <f>Estação!J620</f>
        <v>9</v>
      </c>
      <c r="K464" s="1">
        <f>Estação!K620</f>
        <v>0</v>
      </c>
      <c r="L464" s="1">
        <f>Estação!L620</f>
        <v>24.6</v>
      </c>
      <c r="M464" s="1">
        <f>Estação!M620</f>
        <v>95.7</v>
      </c>
      <c r="N464" s="1">
        <f>Estação!N620</f>
        <v>1008.4</v>
      </c>
      <c r="O464" s="1">
        <f>Estação!O620</f>
        <v>4</v>
      </c>
      <c r="P464" s="1">
        <f>Estação!P620</f>
        <v>0.75</v>
      </c>
      <c r="Q464" s="1">
        <f>Estação!Q620</f>
        <v>116.55</v>
      </c>
      <c r="R464" s="1">
        <f>Estação!R620</f>
        <v>0</v>
      </c>
    </row>
    <row r="465" spans="1:18">
      <c r="A465" s="23">
        <v>43881.291689814818</v>
      </c>
      <c r="B465" s="1">
        <f>Estação!C621</f>
        <v>22.7</v>
      </c>
      <c r="C465" s="1">
        <v>36</v>
      </c>
      <c r="D465" s="1">
        <f>Estação!D621</f>
        <v>2.15</v>
      </c>
      <c r="E465" s="1">
        <f>Estação!E621</f>
        <v>0.49</v>
      </c>
      <c r="F465" s="1">
        <f>Estação!F621</f>
        <v>11.86</v>
      </c>
      <c r="G465" s="1">
        <f>Estação!G621</f>
        <v>15.78</v>
      </c>
      <c r="H465" s="1">
        <f>Estação!H621</f>
        <v>27.64</v>
      </c>
      <c r="I465" s="1">
        <f>Estação!I621</f>
        <v>3.07</v>
      </c>
      <c r="J465" s="1">
        <f>Estação!J621</f>
        <v>17</v>
      </c>
      <c r="K465" s="1">
        <f>Estação!K621</f>
        <v>4</v>
      </c>
      <c r="L465" s="1">
        <f>Estação!L621</f>
        <v>24.7</v>
      </c>
      <c r="M465" s="1">
        <f>Estação!M621</f>
        <v>95.2</v>
      </c>
      <c r="N465" s="1">
        <f>Estação!N621</f>
        <v>1009.1</v>
      </c>
      <c r="O465" s="1">
        <f>Estação!O621</f>
        <v>23</v>
      </c>
      <c r="P465" s="1">
        <f>Estação!P621</f>
        <v>1.66</v>
      </c>
      <c r="Q465" s="1">
        <f>Estação!Q621</f>
        <v>119.95</v>
      </c>
      <c r="R465" s="1">
        <f>Estação!R621</f>
        <v>0</v>
      </c>
    </row>
    <row r="466" spans="1:18">
      <c r="A466" s="23">
        <v>43881.333356481482</v>
      </c>
      <c r="B466" s="1">
        <f>Estação!C622</f>
        <v>22.5</v>
      </c>
      <c r="C466" s="1">
        <v>36</v>
      </c>
      <c r="D466" s="1">
        <f>Estação!D622</f>
        <v>3.1</v>
      </c>
      <c r="E466" s="1">
        <f>Estação!E622</f>
        <v>0.56999999999999995</v>
      </c>
      <c r="F466" s="1">
        <f>Estação!F622</f>
        <v>15.23</v>
      </c>
      <c r="G466" s="1">
        <f>Estação!G622</f>
        <v>16.420000000000002</v>
      </c>
      <c r="H466" s="1">
        <f>Estação!H622</f>
        <v>31.66</v>
      </c>
      <c r="I466" s="1">
        <f>Estação!I622</f>
        <v>3.18</v>
      </c>
      <c r="J466" s="1">
        <f>Estação!J622</f>
        <v>5</v>
      </c>
      <c r="K466" s="1">
        <f>Estação!K622</f>
        <v>0</v>
      </c>
      <c r="L466" s="1">
        <f>Estação!L622</f>
        <v>25.1</v>
      </c>
      <c r="M466" s="1">
        <f>Estação!M622</f>
        <v>93.1</v>
      </c>
      <c r="N466" s="1">
        <f>Estação!N622</f>
        <v>1010.2</v>
      </c>
      <c r="O466" s="1">
        <f>Estação!O622</f>
        <v>58</v>
      </c>
      <c r="P466" s="1">
        <f>Estação!P622</f>
        <v>1.78</v>
      </c>
      <c r="Q466" s="1">
        <f>Estação!Q622</f>
        <v>134.82</v>
      </c>
      <c r="R466" s="1">
        <f>Estação!R622</f>
        <v>0</v>
      </c>
    </row>
    <row r="467" spans="1:18">
      <c r="A467" s="23">
        <v>43881.375023148146</v>
      </c>
      <c r="B467" s="1">
        <f>Estação!C623</f>
        <v>22.4</v>
      </c>
      <c r="C467" s="1">
        <v>36</v>
      </c>
      <c r="D467" s="1">
        <f>Estação!D623</f>
        <v>5.42</v>
      </c>
      <c r="E467" s="1">
        <f>Estação!E623</f>
        <v>0.45</v>
      </c>
      <c r="F467" s="1">
        <f>Estação!F623</f>
        <v>10.23</v>
      </c>
      <c r="G467" s="1">
        <f>Estação!G623</f>
        <v>15.15</v>
      </c>
      <c r="H467" s="1">
        <f>Estação!H623</f>
        <v>25.38</v>
      </c>
      <c r="I467" s="1">
        <f>Estação!I623</f>
        <v>2.58</v>
      </c>
      <c r="J467" s="1">
        <f>Estação!J623</f>
        <v>5</v>
      </c>
      <c r="K467" s="1">
        <f>Estação!K623</f>
        <v>0</v>
      </c>
      <c r="L467" s="1">
        <f>Estação!L623</f>
        <v>25.8</v>
      </c>
      <c r="M467" s="1">
        <f>Estação!M623</f>
        <v>90</v>
      </c>
      <c r="N467" s="1">
        <f>Estação!N623</f>
        <v>1010.7</v>
      </c>
      <c r="O467" s="1">
        <f>Estação!O623</f>
        <v>159</v>
      </c>
      <c r="P467" s="1">
        <f>Estação!P623</f>
        <v>2.1800000000000002</v>
      </c>
      <c r="Q467" s="1">
        <f>Estação!Q623</f>
        <v>133.6</v>
      </c>
      <c r="R467" s="1">
        <f>Estação!R623</f>
        <v>0</v>
      </c>
    </row>
    <row r="468" spans="1:18">
      <c r="A468" s="23">
        <v>43881.416689814818</v>
      </c>
      <c r="B468" s="1">
        <f>Estação!C624</f>
        <v>25.3</v>
      </c>
      <c r="C468" s="1">
        <v>36</v>
      </c>
      <c r="D468" s="1">
        <f>Estação!D624</f>
        <v>11</v>
      </c>
      <c r="E468" s="1">
        <f>Estação!E624</f>
        <v>0.25</v>
      </c>
      <c r="F468" s="1">
        <f>Estação!F624</f>
        <v>4.4000000000000004</v>
      </c>
      <c r="G468" s="1">
        <f>Estação!G624</f>
        <v>12.56</v>
      </c>
      <c r="H468" s="1">
        <f>Estação!H624</f>
        <v>16.96</v>
      </c>
      <c r="I468" s="1">
        <f>Estação!I624</f>
        <v>1.61</v>
      </c>
      <c r="J468" s="38"/>
      <c r="K468" s="38"/>
      <c r="L468" s="1">
        <f>Estação!L624</f>
        <v>26.6</v>
      </c>
      <c r="M468" s="1">
        <f>Estação!M624</f>
        <v>83.6</v>
      </c>
      <c r="N468" s="1">
        <f>Estação!N624</f>
        <v>1010.5</v>
      </c>
      <c r="O468" s="1">
        <f>Estação!O624</f>
        <v>310</v>
      </c>
      <c r="P468" s="1">
        <f>Estação!P624</f>
        <v>2.16</v>
      </c>
      <c r="Q468" s="1">
        <f>Estação!Q624</f>
        <v>144.55000000000001</v>
      </c>
      <c r="R468" s="1">
        <f>Estação!R624</f>
        <v>0</v>
      </c>
    </row>
    <row r="469" spans="1:18">
      <c r="A469" s="23">
        <v>43881.458356481482</v>
      </c>
      <c r="B469" s="1">
        <f>Estação!C625</f>
        <v>29.6</v>
      </c>
      <c r="C469" s="1">
        <v>36</v>
      </c>
      <c r="D469" s="1">
        <f>Estação!D625</f>
        <v>15.66</v>
      </c>
      <c r="E469" s="1">
        <f>Estação!E625</f>
        <v>0.55000000000000004</v>
      </c>
      <c r="F469" s="1">
        <f>Estação!F625</f>
        <v>2.36</v>
      </c>
      <c r="G469" s="1">
        <f>Estação!G625</f>
        <v>10.79</v>
      </c>
      <c r="H469" s="1">
        <f>Estação!H625</f>
        <v>13.15</v>
      </c>
      <c r="I469" s="1">
        <f>Estação!I625</f>
        <v>2.09</v>
      </c>
      <c r="J469" s="1">
        <f>Estação!J625</f>
        <v>10</v>
      </c>
      <c r="K469" s="1">
        <f>Estação!K625</f>
        <v>0</v>
      </c>
      <c r="L469" s="1">
        <f>Estação!L625</f>
        <v>27.5</v>
      </c>
      <c r="M469" s="1">
        <f>Estação!M625</f>
        <v>80.400000000000006</v>
      </c>
      <c r="N469" s="1">
        <f>Estação!N625</f>
        <v>1010.1</v>
      </c>
      <c r="O469" s="1">
        <f>Estação!O625</f>
        <v>289</v>
      </c>
      <c r="P469" s="1">
        <f>Estação!P625</f>
        <v>1.36</v>
      </c>
      <c r="Q469" s="1">
        <f>Estação!Q625</f>
        <v>143.66</v>
      </c>
      <c r="R469" s="1">
        <f>Estação!R625</f>
        <v>0</v>
      </c>
    </row>
    <row r="470" spans="1:18">
      <c r="A470" s="23">
        <v>43881.500023148146</v>
      </c>
      <c r="B470" s="1">
        <f>Estação!C626</f>
        <v>27.6</v>
      </c>
      <c r="C470" s="1">
        <v>36</v>
      </c>
      <c r="D470" s="1">
        <f>Estação!D626</f>
        <v>20.02</v>
      </c>
      <c r="E470" s="1">
        <f>Estação!E626</f>
        <v>0.35</v>
      </c>
      <c r="F470" s="1">
        <f>Estação!F626</f>
        <v>1.97</v>
      </c>
      <c r="G470" s="1">
        <f>Estação!G626</f>
        <v>9.65</v>
      </c>
      <c r="H470" s="1">
        <f>Estação!H626</f>
        <v>11.63</v>
      </c>
      <c r="I470" s="1">
        <f>Estação!I626</f>
        <v>2.85</v>
      </c>
      <c r="J470" s="1">
        <f>Estação!J626</f>
        <v>7</v>
      </c>
      <c r="K470" s="1">
        <f>Estação!K626</f>
        <v>0</v>
      </c>
      <c r="L470" s="1">
        <f>Estação!L626</f>
        <v>28.2</v>
      </c>
      <c r="M470" s="1">
        <f>Estação!M626</f>
        <v>76.599999999999994</v>
      </c>
      <c r="N470" s="1">
        <f>Estação!N626</f>
        <v>1009.8</v>
      </c>
      <c r="O470" s="1">
        <f>Estação!O626</f>
        <v>323</v>
      </c>
      <c r="P470" s="1">
        <f>Estação!P626</f>
        <v>0.99</v>
      </c>
      <c r="Q470" s="1">
        <f>Estação!Q626</f>
        <v>114.49</v>
      </c>
      <c r="R470" s="1">
        <f>Estação!R626</f>
        <v>0</v>
      </c>
    </row>
    <row r="471" spans="1:18">
      <c r="A471" s="23">
        <v>43881.541689814818</v>
      </c>
      <c r="B471" s="1">
        <f>Estação!C627</f>
        <v>26.8</v>
      </c>
      <c r="C471" s="1">
        <v>36</v>
      </c>
      <c r="D471" s="1">
        <f>Estação!D627</f>
        <v>24.31</v>
      </c>
      <c r="E471" s="1">
        <f>Estação!E627</f>
        <v>0.3</v>
      </c>
      <c r="F471" s="1">
        <f>Estação!F627</f>
        <v>1.8</v>
      </c>
      <c r="G471" s="1">
        <f>Estação!G627</f>
        <v>7.22</v>
      </c>
      <c r="H471" s="1">
        <f>Estação!H627</f>
        <v>9.02</v>
      </c>
      <c r="I471" s="1">
        <f>Estação!I627</f>
        <v>2.7</v>
      </c>
      <c r="J471" s="1">
        <f>Estação!J627</f>
        <v>7</v>
      </c>
      <c r="K471" s="1">
        <f>Estação!K627</f>
        <v>1</v>
      </c>
      <c r="L471" s="1">
        <f>Estação!L627</f>
        <v>29</v>
      </c>
      <c r="M471" s="1">
        <f>Estação!M627</f>
        <v>73.900000000000006</v>
      </c>
      <c r="N471" s="1">
        <f>Estação!N627</f>
        <v>1008.9</v>
      </c>
      <c r="O471" s="1">
        <f>Estação!O627</f>
        <v>455</v>
      </c>
      <c r="P471" s="1">
        <f>Estação!P627</f>
        <v>1.8</v>
      </c>
      <c r="Q471" s="1">
        <f>Estação!Q627</f>
        <v>67.23</v>
      </c>
      <c r="R471" s="1">
        <f>Estação!R627</f>
        <v>0</v>
      </c>
    </row>
    <row r="472" spans="1:18">
      <c r="A472" s="23">
        <v>43881.583356481482</v>
      </c>
      <c r="B472" s="1">
        <f>Estação!C628</f>
        <v>27</v>
      </c>
      <c r="C472" s="1">
        <v>36</v>
      </c>
      <c r="D472" s="1">
        <f>Estação!D628</f>
        <v>21.86</v>
      </c>
      <c r="E472" s="1">
        <f>Estação!E628</f>
        <v>0.23</v>
      </c>
      <c r="F472" s="1">
        <f>Estação!F628</f>
        <v>1.8</v>
      </c>
      <c r="G472" s="1">
        <f>Estação!G628</f>
        <v>6.73</v>
      </c>
      <c r="H472" s="1">
        <f>Estação!H628</f>
        <v>8.5299999999999994</v>
      </c>
      <c r="I472" s="1">
        <f>Estação!I628</f>
        <v>2.25</v>
      </c>
      <c r="J472" s="1">
        <f>Estação!J628</f>
        <v>11</v>
      </c>
      <c r="K472" s="1">
        <f>Estação!K628</f>
        <v>0</v>
      </c>
      <c r="L472" s="1">
        <f>Estação!L628</f>
        <v>28.8</v>
      </c>
      <c r="M472" s="1">
        <f>Estação!M628</f>
        <v>74.8</v>
      </c>
      <c r="N472" s="1">
        <f>Estação!N628</f>
        <v>1008</v>
      </c>
      <c r="O472" s="1">
        <f>Estação!O628</f>
        <v>412</v>
      </c>
      <c r="P472" s="1">
        <f>Estação!P628</f>
        <v>2.35</v>
      </c>
      <c r="Q472" s="1">
        <f>Estação!Q628</f>
        <v>57.86</v>
      </c>
      <c r="R472" s="1">
        <f>Estação!R628</f>
        <v>0</v>
      </c>
    </row>
    <row r="473" spans="1:18">
      <c r="A473" s="23">
        <v>43881.625023148146</v>
      </c>
      <c r="B473" s="1">
        <f>Estação!C629</f>
        <v>27.3</v>
      </c>
      <c r="C473" s="1">
        <v>36</v>
      </c>
      <c r="D473" s="1">
        <f>Estação!D629</f>
        <v>22.85</v>
      </c>
      <c r="E473" s="1">
        <f>Estação!E629</f>
        <v>0.21</v>
      </c>
      <c r="F473" s="1">
        <f>Estação!F629</f>
        <v>1.25</v>
      </c>
      <c r="G473" s="1">
        <f>Estação!G629</f>
        <v>5.82</v>
      </c>
      <c r="H473" s="1">
        <f>Estação!H629</f>
        <v>7.07</v>
      </c>
      <c r="I473" s="1">
        <f>Estação!I629</f>
        <v>2.09</v>
      </c>
      <c r="J473" s="1">
        <f>Estação!J629</f>
        <v>10</v>
      </c>
      <c r="K473" s="1">
        <f>Estação!K629</f>
        <v>2</v>
      </c>
      <c r="L473" s="1">
        <f>Estação!L629</f>
        <v>29.2</v>
      </c>
      <c r="M473" s="1">
        <f>Estação!M629</f>
        <v>71.599999999999994</v>
      </c>
      <c r="N473" s="1">
        <f>Estação!N629</f>
        <v>1007.3</v>
      </c>
      <c r="O473" s="1">
        <f>Estação!O629</f>
        <v>701</v>
      </c>
      <c r="P473" s="1">
        <f>Estação!P629</f>
        <v>3.12</v>
      </c>
      <c r="Q473" s="1">
        <f>Estação!Q629</f>
        <v>54.43</v>
      </c>
      <c r="R473" s="1">
        <f>Estação!R629</f>
        <v>0</v>
      </c>
    </row>
    <row r="474" spans="1:18">
      <c r="A474" s="23">
        <v>43881.666689814818</v>
      </c>
      <c r="B474" s="1">
        <f>Estação!C630</f>
        <v>28.3</v>
      </c>
      <c r="C474" s="1">
        <v>36</v>
      </c>
      <c r="D474" s="1">
        <f>Estação!D630</f>
        <v>22.71</v>
      </c>
      <c r="E474" s="1">
        <f>Estação!E630</f>
        <v>0.21</v>
      </c>
      <c r="F474" s="1">
        <f>Estação!F630</f>
        <v>1.1000000000000001</v>
      </c>
      <c r="G474" s="1">
        <f>Estação!G630</f>
        <v>5.38</v>
      </c>
      <c r="H474" s="1">
        <f>Estação!H630</f>
        <v>6.48</v>
      </c>
      <c r="I474" s="1">
        <f>Estação!I630</f>
        <v>2.0699999999999998</v>
      </c>
      <c r="J474" s="1">
        <f>Estação!J630</f>
        <v>7</v>
      </c>
      <c r="K474" s="1">
        <f>Estação!K630</f>
        <v>3</v>
      </c>
      <c r="L474" s="1">
        <f>Estação!L630</f>
        <v>29.5</v>
      </c>
      <c r="M474" s="1">
        <f>Estação!M630</f>
        <v>70.400000000000006</v>
      </c>
      <c r="N474" s="1">
        <f>Estação!N630</f>
        <v>1006.7</v>
      </c>
      <c r="O474" s="1">
        <f>Estação!O630</f>
        <v>541</v>
      </c>
      <c r="P474" s="1">
        <f>Estação!P630</f>
        <v>2.94</v>
      </c>
      <c r="Q474" s="1">
        <f>Estação!Q630</f>
        <v>61.12</v>
      </c>
      <c r="R474" s="1">
        <f>Estação!R630</f>
        <v>0</v>
      </c>
    </row>
    <row r="475" spans="1:18">
      <c r="A475" s="23">
        <v>43881.708356481482</v>
      </c>
      <c r="B475" s="1">
        <f>Estação!C631</f>
        <v>28.3</v>
      </c>
      <c r="C475" s="1">
        <v>36</v>
      </c>
      <c r="D475" s="1">
        <f>Estação!D631</f>
        <v>22.27</v>
      </c>
      <c r="E475" s="1">
        <f>Estação!E631</f>
        <v>0.24</v>
      </c>
      <c r="F475" s="1">
        <f>Estação!F631</f>
        <v>1.62</v>
      </c>
      <c r="G475" s="1">
        <f>Estação!G631</f>
        <v>6.42</v>
      </c>
      <c r="H475" s="1">
        <f>Estação!H631</f>
        <v>8.0299999999999994</v>
      </c>
      <c r="I475" s="1">
        <f>Estação!I631</f>
        <v>1.86</v>
      </c>
      <c r="J475" s="1">
        <f>Estação!J631</f>
        <v>7</v>
      </c>
      <c r="K475" s="1">
        <f>Estação!K631</f>
        <v>0</v>
      </c>
      <c r="L475" s="1">
        <f>Estação!L631</f>
        <v>29</v>
      </c>
      <c r="M475" s="1">
        <f>Estação!M631</f>
        <v>72.099999999999994</v>
      </c>
      <c r="N475" s="1">
        <f>Estação!N631</f>
        <v>1006.3</v>
      </c>
      <c r="O475" s="1">
        <f>Estação!O631</f>
        <v>208</v>
      </c>
      <c r="P475" s="1">
        <f>Estação!P631</f>
        <v>2.91</v>
      </c>
      <c r="Q475" s="1">
        <f>Estação!Q631</f>
        <v>80.67</v>
      </c>
      <c r="R475" s="1">
        <f>Estação!R631</f>
        <v>0</v>
      </c>
    </row>
    <row r="476" spans="1:18">
      <c r="A476" s="23">
        <v>43881.750023148146</v>
      </c>
      <c r="B476" s="1">
        <f>Estação!C632</f>
        <v>26.6</v>
      </c>
      <c r="C476" s="1">
        <v>36</v>
      </c>
      <c r="D476" s="1">
        <f>Estação!D632</f>
        <v>18.559999999999999</v>
      </c>
      <c r="E476" s="1">
        <f>Estação!E632</f>
        <v>0.52</v>
      </c>
      <c r="F476" s="1">
        <f>Estação!F632</f>
        <v>3</v>
      </c>
      <c r="G476" s="1">
        <f>Estação!G632</f>
        <v>10.31</v>
      </c>
      <c r="H476" s="1">
        <f>Estação!H632</f>
        <v>13.31</v>
      </c>
      <c r="I476" s="1">
        <f>Estação!I632</f>
        <v>2.94</v>
      </c>
      <c r="J476" s="1">
        <f>Estação!J632</f>
        <v>18</v>
      </c>
      <c r="K476" s="1">
        <f>Estação!K632</f>
        <v>3</v>
      </c>
      <c r="L476" s="1">
        <f>Estação!L632</f>
        <v>27.9</v>
      </c>
      <c r="M476" s="1">
        <f>Estação!M632</f>
        <v>76.8</v>
      </c>
      <c r="N476" s="1">
        <f>Estação!N632</f>
        <v>1006.8</v>
      </c>
      <c r="O476" s="1">
        <f>Estação!O632</f>
        <v>23</v>
      </c>
      <c r="P476" s="1">
        <f>Estação!P632</f>
        <v>2.74</v>
      </c>
      <c r="Q476" s="1">
        <f>Estação!Q632</f>
        <v>88.11</v>
      </c>
      <c r="R476" s="1">
        <f>Estação!R632</f>
        <v>0</v>
      </c>
    </row>
    <row r="477" spans="1:18">
      <c r="A477" s="23">
        <v>43881.791689814818</v>
      </c>
      <c r="B477" s="1">
        <f>Estação!C633</f>
        <v>26.2</v>
      </c>
      <c r="C477" s="1">
        <v>36</v>
      </c>
      <c r="D477" s="1">
        <f>Estação!D633</f>
        <v>11.54</v>
      </c>
      <c r="E477" s="1">
        <f>Estação!E633</f>
        <v>0.44</v>
      </c>
      <c r="F477" s="1">
        <f>Estação!F633</f>
        <v>1.58</v>
      </c>
      <c r="G477" s="1">
        <f>Estação!G633</f>
        <v>14.6</v>
      </c>
      <c r="H477" s="1">
        <f>Estação!H633</f>
        <v>16.18</v>
      </c>
      <c r="I477" s="1">
        <f>Estação!I633</f>
        <v>2.98</v>
      </c>
      <c r="J477" s="1">
        <f>Estação!J633</f>
        <v>20</v>
      </c>
      <c r="K477" s="1">
        <f>Estação!K633</f>
        <v>7</v>
      </c>
      <c r="L477" s="1">
        <f>Estação!L633</f>
        <v>27.2</v>
      </c>
      <c r="M477" s="1">
        <f>Estação!M633</f>
        <v>82.3</v>
      </c>
      <c r="N477" s="1">
        <f>Estação!N633</f>
        <v>1008.1</v>
      </c>
      <c r="O477" s="1">
        <f>Estação!O633</f>
        <v>2</v>
      </c>
      <c r="P477" s="1">
        <f>Estação!P633</f>
        <v>2.0099999999999998</v>
      </c>
      <c r="Q477" s="1">
        <f>Estação!Q633</f>
        <v>89.76</v>
      </c>
      <c r="R477" s="1">
        <f>Estação!R633</f>
        <v>0</v>
      </c>
    </row>
    <row r="478" spans="1:18">
      <c r="A478" s="23">
        <v>43881.833356481482</v>
      </c>
      <c r="B478" s="1">
        <f>Estação!C634</f>
        <v>26.1</v>
      </c>
      <c r="C478" s="1">
        <v>36</v>
      </c>
      <c r="D478" s="1">
        <f>Estação!D634</f>
        <v>26.66</v>
      </c>
      <c r="E478" s="1">
        <f>Estação!E634</f>
        <v>0.32</v>
      </c>
      <c r="F478" s="1">
        <f>Estação!F634</f>
        <v>0.45</v>
      </c>
      <c r="G478" s="1">
        <f>Estação!G634</f>
        <v>6.81</v>
      </c>
      <c r="H478" s="1">
        <f>Estação!H634</f>
        <v>7.26</v>
      </c>
      <c r="I478" s="1">
        <f>Estação!I634</f>
        <v>2.42</v>
      </c>
      <c r="J478" s="1">
        <f>Estação!J634</f>
        <v>15</v>
      </c>
      <c r="K478" s="1">
        <f>Estação!K634</f>
        <v>7</v>
      </c>
      <c r="L478" s="1">
        <f>Estação!L634</f>
        <v>26.9</v>
      </c>
      <c r="M478" s="1">
        <f>Estação!M634</f>
        <v>81.3</v>
      </c>
      <c r="N478" s="1">
        <f>Estação!N634</f>
        <v>1008.8</v>
      </c>
      <c r="O478" s="1">
        <f>Estação!O634</f>
        <v>2</v>
      </c>
      <c r="P478" s="1">
        <f>Estação!P634</f>
        <v>2.73</v>
      </c>
      <c r="Q478" s="1">
        <f>Estação!Q634</f>
        <v>64.58</v>
      </c>
      <c r="R478" s="1">
        <f>Estação!R634</f>
        <v>0</v>
      </c>
    </row>
    <row r="479" spans="1:18">
      <c r="A479" s="23">
        <v>43881.875023148146</v>
      </c>
      <c r="B479" s="1">
        <f>Estação!C635</f>
        <v>26.2</v>
      </c>
      <c r="C479" s="1">
        <v>36</v>
      </c>
      <c r="D479" s="1">
        <f>Estação!D635</f>
        <v>26.77</v>
      </c>
      <c r="E479" s="1">
        <f>Estação!E635</f>
        <v>0.33</v>
      </c>
      <c r="F479" s="1">
        <f>Estação!F635</f>
        <v>0.12</v>
      </c>
      <c r="G479" s="1">
        <f>Estação!G635</f>
        <v>7.27</v>
      </c>
      <c r="H479" s="1">
        <f>Estação!H635</f>
        <v>7.39</v>
      </c>
      <c r="I479" s="1">
        <f>Estação!I635</f>
        <v>2.61</v>
      </c>
      <c r="J479" s="1">
        <f>Estação!J635</f>
        <v>16</v>
      </c>
      <c r="K479" s="1">
        <f>Estação!K635</f>
        <v>8</v>
      </c>
      <c r="L479" s="1">
        <f>Estação!L635</f>
        <v>26.8</v>
      </c>
      <c r="M479" s="1">
        <f>Estação!M635</f>
        <v>81.099999999999994</v>
      </c>
      <c r="N479" s="1">
        <f>Estação!N635</f>
        <v>1009.6</v>
      </c>
      <c r="O479" s="1">
        <f>Estação!O635</f>
        <v>1</v>
      </c>
      <c r="P479" s="1">
        <f>Estação!P635</f>
        <v>1.68</v>
      </c>
      <c r="Q479" s="1">
        <f>Estação!Q635</f>
        <v>74.23</v>
      </c>
      <c r="R479" s="1">
        <f>Estação!R635</f>
        <v>0</v>
      </c>
    </row>
    <row r="480" spans="1:18">
      <c r="A480" s="23">
        <v>43881.916689814818</v>
      </c>
      <c r="B480" s="1">
        <f>Estação!C636</f>
        <v>26.3</v>
      </c>
      <c r="C480" s="1">
        <v>36</v>
      </c>
      <c r="D480" s="1">
        <f>Estação!D636</f>
        <v>20.54</v>
      </c>
      <c r="E480" s="1">
        <f>Estação!E636</f>
        <v>0.41</v>
      </c>
      <c r="F480" s="1">
        <f>Estação!F636</f>
        <v>0.22</v>
      </c>
      <c r="G480" s="1">
        <f>Estação!G636</f>
        <v>9.19</v>
      </c>
      <c r="H480" s="1">
        <f>Estação!H636</f>
        <v>9.41</v>
      </c>
      <c r="I480" s="1">
        <f>Estação!I636</f>
        <v>2.63</v>
      </c>
      <c r="J480" s="1">
        <f>Estação!J636</f>
        <v>18</v>
      </c>
      <c r="K480" s="1">
        <f>Estação!K636</f>
        <v>10</v>
      </c>
      <c r="L480" s="1">
        <f>Estação!L636</f>
        <v>26.5</v>
      </c>
      <c r="M480" s="1">
        <f>Estação!M636</f>
        <v>85.3</v>
      </c>
      <c r="N480" s="1">
        <f>Estação!N636</f>
        <v>1010.3</v>
      </c>
      <c r="O480" s="1">
        <f>Estação!O636</f>
        <v>1</v>
      </c>
      <c r="P480" s="1">
        <f>Estação!P636</f>
        <v>1.5</v>
      </c>
      <c r="Q480" s="1">
        <f>Estação!Q636</f>
        <v>107.55</v>
      </c>
      <c r="R480" s="1">
        <f>Estação!R636</f>
        <v>0</v>
      </c>
    </row>
    <row r="481" spans="1:18">
      <c r="A481" s="23">
        <v>43881.958356481482</v>
      </c>
      <c r="B481" s="1">
        <f>Estação!C637</f>
        <v>26.1</v>
      </c>
      <c r="C481" s="1">
        <v>36</v>
      </c>
      <c r="D481" s="1">
        <f>Estação!D637</f>
        <v>13.17</v>
      </c>
      <c r="E481" s="1">
        <f>Estação!E637</f>
        <v>0.45</v>
      </c>
      <c r="F481" s="1">
        <f>Estação!F637</f>
        <v>0.4</v>
      </c>
      <c r="G481" s="1">
        <f>Estação!G637</f>
        <v>13.37</v>
      </c>
      <c r="H481" s="1">
        <f>Estação!H637</f>
        <v>13.77</v>
      </c>
      <c r="I481" s="1">
        <f>Estação!I637</f>
        <v>2.64</v>
      </c>
      <c r="J481" s="1">
        <f>Estação!J637</f>
        <v>15</v>
      </c>
      <c r="K481" s="1">
        <f>Estação!K637</f>
        <v>7</v>
      </c>
      <c r="L481" s="1">
        <f>Estação!L637</f>
        <v>25.8</v>
      </c>
      <c r="M481" s="1">
        <f>Estação!M637</f>
        <v>89.8</v>
      </c>
      <c r="N481" s="1">
        <f>Estação!N637</f>
        <v>1010.1</v>
      </c>
      <c r="O481" s="1">
        <f>Estação!O637</f>
        <v>1</v>
      </c>
      <c r="P481" s="1">
        <f>Estação!P637</f>
        <v>1.76</v>
      </c>
      <c r="Q481" s="1">
        <f>Estação!Q637</f>
        <v>132.32</v>
      </c>
      <c r="R481" s="1">
        <f>Estação!R637</f>
        <v>0</v>
      </c>
    </row>
    <row r="482" spans="1:18">
      <c r="A482" s="23">
        <v>43882.000023148146</v>
      </c>
      <c r="B482" s="1">
        <f>Estação!C646</f>
        <v>26</v>
      </c>
      <c r="C482" s="1">
        <v>36</v>
      </c>
      <c r="D482" s="1">
        <f>Estação!D646</f>
        <v>17.38</v>
      </c>
      <c r="E482" s="1">
        <f>Estação!E646</f>
        <v>0.37</v>
      </c>
      <c r="F482" s="1">
        <f>Estação!F646</f>
        <v>0.19</v>
      </c>
      <c r="G482" s="1">
        <f>Estação!G646</f>
        <v>9.57</v>
      </c>
      <c r="H482" s="1">
        <f>Estação!H646</f>
        <v>9.76</v>
      </c>
      <c r="I482" s="1">
        <f>Estação!I646</f>
        <v>2.75</v>
      </c>
      <c r="J482" s="1">
        <f>Estação!J646</f>
        <v>13</v>
      </c>
      <c r="K482" s="1">
        <f>Estação!K646</f>
        <v>3</v>
      </c>
      <c r="L482" s="1">
        <f>Estação!L646</f>
        <v>25.5</v>
      </c>
      <c r="M482" s="1">
        <f>Estação!M646</f>
        <v>91.1</v>
      </c>
      <c r="N482" s="1">
        <f>Estação!N646</f>
        <v>1009.6</v>
      </c>
      <c r="O482" s="1">
        <f>Estação!O646</f>
        <v>1</v>
      </c>
      <c r="P482" s="1">
        <f>Estação!P646</f>
        <v>2.41</v>
      </c>
      <c r="Q482" s="1">
        <f>Estação!Q646</f>
        <v>131.63999999999999</v>
      </c>
      <c r="R482" s="1">
        <f>Estação!R646</f>
        <v>0</v>
      </c>
    </row>
    <row r="483" spans="1:18">
      <c r="A483" s="23">
        <v>43882.041689814818</v>
      </c>
      <c r="B483" s="1">
        <f>Estação!C647</f>
        <v>25.9</v>
      </c>
      <c r="C483" s="1">
        <v>36</v>
      </c>
      <c r="D483" s="1">
        <f>Estação!D647</f>
        <v>18.010000000000002</v>
      </c>
      <c r="E483" s="1">
        <f>Estação!E647</f>
        <v>0.26</v>
      </c>
      <c r="F483" s="1">
        <f>Estação!F647</f>
        <v>0.28000000000000003</v>
      </c>
      <c r="G483" s="1">
        <f>Estação!G647</f>
        <v>8.16</v>
      </c>
      <c r="H483" s="1">
        <f>Estação!H647</f>
        <v>8.44</v>
      </c>
      <c r="I483" s="1">
        <f>Estação!I647</f>
        <v>2.87</v>
      </c>
      <c r="J483" s="1">
        <f>Estação!J647</f>
        <v>13</v>
      </c>
      <c r="K483" s="1">
        <f>Estação!K647</f>
        <v>0</v>
      </c>
      <c r="L483" s="1">
        <f>Estação!L647</f>
        <v>25.2</v>
      </c>
      <c r="M483" s="1">
        <f>Estação!M647</f>
        <v>90.2</v>
      </c>
      <c r="N483" s="1">
        <f>Estação!N647</f>
        <v>1009</v>
      </c>
      <c r="O483" s="1">
        <f>Estação!O647</f>
        <v>1</v>
      </c>
      <c r="P483" s="1">
        <f>Estação!P647</f>
        <v>2.63</v>
      </c>
      <c r="Q483" s="1">
        <f>Estação!Q647</f>
        <v>129.94999999999999</v>
      </c>
      <c r="R483" s="1">
        <f>Estação!R647</f>
        <v>0</v>
      </c>
    </row>
    <row r="484" spans="1:18">
      <c r="A484" s="23">
        <v>43882.083356481482</v>
      </c>
      <c r="B484" s="1">
        <f>Estação!C648</f>
        <v>25.9</v>
      </c>
      <c r="C484" s="1">
        <v>36</v>
      </c>
      <c r="D484" s="1">
        <f>Estação!D648</f>
        <v>19.010000000000002</v>
      </c>
      <c r="E484" s="1">
        <f>Estação!E648</f>
        <v>0.24</v>
      </c>
      <c r="F484" s="1">
        <f>Estação!F648</f>
        <v>0.27</v>
      </c>
      <c r="G484" s="1">
        <f>Estação!G648</f>
        <v>7.69</v>
      </c>
      <c r="H484" s="1">
        <f>Estação!H648</f>
        <v>7.95</v>
      </c>
      <c r="I484" s="1">
        <f>Estação!I648</f>
        <v>2.97</v>
      </c>
      <c r="J484" s="1">
        <f>Estação!J648</f>
        <v>22</v>
      </c>
      <c r="K484" s="1">
        <f>Estação!K648</f>
        <v>1</v>
      </c>
      <c r="L484" s="1">
        <f>Estação!L648</f>
        <v>24.8</v>
      </c>
      <c r="M484" s="1">
        <f>Estação!M648</f>
        <v>89.9</v>
      </c>
      <c r="N484" s="1">
        <f>Estação!N648</f>
        <v>1008.7</v>
      </c>
      <c r="O484" s="1">
        <f>Estação!O648</f>
        <v>2</v>
      </c>
      <c r="P484" s="1">
        <f>Estação!P648</f>
        <v>2.63</v>
      </c>
      <c r="Q484" s="1">
        <f>Estação!Q648</f>
        <v>126.21</v>
      </c>
      <c r="R484" s="1">
        <f>Estação!R648</f>
        <v>0</v>
      </c>
    </row>
    <row r="485" spans="1:18">
      <c r="A485" s="23">
        <v>43882.125023148146</v>
      </c>
      <c r="B485" s="1">
        <f>Estação!C649</f>
        <v>25.8</v>
      </c>
      <c r="C485" s="1">
        <v>36</v>
      </c>
      <c r="D485" s="1">
        <f>Estação!D649</f>
        <v>19.95</v>
      </c>
      <c r="E485" s="1">
        <f>Estação!E649</f>
        <v>0.24</v>
      </c>
      <c r="F485" s="1">
        <f>Estação!F649</f>
        <v>0.16</v>
      </c>
      <c r="G485" s="1">
        <f>Estação!G649</f>
        <v>6.88</v>
      </c>
      <c r="H485" s="1">
        <f>Estação!H649</f>
        <v>7.04</v>
      </c>
      <c r="I485" s="1">
        <f>Estação!I649</f>
        <v>2.93</v>
      </c>
      <c r="J485" s="1">
        <f>Estação!J649</f>
        <v>13</v>
      </c>
      <c r="K485" s="1">
        <f>Estação!K649</f>
        <v>0</v>
      </c>
      <c r="L485" s="1">
        <f>Estação!L649</f>
        <v>24.5</v>
      </c>
      <c r="M485" s="1">
        <f>Estação!M649</f>
        <v>89.2</v>
      </c>
      <c r="N485" s="1">
        <f>Estação!N649</f>
        <v>1008.2</v>
      </c>
      <c r="O485" s="1">
        <f>Estação!O649</f>
        <v>2</v>
      </c>
      <c r="P485" s="1">
        <f>Estação!P649</f>
        <v>2.62</v>
      </c>
      <c r="Q485" s="1">
        <f>Estação!Q649</f>
        <v>132.68</v>
      </c>
      <c r="R485" s="1">
        <f>Estação!R649</f>
        <v>0</v>
      </c>
    </row>
    <row r="486" spans="1:18">
      <c r="A486" s="23">
        <v>43882.166689814818</v>
      </c>
      <c r="B486" s="1">
        <f>Estação!C650</f>
        <v>25.9</v>
      </c>
      <c r="C486" s="1">
        <v>36</v>
      </c>
      <c r="D486" s="1">
        <f>Estação!D650</f>
        <v>17.77</v>
      </c>
      <c r="E486" s="1">
        <f>Estação!E650</f>
        <v>0.25</v>
      </c>
      <c r="F486" s="1">
        <f>Estação!F650</f>
        <v>0.19</v>
      </c>
      <c r="G486" s="1">
        <f>Estação!G650</f>
        <v>7.6</v>
      </c>
      <c r="H486" s="1">
        <f>Estação!H650</f>
        <v>7.79</v>
      </c>
      <c r="I486" s="1">
        <f>Estação!I650</f>
        <v>2.96</v>
      </c>
      <c r="J486" s="1">
        <f>Estação!J650</f>
        <v>12</v>
      </c>
      <c r="K486" s="1">
        <f>Estação!K650</f>
        <v>0</v>
      </c>
      <c r="L486" s="1">
        <f>Estação!L650</f>
        <v>24.4</v>
      </c>
      <c r="M486" s="1">
        <f>Estação!M650</f>
        <v>88.4</v>
      </c>
      <c r="N486" s="1">
        <f>Estação!N650</f>
        <v>1007.7</v>
      </c>
      <c r="O486" s="1">
        <f>Estação!O650</f>
        <v>2</v>
      </c>
      <c r="P486" s="1">
        <f>Estação!P650</f>
        <v>2.2200000000000002</v>
      </c>
      <c r="Q486" s="1">
        <f>Estação!Q650</f>
        <v>133.27000000000001</v>
      </c>
      <c r="R486" s="1">
        <f>Estação!R650</f>
        <v>0</v>
      </c>
    </row>
    <row r="487" spans="1:18">
      <c r="A487" s="23">
        <v>43882.208356481482</v>
      </c>
      <c r="B487" s="1">
        <f>Estação!C651</f>
        <v>25.8</v>
      </c>
      <c r="C487" s="1">
        <v>36</v>
      </c>
      <c r="D487" s="1">
        <f>Estação!D651</f>
        <v>18.27</v>
      </c>
      <c r="E487" s="1">
        <f>Estação!E651</f>
        <v>0.25</v>
      </c>
      <c r="F487" s="1">
        <f>Estação!F651</f>
        <v>0.18</v>
      </c>
      <c r="G487" s="1">
        <f>Estação!G651</f>
        <v>7.29</v>
      </c>
      <c r="H487" s="1">
        <f>Estação!H651</f>
        <v>7.47</v>
      </c>
      <c r="I487" s="1">
        <f>Estação!I651</f>
        <v>3.01</v>
      </c>
      <c r="J487" s="1">
        <f>Estação!J651</f>
        <v>8</v>
      </c>
      <c r="K487" s="1">
        <f>Estação!K651</f>
        <v>0</v>
      </c>
      <c r="L487" s="1">
        <f>Estação!L651</f>
        <v>24.4</v>
      </c>
      <c r="M487" s="1">
        <f>Estação!M651</f>
        <v>88.4</v>
      </c>
      <c r="N487" s="1">
        <f>Estação!N651</f>
        <v>1007.7</v>
      </c>
      <c r="O487" s="1">
        <f>Estação!O651</f>
        <v>1</v>
      </c>
      <c r="P487" s="1">
        <f>Estação!P651</f>
        <v>1.51</v>
      </c>
      <c r="Q487" s="1">
        <f>Estação!Q651</f>
        <v>139.91</v>
      </c>
      <c r="R487" s="1">
        <f>Estação!R651</f>
        <v>0</v>
      </c>
    </row>
    <row r="488" spans="1:18">
      <c r="A488" s="23">
        <v>43882.250023148146</v>
      </c>
      <c r="B488" s="1">
        <f>Estação!C652</f>
        <v>25.8</v>
      </c>
      <c r="C488" s="1">
        <v>36</v>
      </c>
      <c r="D488" s="1">
        <f>Estação!D652</f>
        <v>16.47</v>
      </c>
      <c r="E488" s="1">
        <f>Estação!E652</f>
        <v>0.26</v>
      </c>
      <c r="F488" s="1">
        <f>Estação!F652</f>
        <v>0.3</v>
      </c>
      <c r="G488" s="1">
        <f>Estação!G652</f>
        <v>7.59</v>
      </c>
      <c r="H488" s="1">
        <f>Estação!H652</f>
        <v>7.89</v>
      </c>
      <c r="I488" s="1">
        <f>Estação!I652</f>
        <v>3.06</v>
      </c>
      <c r="J488" s="1">
        <f>Estação!J652</f>
        <v>12</v>
      </c>
      <c r="K488" s="1">
        <f>Estação!K652</f>
        <v>0</v>
      </c>
      <c r="L488" s="1">
        <f>Estação!L652</f>
        <v>24.4</v>
      </c>
      <c r="M488" s="1">
        <f>Estação!M652</f>
        <v>87.5</v>
      </c>
      <c r="N488" s="1">
        <f>Estação!N652</f>
        <v>1008.4</v>
      </c>
      <c r="O488" s="1">
        <f>Estação!O652</f>
        <v>5</v>
      </c>
      <c r="P488" s="1">
        <f>Estação!P652</f>
        <v>1.81</v>
      </c>
      <c r="Q488" s="1">
        <f>Estação!Q652</f>
        <v>130.46</v>
      </c>
      <c r="R488" s="1">
        <f>Estação!R652</f>
        <v>0</v>
      </c>
    </row>
    <row r="489" spans="1:18">
      <c r="A489" s="23">
        <v>43882.291689814818</v>
      </c>
      <c r="B489" s="1">
        <f>Estação!C653</f>
        <v>25.7</v>
      </c>
      <c r="C489" s="1">
        <v>36</v>
      </c>
      <c r="D489" s="1">
        <f>Estação!D653</f>
        <v>6.79</v>
      </c>
      <c r="E489" s="1">
        <f>Estação!E653</f>
        <v>0.4</v>
      </c>
      <c r="F489" s="1">
        <f>Estação!F653</f>
        <v>5.51</v>
      </c>
      <c r="G489" s="1">
        <f>Estação!G653</f>
        <v>17.850000000000001</v>
      </c>
      <c r="H489" s="1">
        <f>Estação!H653</f>
        <v>23.35</v>
      </c>
      <c r="I489" s="1">
        <f>Estação!I653</f>
        <v>3.12</v>
      </c>
      <c r="J489" s="1">
        <f>Estação!J653</f>
        <v>25</v>
      </c>
      <c r="K489" s="1">
        <f>Estação!K653</f>
        <v>0</v>
      </c>
      <c r="L489" s="1">
        <f>Estação!L653</f>
        <v>24.9</v>
      </c>
      <c r="M489" s="1">
        <f>Estação!M653</f>
        <v>85.1</v>
      </c>
      <c r="N489" s="1">
        <f>Estação!N653</f>
        <v>1009</v>
      </c>
      <c r="O489" s="1">
        <f>Estação!O653</f>
        <v>84</v>
      </c>
      <c r="P489" s="1">
        <f>Estação!P653</f>
        <v>1.91</v>
      </c>
      <c r="Q489" s="1">
        <f>Estação!Q653</f>
        <v>129.87</v>
      </c>
      <c r="R489" s="1">
        <f>Estação!R653</f>
        <v>0</v>
      </c>
    </row>
    <row r="490" spans="1:18">
      <c r="A490" s="23">
        <v>43882.333356481482</v>
      </c>
      <c r="B490" s="1">
        <f>Estação!C654</f>
        <v>25.7</v>
      </c>
      <c r="C490" s="1">
        <v>36</v>
      </c>
      <c r="D490" s="1">
        <f>Estação!D654</f>
        <v>13.95</v>
      </c>
      <c r="E490" s="1">
        <f>Estação!E654</f>
        <v>0.41</v>
      </c>
      <c r="F490" s="1">
        <f>Estação!F654</f>
        <v>4.88</v>
      </c>
      <c r="G490" s="1">
        <f>Estação!G654</f>
        <v>12.69</v>
      </c>
      <c r="H490" s="1">
        <f>Estação!H654</f>
        <v>17.57</v>
      </c>
      <c r="I490" s="1">
        <f>Estação!I654</f>
        <v>3.11</v>
      </c>
      <c r="J490" s="1">
        <f>Estação!J654</f>
        <v>23</v>
      </c>
      <c r="K490" s="1">
        <f>Estação!K654</f>
        <v>1</v>
      </c>
      <c r="L490" s="1">
        <f>Estação!L654</f>
        <v>26.3</v>
      </c>
      <c r="M490" s="1">
        <f>Estação!M654</f>
        <v>78.8</v>
      </c>
      <c r="N490" s="1">
        <f>Estação!N654</f>
        <v>1009.9</v>
      </c>
      <c r="O490" s="1">
        <f>Estação!O654</f>
        <v>323</v>
      </c>
      <c r="P490" s="1">
        <f>Estação!P654</f>
        <v>2.65</v>
      </c>
      <c r="Q490" s="1">
        <f>Estação!Q654</f>
        <v>131.9</v>
      </c>
      <c r="R490" s="1">
        <f>Estação!R654</f>
        <v>0.2</v>
      </c>
    </row>
    <row r="491" spans="1:18">
      <c r="A491" s="23">
        <v>43882.375023148146</v>
      </c>
      <c r="B491" s="1">
        <f>Estação!C655</f>
        <v>26.3</v>
      </c>
      <c r="C491" s="1">
        <v>36</v>
      </c>
      <c r="D491" s="1">
        <f>Estação!D655</f>
        <v>19.75</v>
      </c>
      <c r="E491" s="1">
        <f>Estação!E655</f>
        <v>0.34</v>
      </c>
      <c r="F491" s="1">
        <f>Estação!F655</f>
        <v>4.63</v>
      </c>
      <c r="G491" s="1">
        <f>Estação!G655</f>
        <v>11.64</v>
      </c>
      <c r="H491" s="1">
        <f>Estação!H655</f>
        <v>16.27</v>
      </c>
      <c r="I491" s="1">
        <f>Estação!I655</f>
        <v>3.04</v>
      </c>
      <c r="J491" s="1">
        <f>Estação!J655</f>
        <v>16</v>
      </c>
      <c r="K491" s="1">
        <f>Estação!K655</f>
        <v>3</v>
      </c>
      <c r="L491" s="1">
        <f>Estação!L655</f>
        <v>27.9</v>
      </c>
      <c r="M491" s="1">
        <f>Estação!M655</f>
        <v>72.2</v>
      </c>
      <c r="N491" s="1">
        <f>Estação!N655</f>
        <v>1010.4</v>
      </c>
      <c r="O491" s="1">
        <f>Estação!O655</f>
        <v>454</v>
      </c>
      <c r="P491" s="1">
        <f>Estação!P655</f>
        <v>3.34</v>
      </c>
      <c r="Q491" s="1">
        <f>Estação!Q655</f>
        <v>129.19999999999999</v>
      </c>
      <c r="R491" s="1">
        <f>Estação!R655</f>
        <v>0</v>
      </c>
    </row>
    <row r="492" spans="1:18">
      <c r="A492" s="23">
        <v>43882.416689814818</v>
      </c>
      <c r="B492" s="1">
        <f>Estação!C656</f>
        <v>26.8</v>
      </c>
      <c r="C492" s="1">
        <v>36</v>
      </c>
      <c r="D492" s="1">
        <f>Estação!D656</f>
        <v>27.6</v>
      </c>
      <c r="E492" s="1">
        <f>Estação!E656</f>
        <v>0.32</v>
      </c>
      <c r="F492" s="1">
        <f>Estação!F656</f>
        <v>2.42</v>
      </c>
      <c r="G492" s="1">
        <f>Estação!G656</f>
        <v>9.17</v>
      </c>
      <c r="H492" s="1">
        <f>Estação!H656</f>
        <v>11.58</v>
      </c>
      <c r="I492" s="1">
        <f>Estação!I656</f>
        <v>2.91</v>
      </c>
      <c r="J492" s="1">
        <f>Estação!J656</f>
        <v>16</v>
      </c>
      <c r="K492" s="1">
        <f>Estação!K656</f>
        <v>3</v>
      </c>
      <c r="L492" s="1">
        <f>Estação!L656</f>
        <v>29.1</v>
      </c>
      <c r="M492" s="1">
        <f>Estação!M656</f>
        <v>67.400000000000006</v>
      </c>
      <c r="N492" s="1">
        <f>Estação!N656</f>
        <v>1010.2</v>
      </c>
      <c r="O492" s="1">
        <f>Estação!O656</f>
        <v>754</v>
      </c>
      <c r="P492" s="1">
        <f>Estação!P656</f>
        <v>3.64</v>
      </c>
      <c r="Q492" s="1">
        <f>Estação!Q656</f>
        <v>120.41</v>
      </c>
      <c r="R492" s="1">
        <f>Estação!R656</f>
        <v>0</v>
      </c>
    </row>
    <row r="493" spans="1:18">
      <c r="A493" s="23">
        <v>43882.458356481482</v>
      </c>
      <c r="B493" s="1">
        <f>Estação!C657</f>
        <v>27.1</v>
      </c>
      <c r="C493" s="1">
        <v>36</v>
      </c>
      <c r="D493" s="1">
        <f>Estação!D657</f>
        <v>30.09</v>
      </c>
      <c r="E493" s="1">
        <f>Estação!E657</f>
        <v>0.32</v>
      </c>
      <c r="F493" s="1">
        <f>Estação!F657</f>
        <v>1.34</v>
      </c>
      <c r="G493" s="1">
        <f>Estação!G657</f>
        <v>8.2100000000000009</v>
      </c>
      <c r="H493" s="1">
        <f>Estação!H657</f>
        <v>9.5500000000000007</v>
      </c>
      <c r="I493" s="1">
        <f>Estação!I657</f>
        <v>2.4900000000000002</v>
      </c>
      <c r="J493" s="1">
        <f>Estação!J657</f>
        <v>23</v>
      </c>
      <c r="K493" s="1">
        <f>Estação!K657</f>
        <v>6</v>
      </c>
      <c r="L493" s="1">
        <f>Estação!L657</f>
        <v>29.9</v>
      </c>
      <c r="M493" s="1">
        <f>Estação!M657</f>
        <v>66.099999999999994</v>
      </c>
      <c r="N493" s="1">
        <f>Estação!N657</f>
        <v>1010.6</v>
      </c>
      <c r="O493" s="1">
        <f>Estação!O657</f>
        <v>517</v>
      </c>
      <c r="P493" s="1">
        <f>Estação!P657</f>
        <v>2.72</v>
      </c>
      <c r="Q493" s="1">
        <f>Estação!Q657</f>
        <v>119.71</v>
      </c>
      <c r="R493" s="1">
        <f>Estação!R657</f>
        <v>0</v>
      </c>
    </row>
    <row r="494" spans="1:18">
      <c r="A494" s="23">
        <v>43882.500023148146</v>
      </c>
      <c r="B494" s="1">
        <f>Estação!C658</f>
        <v>27.4</v>
      </c>
      <c r="C494" s="1">
        <v>36</v>
      </c>
      <c r="D494" s="1">
        <f>Estação!D658</f>
        <v>31.47</v>
      </c>
      <c r="E494" s="1">
        <f>Estação!E658</f>
        <v>0.39</v>
      </c>
      <c r="F494" s="1">
        <f>Estação!F658</f>
        <v>1.3</v>
      </c>
      <c r="G494" s="1">
        <f>Estação!G658</f>
        <v>9.09</v>
      </c>
      <c r="H494" s="1">
        <f>Estação!H658</f>
        <v>10.39</v>
      </c>
      <c r="I494" s="1">
        <f>Estação!I658</f>
        <v>2.46</v>
      </c>
      <c r="J494" s="1">
        <f>Estação!J658</f>
        <v>34</v>
      </c>
      <c r="K494" s="1">
        <f>Estação!K658</f>
        <v>8</v>
      </c>
      <c r="L494" s="1">
        <f>Estação!L658</f>
        <v>30.3</v>
      </c>
      <c r="M494" s="1">
        <f>Estação!M658</f>
        <v>65.7</v>
      </c>
      <c r="N494" s="1">
        <f>Estação!N658</f>
        <v>1010.2</v>
      </c>
      <c r="O494" s="1">
        <f>Estação!O658</f>
        <v>377</v>
      </c>
      <c r="P494" s="1">
        <f>Estação!P658</f>
        <v>2.02</v>
      </c>
      <c r="Q494" s="1">
        <f>Estação!Q658</f>
        <v>122.16</v>
      </c>
      <c r="R494" s="1">
        <f>Estação!R658</f>
        <v>0</v>
      </c>
    </row>
    <row r="495" spans="1:18">
      <c r="A495" s="23">
        <v>43882.541689814818</v>
      </c>
      <c r="B495" s="1">
        <f>Estação!C659</f>
        <v>26.9</v>
      </c>
      <c r="C495" s="1">
        <v>36</v>
      </c>
      <c r="D495" s="1">
        <f>Estação!D659</f>
        <v>30.8</v>
      </c>
      <c r="E495" s="1">
        <f>Estação!E659</f>
        <v>0.33</v>
      </c>
      <c r="F495" s="1">
        <f>Estação!F659</f>
        <v>1.79</v>
      </c>
      <c r="G495" s="1">
        <f>Estação!G659</f>
        <v>8.25</v>
      </c>
      <c r="H495" s="1">
        <f>Estação!H659</f>
        <v>10.039999999999999</v>
      </c>
      <c r="I495" s="1">
        <f>Estação!I659</f>
        <v>2.67</v>
      </c>
      <c r="J495" s="1">
        <f>Estação!J659</f>
        <v>23</v>
      </c>
      <c r="K495" s="1">
        <f>Estação!K659</f>
        <v>8</v>
      </c>
      <c r="L495" s="1">
        <f>Estação!L659</f>
        <v>30.4</v>
      </c>
      <c r="M495" s="1">
        <f>Estação!M659</f>
        <v>65.099999999999994</v>
      </c>
      <c r="N495" s="1">
        <f>Estação!N659</f>
        <v>1009.5</v>
      </c>
      <c r="O495" s="1">
        <f>Estação!O659</f>
        <v>462</v>
      </c>
      <c r="P495" s="1">
        <f>Estação!P659</f>
        <v>2.6</v>
      </c>
      <c r="Q495" s="1">
        <f>Estação!Q659</f>
        <v>74.67</v>
      </c>
      <c r="R495" s="1">
        <f>Estação!R659</f>
        <v>0</v>
      </c>
    </row>
    <row r="496" spans="1:18">
      <c r="A496" s="23">
        <v>43882.583356481482</v>
      </c>
      <c r="B496" s="1">
        <f>Estação!C660</f>
        <v>27</v>
      </c>
      <c r="C496" s="1">
        <v>36</v>
      </c>
      <c r="D496" s="1">
        <f>Estação!D660</f>
        <v>30.63</v>
      </c>
      <c r="E496" s="1">
        <f>Estação!E660</f>
        <v>0.28999999999999998</v>
      </c>
      <c r="F496" s="1">
        <f>Estação!F660</f>
        <v>1.28</v>
      </c>
      <c r="G496" s="1">
        <f>Estação!G660</f>
        <v>7.43</v>
      </c>
      <c r="H496" s="1">
        <f>Estação!H660</f>
        <v>8.6999999999999993</v>
      </c>
      <c r="I496" s="1">
        <f>Estação!I660</f>
        <v>2.4300000000000002</v>
      </c>
      <c r="J496" s="1">
        <f>Estação!J660</f>
        <v>32</v>
      </c>
      <c r="K496" s="1">
        <f>Estação!K660</f>
        <v>11</v>
      </c>
      <c r="L496" s="1">
        <f>Estação!L660</f>
        <v>30.5</v>
      </c>
      <c r="M496" s="1">
        <f>Estação!M660</f>
        <v>64.099999999999994</v>
      </c>
      <c r="N496" s="1">
        <f>Estação!N660</f>
        <v>1008.7</v>
      </c>
      <c r="O496" s="1">
        <f>Estação!O660</f>
        <v>512</v>
      </c>
      <c r="P496" s="1">
        <f>Estação!P660</f>
        <v>3.12</v>
      </c>
      <c r="Q496" s="1">
        <f>Estação!Q660</f>
        <v>73.44</v>
      </c>
      <c r="R496" s="1">
        <f>Estação!R660</f>
        <v>0</v>
      </c>
    </row>
    <row r="497" spans="1:18">
      <c r="A497" s="23">
        <v>43882.625023148146</v>
      </c>
      <c r="B497" s="1">
        <f>Estação!C661</f>
        <v>27.3</v>
      </c>
      <c r="C497" s="1">
        <v>36</v>
      </c>
      <c r="D497" s="1">
        <f>Estação!D661</f>
        <v>28.29</v>
      </c>
      <c r="E497" s="1">
        <f>Estação!E661</f>
        <v>0.28999999999999998</v>
      </c>
      <c r="F497" s="1">
        <f>Estação!F661</f>
        <v>1.36</v>
      </c>
      <c r="G497" s="1">
        <f>Estação!G661</f>
        <v>8.08</v>
      </c>
      <c r="H497" s="1">
        <f>Estação!H661</f>
        <v>9.44</v>
      </c>
      <c r="I497" s="1">
        <f>Estação!I661</f>
        <v>2.46</v>
      </c>
      <c r="J497" s="1">
        <f>Estação!J661</f>
        <v>31</v>
      </c>
      <c r="K497" s="1">
        <f>Estação!K661</f>
        <v>11</v>
      </c>
      <c r="L497" s="1">
        <f>Estação!L661</f>
        <v>30.3</v>
      </c>
      <c r="M497" s="1">
        <f>Estação!M661</f>
        <v>64.7</v>
      </c>
      <c r="N497" s="1">
        <f>Estação!N661</f>
        <v>1007.9</v>
      </c>
      <c r="O497" s="1">
        <f>Estação!O661</f>
        <v>412</v>
      </c>
      <c r="P497" s="1">
        <f>Estação!P661</f>
        <v>2.86</v>
      </c>
      <c r="Q497" s="1">
        <f>Estação!Q661</f>
        <v>77.83</v>
      </c>
      <c r="R497" s="1">
        <f>Estação!R661</f>
        <v>0</v>
      </c>
    </row>
    <row r="498" spans="1:18">
      <c r="A498" s="23">
        <v>43882.666689814818</v>
      </c>
      <c r="B498" s="1">
        <f>Estação!C662</f>
        <v>27.4</v>
      </c>
      <c r="C498" s="1">
        <v>36</v>
      </c>
      <c r="D498" s="1">
        <f>Estação!D662</f>
        <v>29.38</v>
      </c>
      <c r="E498" s="1">
        <f>Estação!E662</f>
        <v>0.3</v>
      </c>
      <c r="F498" s="1">
        <f>Estação!F662</f>
        <v>1.44</v>
      </c>
      <c r="G498" s="1">
        <f>Estação!G662</f>
        <v>7.53</v>
      </c>
      <c r="H498" s="1">
        <f>Estação!H662</f>
        <v>8.9700000000000006</v>
      </c>
      <c r="I498" s="1">
        <f>Estação!I662</f>
        <v>2.4900000000000002</v>
      </c>
      <c r="J498" s="1">
        <f>Estação!J662</f>
        <v>34</v>
      </c>
      <c r="K498" s="1">
        <f>Estação!K662</f>
        <v>15</v>
      </c>
      <c r="L498" s="1">
        <f>Estação!L662</f>
        <v>30</v>
      </c>
      <c r="M498" s="1">
        <f>Estação!M662</f>
        <v>65.2</v>
      </c>
      <c r="N498" s="1">
        <f>Estação!N662</f>
        <v>1007.6</v>
      </c>
      <c r="O498" s="1">
        <f>Estação!O662</f>
        <v>293</v>
      </c>
      <c r="P498" s="1">
        <f>Estação!P662</f>
        <v>3.28</v>
      </c>
      <c r="Q498" s="1">
        <f>Estação!Q662</f>
        <v>77.44</v>
      </c>
      <c r="R498" s="1">
        <f>Estação!R662</f>
        <v>0</v>
      </c>
    </row>
    <row r="499" spans="1:18">
      <c r="A499" s="23">
        <v>43882.708356481482</v>
      </c>
      <c r="B499" s="1">
        <f>Estação!C663</f>
        <v>26.9</v>
      </c>
      <c r="C499" s="1">
        <v>36</v>
      </c>
      <c r="D499" s="1">
        <f>Estação!D663</f>
        <v>28.08</v>
      </c>
      <c r="E499" s="1">
        <f>Estação!E663</f>
        <v>0.37</v>
      </c>
      <c r="F499" s="1">
        <f>Estação!F663</f>
        <v>1.41</v>
      </c>
      <c r="G499" s="1">
        <f>Estação!G663</f>
        <v>8.19</v>
      </c>
      <c r="H499" s="1">
        <f>Estação!H663</f>
        <v>9.6</v>
      </c>
      <c r="I499" s="1">
        <f>Estação!I663</f>
        <v>2.5499999999999998</v>
      </c>
      <c r="J499" s="1">
        <f>Estação!J663</f>
        <v>29</v>
      </c>
      <c r="K499" s="1">
        <f>Estação!K663</f>
        <v>13</v>
      </c>
      <c r="L499" s="1">
        <f>Estação!L663</f>
        <v>29.5</v>
      </c>
      <c r="M499" s="1">
        <f>Estação!M663</f>
        <v>69.3</v>
      </c>
      <c r="N499" s="1">
        <f>Estação!N663</f>
        <v>1007.9</v>
      </c>
      <c r="O499" s="1">
        <f>Estação!O663</f>
        <v>173</v>
      </c>
      <c r="P499" s="1">
        <f>Estação!P663</f>
        <v>2.59</v>
      </c>
      <c r="Q499" s="1">
        <f>Estação!Q663</f>
        <v>58.79</v>
      </c>
      <c r="R499" s="1">
        <f>Estação!R663</f>
        <v>0</v>
      </c>
    </row>
    <row r="500" spans="1:18">
      <c r="A500" s="23">
        <v>43882.750023148146</v>
      </c>
      <c r="B500" s="1">
        <f>Estação!C664</f>
        <v>26</v>
      </c>
      <c r="C500" s="1">
        <v>36</v>
      </c>
      <c r="D500" s="1">
        <f>Estação!D664</f>
        <v>25.7</v>
      </c>
      <c r="E500" s="1">
        <f>Estação!E664</f>
        <v>0.55000000000000004</v>
      </c>
      <c r="F500" s="1">
        <f>Estação!F664</f>
        <v>1.85</v>
      </c>
      <c r="G500" s="1">
        <f>Estação!G664</f>
        <v>10.19</v>
      </c>
      <c r="H500" s="1">
        <f>Estação!H664</f>
        <v>12.04</v>
      </c>
      <c r="I500" s="1">
        <f>Estação!I664</f>
        <v>2.61</v>
      </c>
      <c r="J500" s="1">
        <f>Estação!J664</f>
        <v>36</v>
      </c>
      <c r="K500" s="1">
        <f>Estação!K664</f>
        <v>14</v>
      </c>
      <c r="L500" s="1">
        <f>Estação!L664</f>
        <v>28.5</v>
      </c>
      <c r="M500" s="1">
        <f>Estação!M664</f>
        <v>75.400000000000006</v>
      </c>
      <c r="N500" s="1">
        <f>Estação!N664</f>
        <v>1008.3</v>
      </c>
      <c r="O500" s="1">
        <f>Estação!O664</f>
        <v>22</v>
      </c>
      <c r="P500" s="1">
        <f>Estação!P664</f>
        <v>2.1800000000000002</v>
      </c>
      <c r="Q500" s="1">
        <f>Estação!Q664</f>
        <v>56.16</v>
      </c>
      <c r="R500" s="1">
        <f>Estação!R664</f>
        <v>0</v>
      </c>
    </row>
    <row r="501" spans="1:18">
      <c r="A501" s="23">
        <v>43882.791689814818</v>
      </c>
      <c r="B501" s="1">
        <f>Estação!C665</f>
        <v>25.8</v>
      </c>
      <c r="C501" s="1">
        <v>36</v>
      </c>
      <c r="D501" s="1">
        <f>Estação!D665</f>
        <v>22.41</v>
      </c>
      <c r="E501" s="1">
        <f>Estação!E665</f>
        <v>0.42</v>
      </c>
      <c r="F501" s="1">
        <f>Estação!F665</f>
        <v>0.39</v>
      </c>
      <c r="G501" s="1">
        <f>Estação!G665</f>
        <v>11.91</v>
      </c>
      <c r="H501" s="1">
        <f>Estação!H665</f>
        <v>12.3</v>
      </c>
      <c r="I501" s="1">
        <f>Estação!I665</f>
        <v>2.91</v>
      </c>
      <c r="J501" s="1">
        <f>Estação!J665</f>
        <v>32</v>
      </c>
      <c r="K501" s="1">
        <f>Estação!K665</f>
        <v>13</v>
      </c>
      <c r="L501" s="1">
        <f>Estação!L665</f>
        <v>27.9</v>
      </c>
      <c r="M501" s="1">
        <f>Estação!M665</f>
        <v>79</v>
      </c>
      <c r="N501" s="1">
        <f>Estação!N665</f>
        <v>1008.5</v>
      </c>
      <c r="O501" s="1">
        <f>Estação!O665</f>
        <v>0</v>
      </c>
      <c r="P501" s="1">
        <f>Estação!P665</f>
        <v>0.72</v>
      </c>
      <c r="Q501" s="1">
        <f>Estação!Q665</f>
        <v>62.45</v>
      </c>
      <c r="R501" s="1">
        <f>Estação!R665</f>
        <v>0</v>
      </c>
    </row>
    <row r="502" spans="1:18">
      <c r="A502" s="23">
        <v>43882.833356481482</v>
      </c>
      <c r="B502" s="1">
        <f>Estação!C666</f>
        <v>25.7</v>
      </c>
      <c r="C502" s="1">
        <v>36</v>
      </c>
      <c r="D502" s="1">
        <f>Estação!D666</f>
        <v>11.54</v>
      </c>
      <c r="E502" s="1">
        <f>Estação!E666</f>
        <v>0.52</v>
      </c>
      <c r="F502" s="1">
        <f>Estação!F666</f>
        <v>0.84</v>
      </c>
      <c r="G502" s="1">
        <f>Estação!G666</f>
        <v>19.850000000000001</v>
      </c>
      <c r="H502" s="1">
        <f>Estação!H666</f>
        <v>20.69</v>
      </c>
      <c r="I502" s="1">
        <f>Estação!I666</f>
        <v>3.03</v>
      </c>
      <c r="J502" s="1">
        <f>Estação!J666</f>
        <v>44</v>
      </c>
      <c r="K502" s="1">
        <f>Estação!K666</f>
        <v>17</v>
      </c>
      <c r="L502" s="1">
        <f>Estação!L666</f>
        <v>27.6</v>
      </c>
      <c r="M502" s="1">
        <f>Estação!M666</f>
        <v>81.400000000000006</v>
      </c>
      <c r="N502" s="1">
        <f>Estação!N666</f>
        <v>1009.3</v>
      </c>
      <c r="O502" s="1">
        <f>Estação!O666</f>
        <v>1</v>
      </c>
      <c r="P502" s="1">
        <f>Estação!P666</f>
        <v>1.2</v>
      </c>
      <c r="Q502" s="1">
        <f>Estação!Q666</f>
        <v>54.25</v>
      </c>
      <c r="R502" s="1">
        <f>Estação!R666</f>
        <v>0</v>
      </c>
    </row>
    <row r="503" spans="1:18">
      <c r="A503" s="23">
        <v>43882.875023148146</v>
      </c>
      <c r="B503" s="1">
        <f>Estação!C667</f>
        <v>25.8</v>
      </c>
      <c r="C503" s="1">
        <v>36</v>
      </c>
      <c r="D503" s="1">
        <f>Estação!D667</f>
        <v>15.37</v>
      </c>
      <c r="E503" s="1">
        <f>Estação!E667</f>
        <v>0.46</v>
      </c>
      <c r="F503" s="1">
        <f>Estação!F667</f>
        <v>1</v>
      </c>
      <c r="G503" s="1">
        <f>Estação!G667</f>
        <v>17.260000000000002</v>
      </c>
      <c r="H503" s="1">
        <f>Estação!H667</f>
        <v>18.260000000000002</v>
      </c>
      <c r="I503" s="1">
        <f>Estação!I667</f>
        <v>3.01</v>
      </c>
      <c r="J503" s="1">
        <f>Estação!J667</f>
        <v>36</v>
      </c>
      <c r="K503" s="1">
        <f>Estação!K667</f>
        <v>16</v>
      </c>
      <c r="L503" s="1">
        <f>Estação!L667</f>
        <v>27.5</v>
      </c>
      <c r="M503" s="1">
        <f>Estação!M667</f>
        <v>83.1</v>
      </c>
      <c r="N503" s="1">
        <f>Estação!N667</f>
        <v>1010.5</v>
      </c>
      <c r="O503" s="1">
        <f>Estação!O667</f>
        <v>1</v>
      </c>
      <c r="P503" s="1">
        <f>Estação!P667</f>
        <v>0.97</v>
      </c>
      <c r="Q503" s="1">
        <f>Estação!Q667</f>
        <v>37.89</v>
      </c>
      <c r="R503" s="1">
        <f>Estação!R667</f>
        <v>0</v>
      </c>
    </row>
    <row r="504" spans="1:18">
      <c r="A504" s="23">
        <v>43882.916689814818</v>
      </c>
      <c r="B504" s="1">
        <f>Estação!C668</f>
        <v>25.9</v>
      </c>
      <c r="C504" s="1">
        <v>36</v>
      </c>
      <c r="D504" s="1">
        <f>Estação!D668</f>
        <v>19.43</v>
      </c>
      <c r="E504" s="1">
        <f>Estação!E668</f>
        <v>0.41</v>
      </c>
      <c r="F504" s="1">
        <f>Estação!F668</f>
        <v>0.28999999999999998</v>
      </c>
      <c r="G504" s="1">
        <f>Estação!G668</f>
        <v>11.92</v>
      </c>
      <c r="H504" s="1">
        <f>Estação!H668</f>
        <v>12.21</v>
      </c>
      <c r="I504" s="1">
        <f>Estação!I668</f>
        <v>3.05</v>
      </c>
      <c r="J504" s="1">
        <f>Estação!J668</f>
        <v>38</v>
      </c>
      <c r="K504" s="1">
        <f>Estação!K668</f>
        <v>12</v>
      </c>
      <c r="L504" s="1">
        <f>Estação!L668</f>
        <v>27.5</v>
      </c>
      <c r="M504" s="1">
        <f>Estação!M668</f>
        <v>84.2</v>
      </c>
      <c r="N504" s="1">
        <f>Estação!N668</f>
        <v>1011.4</v>
      </c>
      <c r="O504" s="1">
        <f>Estação!O668</f>
        <v>1</v>
      </c>
      <c r="P504" s="1">
        <f>Estação!P668</f>
        <v>0.97</v>
      </c>
      <c r="Q504" s="1">
        <f>Estação!Q668</f>
        <v>23.15</v>
      </c>
      <c r="R504" s="1">
        <f>Estação!R668</f>
        <v>0</v>
      </c>
    </row>
    <row r="505" spans="1:18">
      <c r="A505" s="23">
        <v>43882.958356481482</v>
      </c>
      <c r="B505" s="1">
        <f>Estação!C669</f>
        <v>25.9</v>
      </c>
      <c r="C505" s="1">
        <v>36</v>
      </c>
      <c r="D505" s="1">
        <f>Estação!D669</f>
        <v>11.59</v>
      </c>
      <c r="E505" s="1">
        <f>Estação!E669</f>
        <v>0.55000000000000004</v>
      </c>
      <c r="F505" s="1">
        <f>Estação!F669</f>
        <v>0.46</v>
      </c>
      <c r="G505" s="1">
        <f>Estação!G669</f>
        <v>13.39</v>
      </c>
      <c r="H505" s="1">
        <f>Estação!H669</f>
        <v>13.85</v>
      </c>
      <c r="I505" s="1">
        <f>Estação!I669</f>
        <v>3</v>
      </c>
      <c r="J505" s="1">
        <f>Estação!J669</f>
        <v>49</v>
      </c>
      <c r="K505" s="1">
        <f>Estação!K669</f>
        <v>14</v>
      </c>
      <c r="L505" s="1">
        <f>Estação!L669</f>
        <v>27.1</v>
      </c>
      <c r="M505" s="1">
        <f>Estação!M669</f>
        <v>87.1</v>
      </c>
      <c r="N505" s="1">
        <f>Estação!N669</f>
        <v>1011.5</v>
      </c>
      <c r="O505" s="1">
        <f>Estação!O669</f>
        <v>1</v>
      </c>
      <c r="P505" s="1">
        <f>Estação!P669</f>
        <v>0.36</v>
      </c>
      <c r="Q505" s="1">
        <f>Estação!Q669</f>
        <v>169.52</v>
      </c>
      <c r="R505" s="1">
        <f>Estação!R669</f>
        <v>0</v>
      </c>
    </row>
    <row r="506" spans="1:18">
      <c r="A506" s="23">
        <v>43883.000023148146</v>
      </c>
      <c r="B506" s="1">
        <f>Estação!C678</f>
        <v>26</v>
      </c>
      <c r="C506" s="1">
        <v>36</v>
      </c>
      <c r="D506" s="1">
        <f>Estação!D678</f>
        <v>0.52</v>
      </c>
      <c r="E506" s="1">
        <f>Estação!E678</f>
        <v>0.74</v>
      </c>
      <c r="F506" s="1">
        <f>Estação!F678</f>
        <v>5.61</v>
      </c>
      <c r="G506" s="1">
        <f>Estação!G678</f>
        <v>24.22</v>
      </c>
      <c r="H506" s="1">
        <f>Estação!H678</f>
        <v>29.83</v>
      </c>
      <c r="I506" s="1">
        <f>Estação!I678</f>
        <v>3.06</v>
      </c>
      <c r="J506" s="1">
        <f>Estação!J678</f>
        <v>66</v>
      </c>
      <c r="K506" s="1">
        <f>Estação!K678</f>
        <v>16</v>
      </c>
      <c r="L506" s="1">
        <f>Estação!L678</f>
        <v>26.7</v>
      </c>
      <c r="M506" s="1">
        <f>Estação!M678</f>
        <v>89.6</v>
      </c>
      <c r="N506" s="1">
        <f>Estação!N678</f>
        <v>1011.2</v>
      </c>
      <c r="O506" s="1">
        <f>Estação!O678</f>
        <v>2</v>
      </c>
      <c r="P506" s="1">
        <f>Estação!P678</f>
        <v>0.57999999999999996</v>
      </c>
      <c r="Q506" s="1">
        <f>Estação!Q678</f>
        <v>186.03</v>
      </c>
      <c r="R506" s="1">
        <f>Estação!R678</f>
        <v>0</v>
      </c>
    </row>
    <row r="507" spans="1:18">
      <c r="A507" s="23">
        <v>43883.041689814818</v>
      </c>
      <c r="B507" s="1">
        <f>Estação!C679</f>
        <v>26</v>
      </c>
      <c r="C507" s="1">
        <v>36</v>
      </c>
      <c r="D507" s="1">
        <f>Estação!D679</f>
        <v>13.2</v>
      </c>
      <c r="E507" s="1">
        <f>Estação!E679</f>
        <v>0.43</v>
      </c>
      <c r="F507" s="1">
        <f>Estação!F679</f>
        <v>3.6</v>
      </c>
      <c r="G507" s="1">
        <f>Estação!G679</f>
        <v>17.47</v>
      </c>
      <c r="H507" s="1">
        <f>Estação!H679</f>
        <v>21.07</v>
      </c>
      <c r="I507" s="1">
        <f>Estação!I679</f>
        <v>3.02</v>
      </c>
      <c r="J507" s="1">
        <f>Estação!J679</f>
        <v>43</v>
      </c>
      <c r="K507" s="1">
        <f>Estação!K679</f>
        <v>13</v>
      </c>
      <c r="L507" s="1">
        <f>Estação!L679</f>
        <v>26.9</v>
      </c>
      <c r="M507" s="1">
        <f>Estação!M679</f>
        <v>88.9</v>
      </c>
      <c r="N507" s="1">
        <f>Estação!N679</f>
        <v>1010</v>
      </c>
      <c r="O507" s="1">
        <f>Estação!O679</f>
        <v>2</v>
      </c>
      <c r="P507" s="1">
        <f>Estação!P679</f>
        <v>0.74</v>
      </c>
      <c r="Q507" s="1">
        <f>Estação!Q679</f>
        <v>357.92</v>
      </c>
      <c r="R507" s="1">
        <f>Estação!R679</f>
        <v>7</v>
      </c>
    </row>
    <row r="508" spans="1:18">
      <c r="A508" s="23">
        <v>43883.083356481482</v>
      </c>
      <c r="B508" s="1">
        <f>Estação!C680</f>
        <v>26</v>
      </c>
      <c r="C508" s="1">
        <v>36</v>
      </c>
      <c r="D508" s="1">
        <f>Estação!D680</f>
        <v>27.07</v>
      </c>
      <c r="E508" s="1">
        <f>Estação!E680</f>
        <v>0.26</v>
      </c>
      <c r="F508" s="45"/>
      <c r="G508" s="45"/>
      <c r="H508" s="45"/>
      <c r="I508" s="1">
        <f>Estação!I680</f>
        <v>2.91</v>
      </c>
      <c r="J508" s="1">
        <f>Estação!J680</f>
        <v>22</v>
      </c>
      <c r="K508" s="1">
        <f>Estação!K680</f>
        <v>8</v>
      </c>
      <c r="L508" s="1">
        <f>Estação!L680</f>
        <v>25</v>
      </c>
      <c r="M508" s="1">
        <f>Estação!M680</f>
        <v>94.7</v>
      </c>
      <c r="N508" s="1">
        <f>Estação!N680</f>
        <v>1009.8</v>
      </c>
      <c r="O508" s="1">
        <f>Estação!O680</f>
        <v>4</v>
      </c>
      <c r="P508" s="1">
        <f>Estação!P680</f>
        <v>2.4300000000000002</v>
      </c>
      <c r="Q508" s="1">
        <f>Estação!Q680</f>
        <v>102.58</v>
      </c>
      <c r="R508" s="1">
        <f>Estação!R680</f>
        <v>3.8</v>
      </c>
    </row>
    <row r="509" spans="1:18">
      <c r="A509" s="23">
        <v>43883.125023148146</v>
      </c>
      <c r="B509" s="1">
        <f>Estação!C681</f>
        <v>26</v>
      </c>
      <c r="C509" s="1">
        <v>36</v>
      </c>
      <c r="D509" s="1">
        <f>Estação!D681</f>
        <v>31</v>
      </c>
      <c r="E509" s="1">
        <f>Estação!E681</f>
        <v>0.23</v>
      </c>
      <c r="F509" s="1">
        <f>Estação!F681</f>
        <v>0.13</v>
      </c>
      <c r="G509" s="1">
        <f>Estação!G681</f>
        <v>4.84</v>
      </c>
      <c r="H509" s="1">
        <f>Estação!H681</f>
        <v>4.9800000000000004</v>
      </c>
      <c r="I509" s="1">
        <f>Estação!I681</f>
        <v>2.95</v>
      </c>
      <c r="J509" s="1">
        <f>Estação!J681</f>
        <v>0</v>
      </c>
      <c r="K509" s="1">
        <f>Estação!K681</f>
        <v>0</v>
      </c>
      <c r="L509" s="1">
        <f>Estação!L681</f>
        <v>23.6</v>
      </c>
      <c r="M509" s="1">
        <f>Estação!M681</f>
        <v>93.3</v>
      </c>
      <c r="N509" s="1">
        <f>Estação!N681</f>
        <v>1010.3</v>
      </c>
      <c r="O509" s="1">
        <f>Estação!O681</f>
        <v>4</v>
      </c>
      <c r="P509" s="1">
        <f>Estação!P681</f>
        <v>3.22</v>
      </c>
      <c r="Q509" s="1">
        <f>Estação!Q681</f>
        <v>158.75</v>
      </c>
      <c r="R509" s="1">
        <f>Estação!R681</f>
        <v>0</v>
      </c>
    </row>
    <row r="510" spans="1:18">
      <c r="A510" s="23">
        <v>43883.166689814818</v>
      </c>
      <c r="B510" s="1">
        <f>Estação!C682</f>
        <v>26</v>
      </c>
      <c r="C510" s="1">
        <v>36</v>
      </c>
      <c r="D510" s="1">
        <f>Estação!D682</f>
        <v>25.8</v>
      </c>
      <c r="E510" s="1">
        <f>Estação!E682</f>
        <v>0.24</v>
      </c>
      <c r="F510" s="45"/>
      <c r="G510" s="45"/>
      <c r="H510" s="45"/>
      <c r="I510" s="1">
        <f>Estação!I682</f>
        <v>2.89</v>
      </c>
      <c r="J510" s="1">
        <f>Estação!J682</f>
        <v>0</v>
      </c>
      <c r="K510" s="1">
        <f>Estação!K682</f>
        <v>0</v>
      </c>
      <c r="L510" s="1">
        <f>Estação!L682</f>
        <v>23.7</v>
      </c>
      <c r="M510" s="1">
        <f>Estação!M682</f>
        <v>94</v>
      </c>
      <c r="N510" s="1">
        <f>Estação!N682</f>
        <v>1009.5</v>
      </c>
      <c r="O510" s="1">
        <f>Estação!O682</f>
        <v>4</v>
      </c>
      <c r="P510" s="1">
        <f>Estação!P682</f>
        <v>1.67</v>
      </c>
      <c r="Q510" s="1">
        <f>Estação!Q682</f>
        <v>150.44</v>
      </c>
      <c r="R510" s="1">
        <f>Estação!R682</f>
        <v>0</v>
      </c>
    </row>
    <row r="511" spans="1:18">
      <c r="A511" s="23">
        <v>43883.208356481482</v>
      </c>
      <c r="B511" s="1">
        <f>Estação!C683</f>
        <v>26.1</v>
      </c>
      <c r="C511" s="1">
        <v>36</v>
      </c>
      <c r="D511" s="1">
        <f>Estação!D683</f>
        <v>20.04</v>
      </c>
      <c r="E511" s="1">
        <f>Estação!E683</f>
        <v>0.27</v>
      </c>
      <c r="F511" s="1">
        <f>Estação!F683</f>
        <v>0.09</v>
      </c>
      <c r="G511" s="1">
        <f>Estação!G683</f>
        <v>6.31</v>
      </c>
      <c r="H511" s="1">
        <f>Estação!H683</f>
        <v>6.4</v>
      </c>
      <c r="I511" s="1">
        <f>Estação!I683</f>
        <v>3.25</v>
      </c>
      <c r="J511" s="1">
        <f>Estação!J683</f>
        <v>7</v>
      </c>
      <c r="K511" s="1">
        <f>Estação!K683</f>
        <v>1</v>
      </c>
      <c r="L511" s="1">
        <f>Estação!L683</f>
        <v>23.8</v>
      </c>
      <c r="M511" s="1">
        <f>Estação!M683</f>
        <v>94</v>
      </c>
      <c r="N511" s="1">
        <f>Estação!N683</f>
        <v>1009.5</v>
      </c>
      <c r="O511" s="1">
        <f>Estação!O683</f>
        <v>3</v>
      </c>
      <c r="P511" s="1">
        <f>Estação!P683</f>
        <v>1.36</v>
      </c>
      <c r="Q511" s="1">
        <f>Estação!Q683</f>
        <v>132.69999999999999</v>
      </c>
      <c r="R511" s="1">
        <f>Estação!R683</f>
        <v>0</v>
      </c>
    </row>
    <row r="512" spans="1:18">
      <c r="A512" s="23">
        <v>43883.250023148146</v>
      </c>
      <c r="B512" s="1">
        <f>Estação!C684</f>
        <v>26</v>
      </c>
      <c r="C512" s="1">
        <v>36</v>
      </c>
      <c r="D512" s="1">
        <f>Estação!D684</f>
        <v>18.45</v>
      </c>
      <c r="E512" s="1">
        <f>Estação!E684</f>
        <v>0.28999999999999998</v>
      </c>
      <c r="F512" s="1">
        <f>Estação!F684</f>
        <v>0.19</v>
      </c>
      <c r="G512" s="1">
        <f>Estação!G684</f>
        <v>9.0399999999999991</v>
      </c>
      <c r="H512" s="1">
        <f>Estação!H684</f>
        <v>9.23</v>
      </c>
      <c r="I512" s="1">
        <f>Estação!I684</f>
        <v>3.39</v>
      </c>
      <c r="J512" s="1">
        <f>Estação!J684</f>
        <v>8</v>
      </c>
      <c r="K512" s="1">
        <f>Estação!K684</f>
        <v>4</v>
      </c>
      <c r="L512" s="1">
        <f>Estação!L684</f>
        <v>23.8</v>
      </c>
      <c r="M512" s="1">
        <f>Estação!M684</f>
        <v>93.3</v>
      </c>
      <c r="N512" s="1">
        <f>Estação!N684</f>
        <v>1009.8</v>
      </c>
      <c r="O512" s="1">
        <f>Estação!O684</f>
        <v>5</v>
      </c>
      <c r="P512" s="1">
        <f>Estação!P684</f>
        <v>0.74</v>
      </c>
      <c r="Q512" s="1">
        <f>Estação!Q684</f>
        <v>121.48</v>
      </c>
      <c r="R512" s="1">
        <f>Estação!R684</f>
        <v>0</v>
      </c>
    </row>
    <row r="513" spans="1:18">
      <c r="A513" s="23">
        <v>43883.291689814818</v>
      </c>
      <c r="B513" s="1">
        <f>Estação!C685</f>
        <v>25.9</v>
      </c>
      <c r="C513" s="1">
        <v>36</v>
      </c>
      <c r="D513" s="1">
        <f>Estação!D685</f>
        <v>8.65</v>
      </c>
      <c r="E513" s="1">
        <f>Estação!E685</f>
        <v>0.38</v>
      </c>
      <c r="F513" s="1">
        <f>Estação!F685</f>
        <v>3.33</v>
      </c>
      <c r="G513" s="1">
        <f>Estação!G685</f>
        <v>17.36</v>
      </c>
      <c r="H513" s="1">
        <f>Estação!H685</f>
        <v>20.68</v>
      </c>
      <c r="I513" s="1">
        <f>Estação!I685</f>
        <v>3.02</v>
      </c>
      <c r="J513" s="1">
        <f>Estação!J685</f>
        <v>10</v>
      </c>
      <c r="K513" s="1">
        <f>Estação!K685</f>
        <v>5</v>
      </c>
      <c r="L513" s="1">
        <f>Estação!L685</f>
        <v>24.2</v>
      </c>
      <c r="M513" s="1">
        <f>Estação!M685</f>
        <v>91.3</v>
      </c>
      <c r="N513" s="1">
        <f>Estação!N685</f>
        <v>1010.5</v>
      </c>
      <c r="O513" s="1">
        <f>Estação!O685</f>
        <v>42</v>
      </c>
      <c r="P513" s="1">
        <f>Estação!P685</f>
        <v>0.83</v>
      </c>
      <c r="Q513" s="1">
        <f>Estação!Q685</f>
        <v>111.67</v>
      </c>
      <c r="R513" s="1">
        <f>Estação!R685</f>
        <v>0</v>
      </c>
    </row>
    <row r="514" spans="1:18">
      <c r="A514" s="23">
        <v>43883.333356481482</v>
      </c>
      <c r="B514" s="1">
        <f>Estação!C686</f>
        <v>25.9</v>
      </c>
      <c r="C514" s="1">
        <v>36</v>
      </c>
      <c r="D514" s="1">
        <f>Estação!D686</f>
        <v>8.32</v>
      </c>
      <c r="E514" s="1">
        <f>Estação!E686</f>
        <v>0.46</v>
      </c>
      <c r="F514" s="1">
        <f>Estação!F686</f>
        <v>8.49</v>
      </c>
      <c r="G514" s="1">
        <f>Estação!G686</f>
        <v>18.170000000000002</v>
      </c>
      <c r="H514" s="1">
        <f>Estação!H686</f>
        <v>26.66</v>
      </c>
      <c r="I514" s="1">
        <f>Estação!I686</f>
        <v>2.77</v>
      </c>
      <c r="J514" s="1">
        <f>Estação!J686</f>
        <v>27</v>
      </c>
      <c r="K514" s="1">
        <f>Estação!K686</f>
        <v>3</v>
      </c>
      <c r="L514" s="1">
        <f>Estação!L686</f>
        <v>25.3</v>
      </c>
      <c r="M514" s="1">
        <f>Estação!M686</f>
        <v>88.2</v>
      </c>
      <c r="N514" s="1">
        <f>Estação!N686</f>
        <v>1011.2</v>
      </c>
      <c r="O514" s="1">
        <f>Estação!O686</f>
        <v>129</v>
      </c>
      <c r="P514" s="1">
        <f>Estação!P686</f>
        <v>1.86</v>
      </c>
      <c r="Q514" s="1">
        <f>Estação!Q686</f>
        <v>123.68</v>
      </c>
      <c r="R514" s="1">
        <f>Estação!R686</f>
        <v>0</v>
      </c>
    </row>
    <row r="515" spans="1:18">
      <c r="A515" s="23">
        <v>43883.375023148146</v>
      </c>
      <c r="B515" s="1">
        <f>Estação!C687</f>
        <v>26</v>
      </c>
      <c r="C515" s="1">
        <v>36</v>
      </c>
      <c r="D515" s="1">
        <f>Estação!D687</f>
        <v>14.2</v>
      </c>
      <c r="E515" s="1">
        <f>Estação!E687</f>
        <v>0.37</v>
      </c>
      <c r="F515" s="1">
        <f>Estação!F687</f>
        <v>2.52</v>
      </c>
      <c r="G515" s="1">
        <f>Estação!G687</f>
        <v>11.58</v>
      </c>
      <c r="H515" s="1">
        <f>Estação!H687</f>
        <v>14.1</v>
      </c>
      <c r="I515" s="1">
        <f>Estação!I687</f>
        <v>2.92</v>
      </c>
      <c r="J515" s="1">
        <f>Estação!J687</f>
        <v>40</v>
      </c>
      <c r="K515" s="1">
        <f>Estação!K687</f>
        <v>6</v>
      </c>
      <c r="L515" s="1">
        <f>Estação!L687</f>
        <v>26.1</v>
      </c>
      <c r="M515" s="1">
        <f>Estação!M687</f>
        <v>86.2</v>
      </c>
      <c r="N515" s="1">
        <f>Estação!N687</f>
        <v>1011.9</v>
      </c>
      <c r="O515" s="1">
        <f>Estação!O687</f>
        <v>133</v>
      </c>
      <c r="P515" s="1">
        <f>Estação!P687</f>
        <v>2.17</v>
      </c>
      <c r="Q515" s="1">
        <f>Estação!Q687</f>
        <v>125.01</v>
      </c>
      <c r="R515" s="1">
        <f>Estação!R687</f>
        <v>0</v>
      </c>
    </row>
    <row r="516" spans="1:18">
      <c r="A516" s="23">
        <v>43883.416689814818</v>
      </c>
      <c r="B516" s="1">
        <f>Estação!C688</f>
        <v>26</v>
      </c>
      <c r="C516" s="1">
        <v>36</v>
      </c>
      <c r="D516" s="1">
        <f>Estação!D688</f>
        <v>14.79</v>
      </c>
      <c r="E516" s="1">
        <f>Estação!E688</f>
        <v>0.34</v>
      </c>
      <c r="F516" s="1">
        <f>Estação!F688</f>
        <v>2.04</v>
      </c>
      <c r="G516" s="1">
        <f>Estação!G688</f>
        <v>9.7200000000000006</v>
      </c>
      <c r="H516" s="1">
        <f>Estação!H688</f>
        <v>11.77</v>
      </c>
      <c r="I516" s="1">
        <f>Estação!I688</f>
        <v>3.18</v>
      </c>
      <c r="J516" s="1">
        <f>Estação!J688</f>
        <v>35</v>
      </c>
      <c r="K516" s="1">
        <f>Estação!K688</f>
        <v>6</v>
      </c>
      <c r="L516" s="1">
        <f>Estação!L688</f>
        <v>26.4</v>
      </c>
      <c r="M516" s="1">
        <f>Estação!M688</f>
        <v>86.1</v>
      </c>
      <c r="N516" s="1">
        <f>Estação!N688</f>
        <v>1012.1</v>
      </c>
      <c r="O516" s="1">
        <f>Estação!O688</f>
        <v>117</v>
      </c>
      <c r="P516" s="1">
        <f>Estação!P688</f>
        <v>2.0499999999999998</v>
      </c>
      <c r="Q516" s="1">
        <f>Estação!Q688</f>
        <v>118.5</v>
      </c>
      <c r="R516" s="1">
        <f>Estação!R688</f>
        <v>0</v>
      </c>
    </row>
    <row r="517" spans="1:18">
      <c r="A517" s="23">
        <v>43883.458356481482</v>
      </c>
      <c r="B517" s="1">
        <f>Estação!C689</f>
        <v>26.2</v>
      </c>
      <c r="C517" s="1">
        <v>36</v>
      </c>
      <c r="D517" s="1">
        <f>Estação!D689</f>
        <v>14.52</v>
      </c>
      <c r="E517" s="1">
        <f>Estação!E689</f>
        <v>0.35</v>
      </c>
      <c r="F517" s="1">
        <f>Estação!F689</f>
        <v>1.49</v>
      </c>
      <c r="G517" s="1">
        <f>Estação!G689</f>
        <v>9.68</v>
      </c>
      <c r="H517" s="1">
        <f>Estação!H689</f>
        <v>11.17</v>
      </c>
      <c r="I517" s="1">
        <f>Estação!I689</f>
        <v>3.08</v>
      </c>
      <c r="J517" s="1">
        <f>Estação!J689</f>
        <v>39</v>
      </c>
      <c r="K517" s="1">
        <f>Estação!K689</f>
        <v>11</v>
      </c>
      <c r="L517" s="1">
        <f>Estação!L689</f>
        <v>26.7</v>
      </c>
      <c r="M517" s="1">
        <f>Estação!M689</f>
        <v>85.3</v>
      </c>
      <c r="N517" s="1">
        <f>Estação!N689</f>
        <v>1012.6</v>
      </c>
      <c r="O517" s="1">
        <f>Estação!O689</f>
        <v>107</v>
      </c>
      <c r="P517" s="1">
        <f>Estação!P689</f>
        <v>1.27</v>
      </c>
      <c r="Q517" s="1">
        <f>Estação!Q689</f>
        <v>86.93</v>
      </c>
      <c r="R517" s="1">
        <f>Estação!R689</f>
        <v>0</v>
      </c>
    </row>
    <row r="518" spans="1:18">
      <c r="A518" s="23">
        <v>43883.500023148146</v>
      </c>
      <c r="B518" s="1">
        <f>Estação!C690</f>
        <v>26.3</v>
      </c>
      <c r="C518" s="1">
        <v>36</v>
      </c>
      <c r="D518" s="1">
        <f>Estação!D690</f>
        <v>27.84</v>
      </c>
      <c r="E518" s="1">
        <f>Estação!E690</f>
        <v>0.34</v>
      </c>
      <c r="F518" s="1">
        <f>Estação!F690</f>
        <v>1.27</v>
      </c>
      <c r="G518" s="1">
        <f>Estação!G690</f>
        <v>9.35</v>
      </c>
      <c r="H518" s="1">
        <f>Estação!H690</f>
        <v>10.62</v>
      </c>
      <c r="I518" s="1">
        <f>Estação!I690</f>
        <v>3.2</v>
      </c>
      <c r="J518" s="1">
        <f>Estação!J690</f>
        <v>36</v>
      </c>
      <c r="K518" s="1">
        <f>Estação!K690</f>
        <v>20</v>
      </c>
      <c r="L518" s="1">
        <f>Estação!L690</f>
        <v>25.1</v>
      </c>
      <c r="M518" s="1">
        <f>Estação!M690</f>
        <v>89.1</v>
      </c>
      <c r="N518" s="1">
        <f>Estação!N690</f>
        <v>1012.5</v>
      </c>
      <c r="O518" s="1">
        <f>Estação!O690</f>
        <v>73</v>
      </c>
      <c r="P518" s="1">
        <f>Estação!P690</f>
        <v>2.21</v>
      </c>
      <c r="Q518" s="1">
        <f>Estação!Q690</f>
        <v>24.8</v>
      </c>
      <c r="R518" s="1">
        <f>Estação!R690</f>
        <v>1.8</v>
      </c>
    </row>
    <row r="519" spans="1:18">
      <c r="A519" s="23">
        <v>43883.541689814818</v>
      </c>
      <c r="B519" s="1">
        <f>Estação!C691</f>
        <v>26.2</v>
      </c>
      <c r="C519" s="1">
        <v>36</v>
      </c>
      <c r="D519" s="1">
        <f>Estação!D691</f>
        <v>37.340000000000003</v>
      </c>
      <c r="E519" s="1">
        <f>Estação!E691</f>
        <v>0.35</v>
      </c>
      <c r="F519" s="1">
        <f>Estação!F691</f>
        <v>0.76</v>
      </c>
      <c r="G519" s="1">
        <f>Estação!G691</f>
        <v>8.93</v>
      </c>
      <c r="H519" s="1">
        <f>Estação!H691</f>
        <v>9.69</v>
      </c>
      <c r="I519" s="1">
        <f>Estação!I691</f>
        <v>3.58</v>
      </c>
      <c r="J519" s="1">
        <f>Estação!J691</f>
        <v>38</v>
      </c>
      <c r="K519" s="1">
        <f>Estação!K691</f>
        <v>20</v>
      </c>
      <c r="L519" s="1">
        <f>Estação!L691</f>
        <v>24.7</v>
      </c>
      <c r="M519" s="1">
        <f>Estação!M691</f>
        <v>83.1</v>
      </c>
      <c r="N519" s="1">
        <f>Estação!N691</f>
        <v>1011.7</v>
      </c>
      <c r="O519" s="1">
        <f>Estação!O691</f>
        <v>228</v>
      </c>
      <c r="P519" s="1">
        <f>Estação!P691</f>
        <v>1.4</v>
      </c>
      <c r="Q519" s="1">
        <f>Estação!Q691</f>
        <v>56.77</v>
      </c>
      <c r="R519" s="1">
        <f>Estação!R691</f>
        <v>0.8</v>
      </c>
    </row>
    <row r="520" spans="1:18">
      <c r="A520" s="23">
        <v>43883.583356481482</v>
      </c>
      <c r="B520" s="1">
        <f>Estação!C692</f>
        <v>26.1</v>
      </c>
      <c r="C520" s="1">
        <v>36</v>
      </c>
      <c r="D520" s="1">
        <f>Estação!D692</f>
        <v>35.03</v>
      </c>
      <c r="E520" s="1">
        <f>Estação!E692</f>
        <v>0.36</v>
      </c>
      <c r="F520" s="1">
        <f>Estação!F692</f>
        <v>0.92</v>
      </c>
      <c r="G520" s="1">
        <f>Estação!G692</f>
        <v>8.4</v>
      </c>
      <c r="H520" s="1">
        <f>Estação!H692</f>
        <v>9.32</v>
      </c>
      <c r="I520" s="1">
        <f>Estação!I692</f>
        <v>3.39</v>
      </c>
      <c r="J520" s="1">
        <f>Estação!J692</f>
        <v>30</v>
      </c>
      <c r="K520" s="1">
        <f>Estação!K692</f>
        <v>15</v>
      </c>
      <c r="L520" s="1">
        <f>Estação!L692</f>
        <v>26.4</v>
      </c>
      <c r="M520" s="1">
        <f>Estação!M692</f>
        <v>79.400000000000006</v>
      </c>
      <c r="N520" s="1">
        <f>Estação!N692</f>
        <v>1010.8</v>
      </c>
      <c r="O520" s="1">
        <f>Estação!O692</f>
        <v>284</v>
      </c>
      <c r="P520" s="1">
        <f>Estação!P692</f>
        <v>0.97</v>
      </c>
      <c r="Q520" s="1">
        <f>Estação!Q692</f>
        <v>53.22</v>
      </c>
      <c r="R520" s="1">
        <f>Estação!R692</f>
        <v>0</v>
      </c>
    </row>
    <row r="521" spans="1:18">
      <c r="A521" s="23">
        <v>43883.625023148146</v>
      </c>
      <c r="B521" s="1">
        <f>Estação!C693</f>
        <v>26.2</v>
      </c>
      <c r="C521" s="1">
        <v>36</v>
      </c>
      <c r="D521" s="1">
        <f>Estação!D693</f>
        <v>29.88</v>
      </c>
      <c r="E521" s="1">
        <f>Estação!E693</f>
        <v>0.36</v>
      </c>
      <c r="F521" s="1">
        <f>Estação!F693</f>
        <v>0.75</v>
      </c>
      <c r="G521" s="1">
        <f>Estação!G693</f>
        <v>7.36</v>
      </c>
      <c r="H521" s="1">
        <f>Estação!H693</f>
        <v>8.11</v>
      </c>
      <c r="I521" s="1">
        <f>Estação!I693</f>
        <v>3.59</v>
      </c>
      <c r="J521" s="1">
        <f>Estação!J693</f>
        <v>32</v>
      </c>
      <c r="K521" s="1">
        <f>Estação!K693</f>
        <v>14</v>
      </c>
      <c r="L521" s="1">
        <f>Estação!L693</f>
        <v>26.9</v>
      </c>
      <c r="M521" s="1">
        <f>Estação!M693</f>
        <v>81.3</v>
      </c>
      <c r="N521" s="1">
        <f>Estação!N693</f>
        <v>1009.4</v>
      </c>
      <c r="O521" s="1">
        <f>Estação!O693</f>
        <v>144</v>
      </c>
      <c r="P521" s="1">
        <f>Estação!P693</f>
        <v>1.0900000000000001</v>
      </c>
      <c r="Q521" s="1">
        <f>Estação!Q693</f>
        <v>28.92</v>
      </c>
      <c r="R521" s="1">
        <f>Estação!R693</f>
        <v>0</v>
      </c>
    </row>
    <row r="522" spans="1:18">
      <c r="A522" s="23">
        <v>43883.666689814818</v>
      </c>
      <c r="B522" s="1">
        <f>Estação!C694</f>
        <v>26</v>
      </c>
      <c r="C522" s="1">
        <v>36</v>
      </c>
      <c r="D522" s="1">
        <f>Estação!D694</f>
        <v>26.16</v>
      </c>
      <c r="E522" s="1">
        <f>Estação!E694</f>
        <v>0.36</v>
      </c>
      <c r="F522" s="1">
        <f>Estação!F694</f>
        <v>0.63</v>
      </c>
      <c r="G522" s="1">
        <f>Estação!G694</f>
        <v>6.55</v>
      </c>
      <c r="H522" s="1">
        <f>Estação!H694</f>
        <v>7.18</v>
      </c>
      <c r="I522" s="1">
        <f>Estação!I694</f>
        <v>3.53</v>
      </c>
      <c r="J522" s="1">
        <f>Estação!J694</f>
        <v>36</v>
      </c>
      <c r="K522" s="1">
        <f>Estação!K694</f>
        <v>11</v>
      </c>
      <c r="L522" s="1">
        <f>Estação!L694</f>
        <v>26.7</v>
      </c>
      <c r="M522" s="1">
        <f>Estação!M694</f>
        <v>84.1</v>
      </c>
      <c r="N522" s="1">
        <f>Estação!N694</f>
        <v>1008.8</v>
      </c>
      <c r="O522" s="1">
        <f>Estação!O694</f>
        <v>151</v>
      </c>
      <c r="P522" s="1">
        <f>Estação!P694</f>
        <v>1.45</v>
      </c>
      <c r="Q522" s="1">
        <f>Estação!Q694</f>
        <v>60.99</v>
      </c>
      <c r="R522" s="1">
        <f>Estação!R694</f>
        <v>0</v>
      </c>
    </row>
    <row r="523" spans="1:18">
      <c r="A523" s="23">
        <v>43883.708356481482</v>
      </c>
      <c r="B523" s="1">
        <f>Estação!C695</f>
        <v>26.1</v>
      </c>
      <c r="C523" s="1">
        <v>36</v>
      </c>
      <c r="D523" s="1">
        <f>Estação!D695</f>
        <v>23.78</v>
      </c>
      <c r="E523" s="1">
        <f>Estação!E695</f>
        <v>0.39</v>
      </c>
      <c r="F523" s="1">
        <f>Estação!F695</f>
        <v>0.64</v>
      </c>
      <c r="G523" s="1">
        <f>Estação!G695</f>
        <v>6.51</v>
      </c>
      <c r="H523" s="1">
        <f>Estação!H695</f>
        <v>7.15</v>
      </c>
      <c r="I523" s="1">
        <f>Estação!I695</f>
        <v>3.43</v>
      </c>
      <c r="J523" s="1">
        <f>Estação!J695</f>
        <v>30</v>
      </c>
      <c r="K523" s="1">
        <f>Estação!K695</f>
        <v>14</v>
      </c>
      <c r="L523" s="1">
        <f>Estação!L695</f>
        <v>27.1</v>
      </c>
      <c r="M523" s="1">
        <f>Estação!M695</f>
        <v>84.2</v>
      </c>
      <c r="N523" s="1">
        <f>Estação!N695</f>
        <v>1009.2</v>
      </c>
      <c r="O523" s="1">
        <f>Estação!O695</f>
        <v>80</v>
      </c>
      <c r="P523" s="1">
        <f>Estação!P695</f>
        <v>0.32</v>
      </c>
      <c r="Q523" s="1">
        <f>Estação!Q695</f>
        <v>12.89</v>
      </c>
      <c r="R523" s="1">
        <f>Estação!R695</f>
        <v>0</v>
      </c>
    </row>
    <row r="524" spans="1:18">
      <c r="A524" s="23">
        <v>43883.750023148146</v>
      </c>
      <c r="B524" s="1">
        <f>Estação!C696</f>
        <v>26</v>
      </c>
      <c r="C524" s="1">
        <v>36</v>
      </c>
      <c r="D524" s="1">
        <f>Estação!D696</f>
        <v>12.78</v>
      </c>
      <c r="E524" s="1">
        <f>Estação!E696</f>
        <v>0.52</v>
      </c>
      <c r="F524" s="1">
        <f>Estação!F696</f>
        <v>3.64</v>
      </c>
      <c r="G524" s="1">
        <f>Estação!G696</f>
        <v>12.13</v>
      </c>
      <c r="H524" s="1">
        <f>Estação!H696</f>
        <v>15.78</v>
      </c>
      <c r="I524" s="1">
        <f>Estação!I696</f>
        <v>3.33</v>
      </c>
      <c r="J524" s="1">
        <f>Estação!J696</f>
        <v>37</v>
      </c>
      <c r="K524" s="1">
        <f>Estação!K696</f>
        <v>14</v>
      </c>
      <c r="L524" s="1">
        <f>Estação!L696</f>
        <v>26.8</v>
      </c>
      <c r="M524" s="1">
        <f>Estação!M696</f>
        <v>87.7</v>
      </c>
      <c r="N524" s="1">
        <f>Estação!N696</f>
        <v>1010</v>
      </c>
      <c r="O524" s="1">
        <f>Estação!O696</f>
        <v>17</v>
      </c>
      <c r="P524" s="1">
        <f>Estação!P696</f>
        <v>0.56000000000000005</v>
      </c>
      <c r="Q524" s="1">
        <f>Estação!Q696</f>
        <v>268.69</v>
      </c>
      <c r="R524" s="1">
        <f>Estação!R696</f>
        <v>0</v>
      </c>
    </row>
    <row r="525" spans="1:18">
      <c r="A525" s="23">
        <v>43883.791689814818</v>
      </c>
      <c r="B525" s="1">
        <f>Estação!C697</f>
        <v>26.1</v>
      </c>
      <c r="C525" s="1">
        <v>36</v>
      </c>
      <c r="D525" s="1">
        <f>Estação!D697</f>
        <v>5.33</v>
      </c>
      <c r="E525" s="1">
        <f>Estação!E697</f>
        <v>0.68</v>
      </c>
      <c r="F525" s="1">
        <f>Estação!F697</f>
        <v>5.62</v>
      </c>
      <c r="G525" s="1">
        <f>Estação!G697</f>
        <v>17.03</v>
      </c>
      <c r="H525" s="1">
        <f>Estação!H697</f>
        <v>22.64</v>
      </c>
      <c r="I525" s="1">
        <f>Estação!I697</f>
        <v>3.31</v>
      </c>
      <c r="J525" s="1">
        <f>Estação!J697</f>
        <v>38</v>
      </c>
      <c r="K525" s="1">
        <f>Estação!K697</f>
        <v>18</v>
      </c>
      <c r="L525" s="1">
        <f>Estação!L697</f>
        <v>26.4</v>
      </c>
      <c r="M525" s="1">
        <f>Estação!M697</f>
        <v>91.9</v>
      </c>
      <c r="N525" s="1">
        <f>Estação!N697</f>
        <v>1011</v>
      </c>
      <c r="O525" s="1">
        <f>Estação!O697</f>
        <v>3</v>
      </c>
      <c r="P525" s="1">
        <f>Estação!P697</f>
        <v>0.22</v>
      </c>
      <c r="Q525" s="1">
        <f>Estação!Q697</f>
        <v>40.090000000000003</v>
      </c>
      <c r="R525" s="1">
        <f>Estação!R697</f>
        <v>0</v>
      </c>
    </row>
    <row r="526" spans="1:18">
      <c r="A526" s="23">
        <v>43883.833356481482</v>
      </c>
      <c r="B526" s="1">
        <f>Estação!C698</f>
        <v>26.1</v>
      </c>
      <c r="C526" s="1">
        <v>36</v>
      </c>
      <c r="D526" s="1">
        <f>Estação!D698</f>
        <v>0.68</v>
      </c>
      <c r="E526" s="1">
        <f>Estação!E698</f>
        <v>1.08</v>
      </c>
      <c r="F526" s="1">
        <f>Estação!F698</f>
        <v>19.3</v>
      </c>
      <c r="G526" s="1">
        <f>Estação!G698</f>
        <v>22.98</v>
      </c>
      <c r="H526" s="1">
        <f>Estação!H698</f>
        <v>42.28</v>
      </c>
      <c r="I526" s="1">
        <f>Estação!I698</f>
        <v>3.53</v>
      </c>
      <c r="J526" s="1">
        <f>Estação!J698</f>
        <v>36</v>
      </c>
      <c r="K526" s="1">
        <f>Estação!K698</f>
        <v>14</v>
      </c>
      <c r="L526" s="1">
        <f>Estação!L698</f>
        <v>26.1</v>
      </c>
      <c r="M526" s="1">
        <f>Estação!M698</f>
        <v>94.1</v>
      </c>
      <c r="N526" s="1">
        <f>Estação!N698</f>
        <v>1011.9</v>
      </c>
      <c r="O526" s="1">
        <f>Estação!O698</f>
        <v>2</v>
      </c>
      <c r="P526" s="1">
        <f>Estação!P698</f>
        <v>0.64</v>
      </c>
      <c r="Q526" s="1">
        <f>Estação!Q698</f>
        <v>220.07</v>
      </c>
      <c r="R526" s="1">
        <f>Estação!R698</f>
        <v>0</v>
      </c>
    </row>
    <row r="527" spans="1:18">
      <c r="A527" s="23">
        <v>43883.875023148146</v>
      </c>
      <c r="B527" s="1">
        <f>Estação!C699</f>
        <v>25.9</v>
      </c>
      <c r="C527" s="1">
        <v>36</v>
      </c>
      <c r="D527" s="1">
        <f>Estação!D699</f>
        <v>0.72</v>
      </c>
      <c r="E527" s="1">
        <f>Estação!E699</f>
        <v>1.05</v>
      </c>
      <c r="F527" s="1">
        <f>Estação!F699</f>
        <v>13.62</v>
      </c>
      <c r="G527" s="1">
        <f>Estação!G699</f>
        <v>23.5</v>
      </c>
      <c r="H527" s="1">
        <f>Estação!H699</f>
        <v>37.130000000000003</v>
      </c>
      <c r="I527" s="1">
        <f>Estação!I699</f>
        <v>3.4</v>
      </c>
      <c r="J527" s="1">
        <f>Estação!J699</f>
        <v>40</v>
      </c>
      <c r="K527" s="1">
        <f>Estação!K699</f>
        <v>24</v>
      </c>
      <c r="L527" s="1">
        <f>Estação!L699</f>
        <v>25.8</v>
      </c>
      <c r="M527" s="1">
        <f>Estação!M699</f>
        <v>94.7</v>
      </c>
      <c r="N527" s="1">
        <f>Estação!N699</f>
        <v>1012.7</v>
      </c>
      <c r="O527" s="1">
        <f>Estação!O699</f>
        <v>2</v>
      </c>
      <c r="P527" s="1">
        <f>Estação!P699</f>
        <v>0.41</v>
      </c>
      <c r="Q527" s="1">
        <f>Estação!Q699</f>
        <v>230.67</v>
      </c>
      <c r="R527" s="1">
        <f>Estação!R699</f>
        <v>0</v>
      </c>
    </row>
    <row r="528" spans="1:18">
      <c r="A528" s="23">
        <v>43883.916689814818</v>
      </c>
      <c r="B528" s="1">
        <f>Estação!C700</f>
        <v>26</v>
      </c>
      <c r="C528" s="1">
        <v>36</v>
      </c>
      <c r="D528" s="1">
        <f>Estação!D700</f>
        <v>1.22</v>
      </c>
      <c r="E528" s="1">
        <f>Estação!E700</f>
        <v>1.02</v>
      </c>
      <c r="F528" s="1">
        <f>Estação!F700</f>
        <v>8.35</v>
      </c>
      <c r="G528" s="1">
        <f>Estação!G700</f>
        <v>25</v>
      </c>
      <c r="H528" s="1">
        <f>Estação!H700</f>
        <v>33.35</v>
      </c>
      <c r="I528" s="1">
        <f>Estação!I700</f>
        <v>3.39</v>
      </c>
      <c r="J528" s="1">
        <f>Estação!J700</f>
        <v>42</v>
      </c>
      <c r="K528" s="1">
        <f>Estação!K700</f>
        <v>21</v>
      </c>
      <c r="L528" s="1">
        <f>Estação!L700</f>
        <v>25.7</v>
      </c>
      <c r="M528" s="1">
        <f>Estação!M700</f>
        <v>94.3</v>
      </c>
      <c r="N528" s="1">
        <f>Estação!N700</f>
        <v>1012.9</v>
      </c>
      <c r="O528" s="1">
        <f>Estação!O700</f>
        <v>2</v>
      </c>
      <c r="P528" s="1">
        <f>Estação!P700</f>
        <v>0.28999999999999998</v>
      </c>
      <c r="Q528" s="1">
        <f>Estação!Q700</f>
        <v>222.36</v>
      </c>
      <c r="R528" s="1">
        <f>Estação!R700</f>
        <v>0</v>
      </c>
    </row>
    <row r="529" spans="1:18">
      <c r="A529" s="23">
        <v>43883.958356481482</v>
      </c>
      <c r="B529" s="1">
        <f>Estação!C701</f>
        <v>25.9</v>
      </c>
      <c r="C529" s="1">
        <v>36</v>
      </c>
      <c r="D529" s="1">
        <f>Estação!D701</f>
        <v>1.18</v>
      </c>
      <c r="E529" s="1">
        <f>Estação!E701</f>
        <v>1</v>
      </c>
      <c r="F529" s="1">
        <f>Estação!F701</f>
        <v>9.2100000000000009</v>
      </c>
      <c r="G529" s="1">
        <f>Estação!G701</f>
        <v>23.45</v>
      </c>
      <c r="H529" s="1">
        <f>Estação!H701</f>
        <v>32.659999999999997</v>
      </c>
      <c r="I529" s="1">
        <f>Estação!I701</f>
        <v>3.43</v>
      </c>
      <c r="J529" s="1">
        <f>Estação!J701</f>
        <v>35</v>
      </c>
      <c r="K529" s="1">
        <f>Estação!K701</f>
        <v>14</v>
      </c>
      <c r="L529" s="1">
        <f>Estação!L701</f>
        <v>25.8</v>
      </c>
      <c r="M529" s="1">
        <f>Estação!M701</f>
        <v>94.5</v>
      </c>
      <c r="N529" s="1">
        <f>Estação!N701</f>
        <v>1013.1</v>
      </c>
      <c r="O529" s="1">
        <f>Estação!O701</f>
        <v>2</v>
      </c>
      <c r="P529" s="1">
        <f>Estação!P701</f>
        <v>0.54</v>
      </c>
      <c r="Q529" s="1">
        <f>Estação!Q701</f>
        <v>248.94</v>
      </c>
      <c r="R529" s="1">
        <f>Estação!R701</f>
        <v>0</v>
      </c>
    </row>
    <row r="530" spans="1:18">
      <c r="A530" s="23">
        <v>43884.000023148146</v>
      </c>
      <c r="B530" s="1">
        <f>Estação!C710</f>
        <v>26</v>
      </c>
      <c r="C530" s="1">
        <v>36</v>
      </c>
      <c r="D530" s="1">
        <f>Estação!D710</f>
        <v>3.03</v>
      </c>
      <c r="E530" s="1">
        <f>Estação!E710</f>
        <v>0.76</v>
      </c>
      <c r="F530" s="1">
        <f>Estação!F710</f>
        <v>4.2300000000000004</v>
      </c>
      <c r="G530" s="1">
        <f>Estação!G710</f>
        <v>20.350000000000001</v>
      </c>
      <c r="H530" s="1">
        <f>Estação!H710</f>
        <v>24.58</v>
      </c>
      <c r="I530" s="1">
        <f>Estação!I710</f>
        <v>3.37</v>
      </c>
      <c r="J530" s="1">
        <f>Estação!J710</f>
        <v>29</v>
      </c>
      <c r="K530" s="1">
        <f>Estação!K710</f>
        <v>14</v>
      </c>
      <c r="L530" s="1">
        <f>Estação!L710</f>
        <v>25.4</v>
      </c>
      <c r="M530" s="1">
        <f>Estação!M710</f>
        <v>96</v>
      </c>
      <c r="N530" s="1">
        <f>Estação!N710</f>
        <v>1012.4</v>
      </c>
      <c r="O530" s="1">
        <f>Estação!O710</f>
        <v>2</v>
      </c>
      <c r="P530" s="1">
        <f>Estação!P710</f>
        <v>0.55000000000000004</v>
      </c>
      <c r="Q530" s="1">
        <f>Estação!Q710</f>
        <v>244.35</v>
      </c>
      <c r="R530" s="1">
        <f>Estação!R710</f>
        <v>0</v>
      </c>
    </row>
    <row r="531" spans="1:18">
      <c r="A531" s="23">
        <v>43884.041689814818</v>
      </c>
      <c r="B531" s="1">
        <f>Estação!C711</f>
        <v>25.9</v>
      </c>
      <c r="C531" s="1">
        <v>36</v>
      </c>
      <c r="D531" s="1">
        <f>Estação!D711</f>
        <v>12.93</v>
      </c>
      <c r="E531" s="1">
        <f>Estação!E711</f>
        <v>0.54</v>
      </c>
      <c r="F531" s="1">
        <f>Estação!F711</f>
        <v>4.47</v>
      </c>
      <c r="G531" s="1">
        <f>Estação!G711</f>
        <v>16.260000000000002</v>
      </c>
      <c r="H531" s="1">
        <f>Estação!H711</f>
        <v>20.73</v>
      </c>
      <c r="I531" s="1">
        <f>Estação!I711</f>
        <v>3.21</v>
      </c>
      <c r="J531" s="1">
        <f>Estação!J711</f>
        <v>30</v>
      </c>
      <c r="K531" s="1">
        <f>Estação!K711</f>
        <v>11</v>
      </c>
      <c r="L531" s="1">
        <f>Estação!L711</f>
        <v>24.7</v>
      </c>
      <c r="M531" s="1">
        <f>Estação!M711</f>
        <v>95.2</v>
      </c>
      <c r="N531" s="1">
        <f>Estação!N711</f>
        <v>1011.9</v>
      </c>
      <c r="O531" s="1">
        <f>Estação!O711</f>
        <v>3</v>
      </c>
      <c r="P531" s="1">
        <f>Estação!P711</f>
        <v>1.82</v>
      </c>
      <c r="Q531" s="1">
        <f>Estação!Q711</f>
        <v>20.43</v>
      </c>
      <c r="R531" s="1">
        <f>Estação!R711</f>
        <v>7.4</v>
      </c>
    </row>
    <row r="532" spans="1:18">
      <c r="A532" s="23">
        <v>43884.083356481482</v>
      </c>
      <c r="B532" s="1">
        <f>Estação!C712</f>
        <v>26.3</v>
      </c>
      <c r="C532" s="1">
        <v>36</v>
      </c>
      <c r="D532" s="1">
        <f>Estação!D712</f>
        <v>34.659999999999997</v>
      </c>
      <c r="E532" s="1">
        <f>Estação!E712</f>
        <v>0.26</v>
      </c>
      <c r="F532" s="1">
        <f>Estação!F712</f>
        <v>7.0000000000000007E-2</v>
      </c>
      <c r="G532" s="1">
        <f>Estação!G712</f>
        <v>6.83</v>
      </c>
      <c r="H532" s="1">
        <f>Estação!H712</f>
        <v>6.9</v>
      </c>
      <c r="I532" s="1">
        <f>Estação!I712</f>
        <v>2.84</v>
      </c>
      <c r="J532" s="1">
        <f>Estação!J712</f>
        <v>38</v>
      </c>
      <c r="K532" s="1">
        <f>Estação!K712</f>
        <v>13</v>
      </c>
      <c r="L532" s="1">
        <f>Estação!L712</f>
        <v>22.3</v>
      </c>
      <c r="M532" s="1">
        <f>Estação!M712</f>
        <v>94.2</v>
      </c>
      <c r="N532" s="1">
        <f>Estação!N712</f>
        <v>1011.4</v>
      </c>
      <c r="O532" s="1">
        <f>Estação!O712</f>
        <v>3</v>
      </c>
      <c r="P532" s="1">
        <f>Estação!P712</f>
        <v>0.77</v>
      </c>
      <c r="Q532" s="1">
        <f>Estação!Q712</f>
        <v>32.26</v>
      </c>
      <c r="R532" s="1">
        <f>Estação!R712</f>
        <v>2.8</v>
      </c>
    </row>
    <row r="533" spans="1:18">
      <c r="A533" s="23">
        <v>43884.125023148146</v>
      </c>
      <c r="B533" s="1">
        <f>Estação!C713</f>
        <v>26.1</v>
      </c>
      <c r="C533" s="1">
        <v>36</v>
      </c>
      <c r="D533" s="1">
        <f>Estação!D713</f>
        <v>25.94</v>
      </c>
      <c r="E533" s="1">
        <f>Estação!E713</f>
        <v>0.27</v>
      </c>
      <c r="F533" s="1">
        <f>Estação!F713</f>
        <v>0.28999999999999998</v>
      </c>
      <c r="G533" s="1">
        <f>Estação!G713</f>
        <v>7.64</v>
      </c>
      <c r="H533" s="1">
        <f>Estação!H713</f>
        <v>7.93</v>
      </c>
      <c r="I533" s="1">
        <f>Estação!I713</f>
        <v>2.82</v>
      </c>
      <c r="J533" s="1">
        <f>Estação!J713</f>
        <v>38</v>
      </c>
      <c r="K533" s="1">
        <f>Estação!K713</f>
        <v>16</v>
      </c>
      <c r="L533" s="1">
        <f>Estação!L713</f>
        <v>22.5</v>
      </c>
      <c r="M533" s="1">
        <f>Estação!M713</f>
        <v>94.8</v>
      </c>
      <c r="N533" s="1">
        <f>Estação!N713</f>
        <v>1010.8</v>
      </c>
      <c r="O533" s="1">
        <f>Estação!O713</f>
        <v>3</v>
      </c>
      <c r="P533" s="1">
        <f>Estação!P713</f>
        <v>0.82</v>
      </c>
      <c r="Q533" s="1">
        <f>Estação!Q713</f>
        <v>185.62</v>
      </c>
      <c r="R533" s="1">
        <f>Estação!R713</f>
        <v>0</v>
      </c>
    </row>
    <row r="534" spans="1:18">
      <c r="A534" s="23">
        <v>43884.166689814818</v>
      </c>
      <c r="B534" s="1">
        <f>Estação!C714</f>
        <v>26</v>
      </c>
      <c r="C534" s="1">
        <v>36</v>
      </c>
      <c r="D534" s="1">
        <f>Estação!D714</f>
        <v>22.56</v>
      </c>
      <c r="E534" s="1">
        <f>Estação!E714</f>
        <v>0.27</v>
      </c>
      <c r="F534" s="1">
        <f>Estação!F714</f>
        <v>0.1</v>
      </c>
      <c r="G534" s="1">
        <f>Estação!G714</f>
        <v>5.85</v>
      </c>
      <c r="H534" s="1">
        <f>Estação!H714</f>
        <v>5.96</v>
      </c>
      <c r="I534" s="1">
        <f>Estação!I714</f>
        <v>2.8</v>
      </c>
      <c r="J534" s="1">
        <f>Estação!J714</f>
        <v>26</v>
      </c>
      <c r="K534" s="1">
        <f>Estação!K714</f>
        <v>15</v>
      </c>
      <c r="L534" s="1">
        <f>Estação!L714</f>
        <v>22.9</v>
      </c>
      <c r="M534" s="1">
        <f>Estação!M714</f>
        <v>96</v>
      </c>
      <c r="N534" s="1">
        <f>Estação!N714</f>
        <v>1010.8</v>
      </c>
      <c r="O534" s="1">
        <f>Estação!O714</f>
        <v>3</v>
      </c>
      <c r="P534" s="1">
        <f>Estação!P714</f>
        <v>0.93</v>
      </c>
      <c r="Q534" s="1">
        <f>Estação!Q714</f>
        <v>158.12</v>
      </c>
      <c r="R534" s="1">
        <f>Estação!R714</f>
        <v>0</v>
      </c>
    </row>
    <row r="535" spans="1:18">
      <c r="A535" s="23">
        <v>43884.208356481482</v>
      </c>
      <c r="B535" s="1">
        <f>Estação!C715</f>
        <v>25.9</v>
      </c>
      <c r="C535" s="1">
        <v>36</v>
      </c>
      <c r="D535" s="1">
        <f>Estação!D715</f>
        <v>21.85</v>
      </c>
      <c r="E535" s="1">
        <f>Estação!E715</f>
        <v>0.28000000000000003</v>
      </c>
      <c r="F535" s="1">
        <f>Estação!F715</f>
        <v>0.26</v>
      </c>
      <c r="G535" s="1">
        <f>Estação!G715</f>
        <v>6.49</v>
      </c>
      <c r="H535" s="1">
        <f>Estação!H715</f>
        <v>6.76</v>
      </c>
      <c r="I535" s="1">
        <f>Estação!I715</f>
        <v>2.27</v>
      </c>
      <c r="J535" s="1">
        <f>Estação!J715</f>
        <v>17</v>
      </c>
      <c r="K535" s="1">
        <f>Estação!K715</f>
        <v>9</v>
      </c>
      <c r="L535" s="1">
        <f>Estação!L715</f>
        <v>23.2</v>
      </c>
      <c r="M535" s="1">
        <f>Estação!M715</f>
        <v>94.9</v>
      </c>
      <c r="N535" s="1">
        <f>Estação!N715</f>
        <v>1011.1</v>
      </c>
      <c r="O535" s="1">
        <f>Estação!O715</f>
        <v>3</v>
      </c>
      <c r="P535" s="1">
        <f>Estação!P715</f>
        <v>0.9</v>
      </c>
      <c r="Q535" s="1">
        <f>Estação!Q715</f>
        <v>148.78</v>
      </c>
      <c r="R535" s="1">
        <f>Estação!R715</f>
        <v>0</v>
      </c>
    </row>
    <row r="536" spans="1:18">
      <c r="A536" s="23">
        <v>43884.250023148146</v>
      </c>
      <c r="B536" s="1">
        <f>Estação!C716</f>
        <v>25.9</v>
      </c>
      <c r="C536" s="1">
        <v>36</v>
      </c>
      <c r="D536" s="1">
        <f>Estação!D716</f>
        <v>16.059999999999999</v>
      </c>
      <c r="E536" s="1">
        <f>Estação!E716</f>
        <v>0.32</v>
      </c>
      <c r="F536" s="1">
        <f>Estação!F716</f>
        <v>0.2</v>
      </c>
      <c r="G536" s="1">
        <f>Estação!G716</f>
        <v>8.14</v>
      </c>
      <c r="H536" s="1">
        <f>Estação!H716</f>
        <v>8.34</v>
      </c>
      <c r="I536" s="1">
        <f>Estação!I716</f>
        <v>2.21</v>
      </c>
      <c r="J536" s="1">
        <f>Estação!J716</f>
        <v>22</v>
      </c>
      <c r="K536" s="1">
        <f>Estação!K716</f>
        <v>6</v>
      </c>
      <c r="L536" s="1">
        <f>Estação!L716</f>
        <v>23.4</v>
      </c>
      <c r="M536" s="1">
        <f>Estação!M716</f>
        <v>95.3</v>
      </c>
      <c r="N536" s="1">
        <f>Estação!N716</f>
        <v>1011.5</v>
      </c>
      <c r="O536" s="1">
        <f>Estação!O716</f>
        <v>4</v>
      </c>
      <c r="P536" s="1">
        <f>Estação!P716</f>
        <v>0.89</v>
      </c>
      <c r="Q536" s="1">
        <f>Estação!Q716</f>
        <v>145.46</v>
      </c>
      <c r="R536" s="1">
        <f>Estação!R716</f>
        <v>0</v>
      </c>
    </row>
    <row r="537" spans="1:18">
      <c r="A537" s="23">
        <v>43884.291689814818</v>
      </c>
      <c r="B537" s="1">
        <f>Estação!C717</f>
        <v>25.9</v>
      </c>
      <c r="C537" s="1">
        <v>36</v>
      </c>
      <c r="D537" s="1">
        <f>Estação!D717</f>
        <v>13.62</v>
      </c>
      <c r="E537" s="1">
        <f>Estação!E717</f>
        <v>0.38</v>
      </c>
      <c r="F537" s="1">
        <f>Estação!F717</f>
        <v>0.54</v>
      </c>
      <c r="G537" s="1">
        <f>Estação!G717</f>
        <v>10.46</v>
      </c>
      <c r="H537" s="1">
        <f>Estação!H717</f>
        <v>11.01</v>
      </c>
      <c r="I537" s="1">
        <f>Estação!I717</f>
        <v>2.1800000000000002</v>
      </c>
      <c r="J537" s="1">
        <f>Estação!J717</f>
        <v>22</v>
      </c>
      <c r="K537" s="1">
        <f>Estação!K717</f>
        <v>4</v>
      </c>
      <c r="L537" s="1">
        <f>Estação!L717</f>
        <v>23.7</v>
      </c>
      <c r="M537" s="1">
        <f>Estação!M717</f>
        <v>93.7</v>
      </c>
      <c r="N537" s="1">
        <f>Estação!N717</f>
        <v>1012</v>
      </c>
      <c r="O537" s="1">
        <f>Estação!O717</f>
        <v>48</v>
      </c>
      <c r="P537" s="1">
        <f>Estação!P717</f>
        <v>0.63</v>
      </c>
      <c r="Q537" s="1">
        <f>Estação!Q717</f>
        <v>119.01</v>
      </c>
      <c r="R537" s="1">
        <f>Estação!R717</f>
        <v>0</v>
      </c>
    </row>
    <row r="538" spans="1:18">
      <c r="A538" s="23">
        <v>43884.333356481482</v>
      </c>
      <c r="B538" s="1">
        <f>Estação!C718</f>
        <v>25.8</v>
      </c>
      <c r="C538" s="1">
        <v>36</v>
      </c>
      <c r="D538" s="1">
        <f>Estação!D718</f>
        <v>12.55</v>
      </c>
      <c r="E538" s="1">
        <f>Estação!E718</f>
        <v>0.44</v>
      </c>
      <c r="F538" s="1">
        <f>Estação!F718</f>
        <v>2.92</v>
      </c>
      <c r="G538" s="1">
        <f>Estação!G718</f>
        <v>13.79</v>
      </c>
      <c r="H538" s="1">
        <f>Estação!H718</f>
        <v>16.71</v>
      </c>
      <c r="I538" s="1">
        <f>Estação!I718</f>
        <v>2.15</v>
      </c>
      <c r="J538" s="1">
        <f>Estação!J718</f>
        <v>27</v>
      </c>
      <c r="K538" s="1">
        <f>Estação!K718</f>
        <v>6</v>
      </c>
      <c r="L538" s="1">
        <f>Estação!L718</f>
        <v>24.9</v>
      </c>
      <c r="M538" s="1">
        <f>Estação!M718</f>
        <v>89.1</v>
      </c>
      <c r="N538" s="1">
        <f>Estação!N718</f>
        <v>1012.6</v>
      </c>
      <c r="O538" s="1">
        <f>Estação!O718</f>
        <v>164</v>
      </c>
      <c r="P538" s="1">
        <f>Estação!P718</f>
        <v>1.46</v>
      </c>
      <c r="Q538" s="1">
        <f>Estação!Q718</f>
        <v>123.45</v>
      </c>
      <c r="R538" s="1">
        <f>Estação!R718</f>
        <v>0</v>
      </c>
    </row>
    <row r="539" spans="1:18">
      <c r="A539" s="23">
        <v>43884.375023148146</v>
      </c>
      <c r="B539" s="1">
        <f>Estação!C719</f>
        <v>25.9</v>
      </c>
      <c r="C539" s="1">
        <v>36</v>
      </c>
      <c r="D539" s="1">
        <f>Estação!D719</f>
        <v>16.18</v>
      </c>
      <c r="E539" s="1">
        <f>Estação!E719</f>
        <v>0.41</v>
      </c>
      <c r="F539" s="1">
        <f>Estação!F719</f>
        <v>3.29</v>
      </c>
      <c r="G539" s="1">
        <f>Estação!G719</f>
        <v>12.31</v>
      </c>
      <c r="H539" s="1">
        <f>Estação!H719</f>
        <v>15.6</v>
      </c>
      <c r="I539" s="1">
        <f>Estação!I719</f>
        <v>2.14</v>
      </c>
      <c r="J539" s="1">
        <f>Estação!J719</f>
        <v>26</v>
      </c>
      <c r="K539" s="1">
        <f>Estação!K719</f>
        <v>12</v>
      </c>
      <c r="L539" s="1">
        <f>Estação!L719</f>
        <v>26.3</v>
      </c>
      <c r="M539" s="1">
        <f>Estação!M719</f>
        <v>84.9</v>
      </c>
      <c r="N539" s="1">
        <f>Estação!N719</f>
        <v>1012.9</v>
      </c>
      <c r="O539" s="1">
        <f>Estação!O719</f>
        <v>286</v>
      </c>
      <c r="P539" s="1">
        <f>Estação!P719</f>
        <v>1.84</v>
      </c>
      <c r="Q539" s="1">
        <f>Estação!Q719</f>
        <v>125.22</v>
      </c>
      <c r="R539" s="1">
        <f>Estação!R719</f>
        <v>0</v>
      </c>
    </row>
    <row r="540" spans="1:18">
      <c r="A540" s="23">
        <v>43884.416689814818</v>
      </c>
      <c r="B540" s="1">
        <f>Estação!C720</f>
        <v>25.7</v>
      </c>
      <c r="C540" s="1">
        <v>36</v>
      </c>
      <c r="D540" s="1">
        <f>Estação!D720</f>
        <v>22.34</v>
      </c>
      <c r="E540" s="1">
        <f>Estação!E720</f>
        <v>0.36</v>
      </c>
      <c r="F540" s="1">
        <f>Estação!F720</f>
        <v>1.1399999999999999</v>
      </c>
      <c r="G540" s="1">
        <f>Estação!G720</f>
        <v>5.87</v>
      </c>
      <c r="H540" s="1">
        <f>Estação!H720</f>
        <v>7.01</v>
      </c>
      <c r="I540" s="1">
        <f>Estação!I720</f>
        <v>2.2400000000000002</v>
      </c>
      <c r="J540" s="1">
        <f>Estação!J720</f>
        <v>25</v>
      </c>
      <c r="K540" s="1">
        <f>Estação!K720</f>
        <v>6</v>
      </c>
      <c r="L540" s="1">
        <f>Estação!L720</f>
        <v>28.1</v>
      </c>
      <c r="M540" s="1">
        <f>Estação!M720</f>
        <v>79.400000000000006</v>
      </c>
      <c r="N540" s="1">
        <f>Estação!N720</f>
        <v>1012.9</v>
      </c>
      <c r="O540" s="1">
        <f>Estação!O720</f>
        <v>818</v>
      </c>
      <c r="P540" s="1">
        <f>Estação!P720</f>
        <v>2.46</v>
      </c>
      <c r="Q540" s="1">
        <f>Estação!Q720</f>
        <v>114.39</v>
      </c>
      <c r="R540" s="1">
        <f>Estação!R720</f>
        <v>0</v>
      </c>
    </row>
    <row r="541" spans="1:18">
      <c r="A541" s="23">
        <v>43884.458356481482</v>
      </c>
      <c r="B541" s="1">
        <f>Estação!C721</f>
        <v>25.9</v>
      </c>
      <c r="C541" s="1">
        <v>36</v>
      </c>
      <c r="D541" s="1">
        <f>Estação!D721</f>
        <v>24.57</v>
      </c>
      <c r="E541" s="1">
        <f>Estação!E721</f>
        <v>0.35</v>
      </c>
      <c r="F541" s="1">
        <f>Estação!F721</f>
        <v>0.4</v>
      </c>
      <c r="G541" s="1">
        <f>Estação!G721</f>
        <v>5.09</v>
      </c>
      <c r="H541" s="1">
        <f>Estação!H721</f>
        <v>5.49</v>
      </c>
      <c r="I541" s="1">
        <f>Estação!I721</f>
        <v>2.31</v>
      </c>
      <c r="J541" s="1">
        <f>Estação!J721</f>
        <v>41</v>
      </c>
      <c r="K541" s="1">
        <f>Estação!K721</f>
        <v>14</v>
      </c>
      <c r="L541" s="1">
        <f>Estação!L721</f>
        <v>29.2</v>
      </c>
      <c r="M541" s="1">
        <f>Estação!M721</f>
        <v>75</v>
      </c>
      <c r="N541" s="1">
        <f>Estação!N721</f>
        <v>1012.5</v>
      </c>
      <c r="O541" s="1">
        <f>Estação!O721</f>
        <v>582</v>
      </c>
      <c r="P541" s="1">
        <f>Estação!P721</f>
        <v>2.36</v>
      </c>
      <c r="Q541" s="1">
        <f>Estação!Q721</f>
        <v>88.89</v>
      </c>
      <c r="R541" s="1">
        <f>Estação!R721</f>
        <v>0</v>
      </c>
    </row>
    <row r="542" spans="1:18">
      <c r="A542" s="23">
        <v>43884.500023148146</v>
      </c>
      <c r="B542" s="1">
        <f>Estação!C722</f>
        <v>25.7</v>
      </c>
      <c r="C542" s="1">
        <v>36</v>
      </c>
      <c r="D542" s="1">
        <f>Estação!D722</f>
        <v>25.84</v>
      </c>
      <c r="E542" s="1">
        <f>Estação!E722</f>
        <v>0.34</v>
      </c>
      <c r="F542" s="1">
        <f>Estação!F722</f>
        <v>0.28000000000000003</v>
      </c>
      <c r="G542" s="1">
        <f>Estação!G722</f>
        <v>4.84</v>
      </c>
      <c r="H542" s="1">
        <f>Estação!H722</f>
        <v>5.12</v>
      </c>
      <c r="I542" s="1">
        <f>Estação!I722</f>
        <v>2.33</v>
      </c>
      <c r="J542" s="1">
        <f>Estação!J722</f>
        <v>49</v>
      </c>
      <c r="K542" s="1">
        <f>Estação!K722</f>
        <v>12</v>
      </c>
      <c r="L542" s="1">
        <f>Estação!L722</f>
        <v>30</v>
      </c>
      <c r="M542" s="1">
        <f>Estação!M722</f>
        <v>70.900000000000006</v>
      </c>
      <c r="N542" s="1">
        <f>Estação!N722</f>
        <v>1011.9</v>
      </c>
      <c r="O542" s="1">
        <f>Estação!O722</f>
        <v>630</v>
      </c>
      <c r="P542" s="1">
        <f>Estação!P722</f>
        <v>2.2999999999999998</v>
      </c>
      <c r="Q542" s="1">
        <f>Estação!Q722</f>
        <v>71.05</v>
      </c>
      <c r="R542" s="1">
        <f>Estação!R722</f>
        <v>0</v>
      </c>
    </row>
    <row r="543" spans="1:18">
      <c r="A543" s="23">
        <v>43884.541689814818</v>
      </c>
      <c r="B543" s="1">
        <f>Estação!C723</f>
        <v>26</v>
      </c>
      <c r="C543" s="1">
        <v>36</v>
      </c>
      <c r="D543" s="1">
        <f>Estação!D723</f>
        <v>26</v>
      </c>
      <c r="E543" s="1">
        <f>Estação!E723</f>
        <v>0.33</v>
      </c>
      <c r="F543" s="1">
        <f>Estação!F723</f>
        <v>0.3</v>
      </c>
      <c r="G543" s="1">
        <f>Estação!G723</f>
        <v>4.78</v>
      </c>
      <c r="H543" s="1">
        <f>Estação!H723</f>
        <v>5.08</v>
      </c>
      <c r="I543" s="1">
        <f>Estação!I723</f>
        <v>2.38</v>
      </c>
      <c r="J543" s="1">
        <f>Estação!J723</f>
        <v>56</v>
      </c>
      <c r="K543" s="1">
        <f>Estação!K723</f>
        <v>22</v>
      </c>
      <c r="L543" s="1">
        <f>Estação!L723</f>
        <v>30.5</v>
      </c>
      <c r="M543" s="1">
        <f>Estação!M723</f>
        <v>67.8</v>
      </c>
      <c r="N543" s="1">
        <f>Estação!N723</f>
        <v>1011</v>
      </c>
      <c r="O543" s="1">
        <f>Estação!O723</f>
        <v>668</v>
      </c>
      <c r="P543" s="1">
        <f>Estação!P723</f>
        <v>2.52</v>
      </c>
      <c r="Q543" s="1">
        <f>Estação!Q723</f>
        <v>62.72</v>
      </c>
      <c r="R543" s="1">
        <f>Estação!R723</f>
        <v>0</v>
      </c>
    </row>
    <row r="544" spans="1:18">
      <c r="A544" s="23">
        <v>43884.583356481482</v>
      </c>
      <c r="B544" s="1">
        <f>Estação!C724</f>
        <v>26.6</v>
      </c>
      <c r="C544" s="1">
        <v>36</v>
      </c>
      <c r="D544" s="1">
        <f>Estação!D724</f>
        <v>26.6</v>
      </c>
      <c r="E544" s="1">
        <f>Estação!E724</f>
        <v>0.36</v>
      </c>
      <c r="F544" s="1">
        <f>Estação!F724</f>
        <v>0.41</v>
      </c>
      <c r="G544" s="1">
        <f>Estação!G724</f>
        <v>4.72</v>
      </c>
      <c r="H544" s="1">
        <f>Estação!H724</f>
        <v>5.13</v>
      </c>
      <c r="I544" s="1">
        <f>Estação!I724</f>
        <v>2.2799999999999998</v>
      </c>
      <c r="J544" s="1">
        <f>Estação!J724</f>
        <v>63</v>
      </c>
      <c r="K544" s="1">
        <f>Estação!K724</f>
        <v>25</v>
      </c>
      <c r="L544" s="1">
        <f>Estação!L724</f>
        <v>30.3</v>
      </c>
      <c r="M544" s="1">
        <f>Estação!M724</f>
        <v>68.8</v>
      </c>
      <c r="N544" s="1">
        <f>Estação!N724</f>
        <v>1009.9</v>
      </c>
      <c r="O544" s="1">
        <f>Estação!O724</f>
        <v>516</v>
      </c>
      <c r="P544" s="1">
        <f>Estação!P724</f>
        <v>2.65</v>
      </c>
      <c r="Q544" s="1">
        <f>Estação!Q724</f>
        <v>44.99</v>
      </c>
      <c r="R544" s="1">
        <f>Estação!R724</f>
        <v>0.2</v>
      </c>
    </row>
    <row r="545" spans="1:18">
      <c r="A545" s="23">
        <v>43884.625023148146</v>
      </c>
      <c r="B545" s="1">
        <f>Estação!C725</f>
        <v>26.7</v>
      </c>
      <c r="C545" s="1">
        <v>36</v>
      </c>
      <c r="D545" s="1">
        <f>Estação!D725</f>
        <v>26.15</v>
      </c>
      <c r="E545" s="1">
        <f>Estação!E725</f>
        <v>0.4</v>
      </c>
      <c r="F545" s="1">
        <f>Estação!F725</f>
        <v>0.43</v>
      </c>
      <c r="G545" s="1">
        <f>Estação!G725</f>
        <v>4.34</v>
      </c>
      <c r="H545" s="1">
        <f>Estação!H725</f>
        <v>4.78</v>
      </c>
      <c r="I545" s="1">
        <f>Estação!I725</f>
        <v>2.2999999999999998</v>
      </c>
      <c r="J545" s="1">
        <f>Estação!J725</f>
        <v>57</v>
      </c>
      <c r="K545" s="1">
        <f>Estação!K725</f>
        <v>19</v>
      </c>
      <c r="L545" s="1">
        <f>Estação!L725</f>
        <v>30.2</v>
      </c>
      <c r="M545" s="1">
        <f>Estação!M725</f>
        <v>69.3</v>
      </c>
      <c r="N545" s="1">
        <f>Estação!N725</f>
        <v>1009</v>
      </c>
      <c r="O545" s="1">
        <f>Estação!O725</f>
        <v>375</v>
      </c>
      <c r="P545" s="1">
        <f>Estação!P725</f>
        <v>2.4</v>
      </c>
      <c r="Q545" s="1">
        <f>Estação!Q725</f>
        <v>43.29</v>
      </c>
      <c r="R545" s="1">
        <f>Estação!R725</f>
        <v>0</v>
      </c>
    </row>
    <row r="546" spans="1:18">
      <c r="A546" s="23">
        <v>43884.666689814818</v>
      </c>
      <c r="B546" s="1">
        <f>Estação!C726</f>
        <v>26.5</v>
      </c>
      <c r="C546" s="1">
        <v>36</v>
      </c>
      <c r="D546" s="1">
        <f>Estação!D726</f>
        <v>25.11</v>
      </c>
      <c r="E546" s="1">
        <f>Estação!E726</f>
        <v>0.41</v>
      </c>
      <c r="F546" s="1">
        <f>Estação!F726</f>
        <v>0.28999999999999998</v>
      </c>
      <c r="G546" s="1">
        <f>Estação!G726</f>
        <v>4.2699999999999996</v>
      </c>
      <c r="H546" s="1">
        <f>Estação!H726</f>
        <v>4.5599999999999996</v>
      </c>
      <c r="I546" s="1">
        <f>Estação!I726</f>
        <v>2.2799999999999998</v>
      </c>
      <c r="J546" s="1">
        <f>Estação!J726</f>
        <v>56</v>
      </c>
      <c r="K546" s="1">
        <f>Estação!K726</f>
        <v>17</v>
      </c>
      <c r="L546" s="1">
        <f>Estação!L726</f>
        <v>29.6</v>
      </c>
      <c r="M546" s="1">
        <f>Estação!M726</f>
        <v>72.400000000000006</v>
      </c>
      <c r="N546" s="1">
        <f>Estação!N726</f>
        <v>1008.5</v>
      </c>
      <c r="O546" s="1">
        <f>Estação!O726</f>
        <v>304</v>
      </c>
      <c r="P546" s="1">
        <f>Estação!P726</f>
        <v>2.5099999999999998</v>
      </c>
      <c r="Q546" s="1">
        <f>Estação!Q726</f>
        <v>53.81</v>
      </c>
      <c r="R546" s="1">
        <f>Estação!R726</f>
        <v>0</v>
      </c>
    </row>
    <row r="547" spans="1:18">
      <c r="A547" s="23">
        <v>43884.708356481482</v>
      </c>
      <c r="B547" s="1">
        <f>Estação!C727</f>
        <v>25.9</v>
      </c>
      <c r="C547" s="1">
        <v>36</v>
      </c>
      <c r="D547" s="1">
        <f>Estação!D727</f>
        <v>24.19</v>
      </c>
      <c r="E547" s="1">
        <f>Estação!E727</f>
        <v>0.42</v>
      </c>
      <c r="F547" s="1">
        <f>Estação!F727</f>
        <v>0.18</v>
      </c>
      <c r="G547" s="1">
        <f>Estação!G727</f>
        <v>3.99</v>
      </c>
      <c r="H547" s="1">
        <f>Estação!H727</f>
        <v>4.17</v>
      </c>
      <c r="I547" s="1">
        <f>Estação!I727</f>
        <v>2.82</v>
      </c>
      <c r="J547" s="1">
        <f>Estação!J727</f>
        <v>57</v>
      </c>
      <c r="K547" s="1">
        <f>Estação!K727</f>
        <v>16</v>
      </c>
      <c r="L547" s="1">
        <f>Estação!L727</f>
        <v>28.9</v>
      </c>
      <c r="M547" s="1">
        <f>Estação!M727</f>
        <v>75.7</v>
      </c>
      <c r="N547" s="1">
        <f>Estação!N727</f>
        <v>1008.5</v>
      </c>
      <c r="O547" s="1">
        <f>Estação!O727</f>
        <v>111</v>
      </c>
      <c r="P547" s="1">
        <f>Estação!P727</f>
        <v>2.68</v>
      </c>
      <c r="Q547" s="1">
        <f>Estação!Q727</f>
        <v>42.94</v>
      </c>
      <c r="R547" s="1">
        <f>Estação!R727</f>
        <v>0</v>
      </c>
    </row>
    <row r="548" spans="1:18">
      <c r="A548" s="23">
        <v>43884.750023148146</v>
      </c>
      <c r="B548" s="1">
        <f>Estação!C728</f>
        <v>25.7</v>
      </c>
      <c r="C548" s="1">
        <v>36</v>
      </c>
      <c r="D548" s="1">
        <f>Estação!D728</f>
        <v>23.67</v>
      </c>
      <c r="E548" s="1">
        <f>Estação!E728</f>
        <v>0.44</v>
      </c>
      <c r="F548" s="1">
        <f>Estação!F728</f>
        <v>0.16</v>
      </c>
      <c r="G548" s="1">
        <f>Estação!G728</f>
        <v>3.84</v>
      </c>
      <c r="H548" s="1">
        <f>Estação!H728</f>
        <v>4.01</v>
      </c>
      <c r="I548" s="1">
        <f>Estação!I728</f>
        <v>3.13</v>
      </c>
      <c r="J548" s="1">
        <f>Estação!J728</f>
        <v>54</v>
      </c>
      <c r="K548" s="1">
        <f>Estação!K728</f>
        <v>22</v>
      </c>
      <c r="L548" s="1">
        <f>Estação!L728</f>
        <v>28.2</v>
      </c>
      <c r="M548" s="1">
        <f>Estação!M728</f>
        <v>79.7</v>
      </c>
      <c r="N548" s="1">
        <f>Estação!N728</f>
        <v>1008.8</v>
      </c>
      <c r="O548" s="1">
        <f>Estação!O728</f>
        <v>23</v>
      </c>
      <c r="P548" s="1">
        <f>Estação!P728</f>
        <v>2.56</v>
      </c>
      <c r="Q548" s="1">
        <f>Estação!Q728</f>
        <v>43.2</v>
      </c>
      <c r="R548" s="1">
        <f>Estação!R728</f>
        <v>0</v>
      </c>
    </row>
    <row r="549" spans="1:18">
      <c r="A549" s="23">
        <v>43884.791689814818</v>
      </c>
      <c r="B549" s="1">
        <f>Estação!C729</f>
        <v>25.7</v>
      </c>
      <c r="C549" s="1">
        <v>36</v>
      </c>
      <c r="D549" s="1">
        <f>Estação!D729</f>
        <v>21.96</v>
      </c>
      <c r="E549" s="1">
        <f>Estação!E729</f>
        <v>0.46</v>
      </c>
      <c r="F549" s="1">
        <f>Estação!F729</f>
        <v>0.22</v>
      </c>
      <c r="G549" s="1">
        <f>Estação!G729</f>
        <v>4.4400000000000004</v>
      </c>
      <c r="H549" s="1">
        <f>Estação!H729</f>
        <v>4.66</v>
      </c>
      <c r="I549" s="1">
        <f>Estação!I729</f>
        <v>2.94</v>
      </c>
      <c r="J549" s="1">
        <f>Estação!J729</f>
        <v>58</v>
      </c>
      <c r="K549" s="1">
        <f>Estação!K729</f>
        <v>16</v>
      </c>
      <c r="L549" s="1">
        <f>Estação!L729</f>
        <v>27.8</v>
      </c>
      <c r="M549" s="1">
        <f>Estação!M729</f>
        <v>82.8</v>
      </c>
      <c r="N549" s="1">
        <f>Estação!N729</f>
        <v>1009.5</v>
      </c>
      <c r="O549" s="1">
        <f>Estação!O729</f>
        <v>1</v>
      </c>
      <c r="P549" s="1">
        <f>Estação!P729</f>
        <v>1.88</v>
      </c>
      <c r="Q549" s="1">
        <f>Estação!Q729</f>
        <v>38.68</v>
      </c>
      <c r="R549" s="1">
        <f>Estação!R729</f>
        <v>0</v>
      </c>
    </row>
    <row r="550" spans="1:18">
      <c r="A550" s="23">
        <v>43884.833356481482</v>
      </c>
      <c r="B550" s="1">
        <f>Estação!C730</f>
        <v>25.8</v>
      </c>
      <c r="C550" s="1">
        <v>36</v>
      </c>
      <c r="D550" s="1">
        <f>Estação!D730</f>
        <v>19</v>
      </c>
      <c r="E550" s="1">
        <f>Estação!E730</f>
        <v>0.49</v>
      </c>
      <c r="F550" s="1">
        <f>Estação!F730</f>
        <v>0.22</v>
      </c>
      <c r="G550" s="1">
        <f>Estação!G730</f>
        <v>5.98</v>
      </c>
      <c r="H550" s="1">
        <f>Estação!H730</f>
        <v>6.21</v>
      </c>
      <c r="I550" s="1">
        <f>Estação!I730</f>
        <v>3.08</v>
      </c>
      <c r="J550" s="1">
        <f>Estação!J730</f>
        <v>53</v>
      </c>
      <c r="K550" s="1">
        <f>Estação!K730</f>
        <v>21</v>
      </c>
      <c r="L550" s="1">
        <f>Estação!L730</f>
        <v>27.5</v>
      </c>
      <c r="M550" s="1">
        <f>Estação!M730</f>
        <v>86.7</v>
      </c>
      <c r="N550" s="1">
        <f>Estação!N730</f>
        <v>1010.2</v>
      </c>
      <c r="O550" s="1">
        <f>Estação!O730</f>
        <v>1</v>
      </c>
      <c r="P550" s="1">
        <f>Estação!P730</f>
        <v>1.07</v>
      </c>
      <c r="Q550" s="1">
        <f>Estação!Q730</f>
        <v>25.37</v>
      </c>
      <c r="R550" s="1">
        <f>Estação!R730</f>
        <v>0</v>
      </c>
    </row>
    <row r="551" spans="1:18">
      <c r="A551" s="23">
        <v>43884.875023148146</v>
      </c>
      <c r="B551" s="1">
        <f>Estação!C731</f>
        <v>25.9</v>
      </c>
      <c r="C551" s="1">
        <v>36</v>
      </c>
      <c r="D551" s="1">
        <f>Estação!D731</f>
        <v>13.93</v>
      </c>
      <c r="E551" s="1">
        <f>Estação!E731</f>
        <v>0.54</v>
      </c>
      <c r="F551" s="1">
        <f>Estação!F731</f>
        <v>0.21</v>
      </c>
      <c r="G551" s="1">
        <f>Estação!G731</f>
        <v>8.59</v>
      </c>
      <c r="H551" s="1">
        <f>Estação!H731</f>
        <v>8.8000000000000007</v>
      </c>
      <c r="I551" s="1">
        <f>Estação!I731</f>
        <v>3</v>
      </c>
      <c r="J551" s="1">
        <f>Estação!J731</f>
        <v>45</v>
      </c>
      <c r="K551" s="1">
        <f>Estação!K731</f>
        <v>20</v>
      </c>
      <c r="L551" s="1">
        <f>Estação!L731</f>
        <v>27.1</v>
      </c>
      <c r="M551" s="1">
        <f>Estação!M731</f>
        <v>89.8</v>
      </c>
      <c r="N551" s="1">
        <f>Estação!N731</f>
        <v>1010.9</v>
      </c>
      <c r="O551" s="1">
        <f>Estação!O731</f>
        <v>1</v>
      </c>
      <c r="P551" s="1">
        <f>Estação!P731</f>
        <v>0.4</v>
      </c>
      <c r="Q551" s="1">
        <f>Estação!Q731</f>
        <v>19.11</v>
      </c>
      <c r="R551" s="1">
        <f>Estação!R731</f>
        <v>0</v>
      </c>
    </row>
    <row r="552" spans="1:18">
      <c r="A552" s="23">
        <v>43884.916689814818</v>
      </c>
      <c r="B552" s="1">
        <f>Estação!C732</f>
        <v>26</v>
      </c>
      <c r="C552" s="1">
        <v>36</v>
      </c>
      <c r="D552" s="1">
        <f>Estação!D732</f>
        <v>11.03</v>
      </c>
      <c r="E552" s="1">
        <f>Estação!E732</f>
        <v>0.55000000000000004</v>
      </c>
      <c r="F552" s="1">
        <f>Estação!F732</f>
        <v>0.3</v>
      </c>
      <c r="G552" s="1">
        <f>Estação!G732</f>
        <v>9.5399999999999991</v>
      </c>
      <c r="H552" s="1">
        <f>Estação!H732</f>
        <v>9.84</v>
      </c>
      <c r="I552" s="1">
        <f>Estação!I732</f>
        <v>3.03</v>
      </c>
      <c r="J552" s="1">
        <f>Estação!J732</f>
        <v>49</v>
      </c>
      <c r="K552" s="1">
        <f>Estação!K732</f>
        <v>14</v>
      </c>
      <c r="L552" s="1">
        <f>Estação!L732</f>
        <v>26.8</v>
      </c>
      <c r="M552" s="1">
        <f>Estação!M732</f>
        <v>91.5</v>
      </c>
      <c r="N552" s="1">
        <f>Estação!N732</f>
        <v>1011.3</v>
      </c>
      <c r="O552" s="1">
        <f>Estação!O732</f>
        <v>1</v>
      </c>
      <c r="P552" s="1">
        <f>Estação!P732</f>
        <v>0.56000000000000005</v>
      </c>
      <c r="Q552" s="1">
        <f>Estação!Q732</f>
        <v>29.42</v>
      </c>
      <c r="R552" s="1">
        <f>Estação!R732</f>
        <v>0</v>
      </c>
    </row>
    <row r="553" spans="1:18">
      <c r="A553" s="23">
        <v>43884.958356481482</v>
      </c>
      <c r="B553" s="1">
        <f>Estação!C733</f>
        <v>26</v>
      </c>
      <c r="C553" s="1">
        <v>36</v>
      </c>
      <c r="D553" s="1">
        <f>Estação!D733</f>
        <v>15.72</v>
      </c>
      <c r="E553" s="1">
        <f>Estação!E733</f>
        <v>0.48</v>
      </c>
      <c r="F553" s="1">
        <f>Estação!F733</f>
        <v>0.17</v>
      </c>
      <c r="G553" s="1">
        <f>Estação!G733</f>
        <v>7.05</v>
      </c>
      <c r="H553" s="1">
        <f>Estação!H733</f>
        <v>7.22</v>
      </c>
      <c r="I553" s="1">
        <f>Estação!I733</f>
        <v>3.3</v>
      </c>
      <c r="J553" s="1">
        <f>Estação!J733</f>
        <v>44</v>
      </c>
      <c r="K553" s="1">
        <f>Estação!K733</f>
        <v>13</v>
      </c>
      <c r="L553" s="1">
        <f>Estação!L733</f>
        <v>27.2</v>
      </c>
      <c r="M553" s="1">
        <f>Estação!M733</f>
        <v>89.1</v>
      </c>
      <c r="N553" s="1">
        <f>Estação!N733</f>
        <v>1011.5</v>
      </c>
      <c r="O553" s="1">
        <f>Estação!O733</f>
        <v>2</v>
      </c>
      <c r="P553" s="1">
        <f>Estação!P733</f>
        <v>1.08</v>
      </c>
      <c r="Q553" s="1">
        <f>Estação!Q733</f>
        <v>48.99</v>
      </c>
      <c r="R553" s="1">
        <f>Estação!R733</f>
        <v>0</v>
      </c>
    </row>
    <row r="554" spans="1:18">
      <c r="A554" s="23">
        <v>43885.000023148146</v>
      </c>
      <c r="B554" s="1">
        <f>Estação!C742</f>
        <v>26</v>
      </c>
      <c r="C554" s="1">
        <v>36</v>
      </c>
      <c r="D554" s="1">
        <f>Estação!D742</f>
        <v>17.38</v>
      </c>
      <c r="E554" s="1">
        <f>Estação!E742</f>
        <v>0.4</v>
      </c>
      <c r="F554" s="1">
        <f>Estação!F742</f>
        <v>0.17</v>
      </c>
      <c r="G554" s="1">
        <f>Estação!G742</f>
        <v>5.35</v>
      </c>
      <c r="H554" s="1">
        <f>Estação!H742</f>
        <v>5.52</v>
      </c>
      <c r="I554" s="1">
        <f>Estação!I742</f>
        <v>3.42</v>
      </c>
      <c r="J554" s="1">
        <f>Estação!J742</f>
        <v>43</v>
      </c>
      <c r="K554" s="1">
        <f>Estação!K742</f>
        <v>12</v>
      </c>
      <c r="L554" s="1">
        <f>Estação!L742</f>
        <v>27.2</v>
      </c>
      <c r="M554" s="1">
        <f>Estação!M742</f>
        <v>88.3</v>
      </c>
      <c r="N554" s="1">
        <f>Estação!N742</f>
        <v>1011</v>
      </c>
      <c r="O554" s="1">
        <f>Estação!O742</f>
        <v>1</v>
      </c>
      <c r="P554" s="1">
        <f>Estação!P742</f>
        <v>1.65</v>
      </c>
      <c r="Q554" s="1">
        <f>Estação!Q742</f>
        <v>36.840000000000003</v>
      </c>
      <c r="R554" s="1">
        <f>Estação!R742</f>
        <v>0</v>
      </c>
    </row>
    <row r="555" spans="1:18">
      <c r="A555" s="23">
        <v>43885.041689814818</v>
      </c>
      <c r="B555" s="1">
        <f>Estação!C743</f>
        <v>26</v>
      </c>
      <c r="C555" s="1">
        <v>36</v>
      </c>
      <c r="D555" s="1">
        <f>Estação!D743</f>
        <v>17.079999999999998</v>
      </c>
      <c r="E555" s="1">
        <f>Estação!E743</f>
        <v>0.14000000000000001</v>
      </c>
      <c r="F555" s="1">
        <f>Estação!F743</f>
        <v>0.11</v>
      </c>
      <c r="G555" s="1">
        <f>Estação!G743</f>
        <v>4.72</v>
      </c>
      <c r="H555" s="1">
        <f>Estação!H743</f>
        <v>4.83</v>
      </c>
      <c r="I555" s="1">
        <f>Estação!I743</f>
        <v>2.75</v>
      </c>
      <c r="J555" s="1">
        <f>Estação!J743</f>
        <v>39</v>
      </c>
      <c r="K555" s="1">
        <f>Estação!K743</f>
        <v>8</v>
      </c>
      <c r="L555" s="1">
        <f>Estação!L743</f>
        <v>27.1</v>
      </c>
      <c r="M555" s="1">
        <f>Estação!M743</f>
        <v>88.2</v>
      </c>
      <c r="N555" s="1">
        <f>Estação!N743</f>
        <v>1010.4</v>
      </c>
      <c r="O555" s="1">
        <f>Estação!O743</f>
        <v>1</v>
      </c>
      <c r="P555" s="1">
        <f>Estação!P743</f>
        <v>0.97</v>
      </c>
      <c r="Q555" s="1">
        <f>Estação!Q743</f>
        <v>45.89</v>
      </c>
      <c r="R555" s="1">
        <f>Estação!R743</f>
        <v>0</v>
      </c>
    </row>
    <row r="556" spans="1:18">
      <c r="A556" s="23">
        <v>43885.083356481482</v>
      </c>
      <c r="B556" s="1">
        <f>Estação!C744</f>
        <v>26</v>
      </c>
      <c r="C556" s="1">
        <v>36</v>
      </c>
      <c r="D556" s="1">
        <f>Estação!D744</f>
        <v>18.989999999999998</v>
      </c>
      <c r="E556" s="1">
        <f>Estação!E744</f>
        <v>0.15</v>
      </c>
      <c r="F556" s="45"/>
      <c r="G556" s="45"/>
      <c r="H556" s="45"/>
      <c r="I556" s="1">
        <f>Estação!I744</f>
        <v>2.82</v>
      </c>
      <c r="J556" s="1">
        <f>Estação!J744</f>
        <v>44</v>
      </c>
      <c r="K556" s="1">
        <f>Estação!K744</f>
        <v>12</v>
      </c>
      <c r="L556" s="1">
        <f>Estação!L744</f>
        <v>27.2</v>
      </c>
      <c r="M556" s="1">
        <f>Estação!M744</f>
        <v>86.9</v>
      </c>
      <c r="N556" s="1">
        <f>Estação!N744</f>
        <v>1009.9</v>
      </c>
      <c r="O556" s="1">
        <f>Estação!O744</f>
        <v>2</v>
      </c>
      <c r="P556" s="1">
        <f>Estação!P744</f>
        <v>1.1599999999999999</v>
      </c>
      <c r="Q556" s="1">
        <f>Estação!Q744</f>
        <v>53.28</v>
      </c>
      <c r="R556" s="1">
        <f>Estação!R744</f>
        <v>0</v>
      </c>
    </row>
    <row r="557" spans="1:18">
      <c r="A557" s="23">
        <v>43885.125023148146</v>
      </c>
      <c r="B557" s="1">
        <f>Estação!C745</f>
        <v>26</v>
      </c>
      <c r="C557" s="1">
        <v>36</v>
      </c>
      <c r="D557" s="1">
        <f>Estação!D745</f>
        <v>20</v>
      </c>
      <c r="E557" s="1">
        <f>Estação!E745</f>
        <v>0.14000000000000001</v>
      </c>
      <c r="F557" s="1">
        <f>Estação!F745</f>
        <v>0.03</v>
      </c>
      <c r="G557" s="1">
        <f>Estação!G745</f>
        <v>3.75</v>
      </c>
      <c r="H557" s="1">
        <f>Estação!H745</f>
        <v>3.77</v>
      </c>
      <c r="I557" s="1">
        <f>Estação!I745</f>
        <v>2.76</v>
      </c>
      <c r="J557" s="1">
        <f>Estação!J745</f>
        <v>43</v>
      </c>
      <c r="K557" s="1">
        <f>Estação!K745</f>
        <v>18</v>
      </c>
      <c r="L557" s="1">
        <f>Estação!L745</f>
        <v>27.2</v>
      </c>
      <c r="M557" s="1">
        <f>Estação!M745</f>
        <v>86.8</v>
      </c>
      <c r="N557" s="1">
        <f>Estação!N745</f>
        <v>1009.7</v>
      </c>
      <c r="O557" s="1">
        <f>Estação!O745</f>
        <v>2</v>
      </c>
      <c r="P557" s="1">
        <f>Estação!P745</f>
        <v>1.1399999999999999</v>
      </c>
      <c r="Q557" s="1">
        <f>Estação!Q745</f>
        <v>63.94</v>
      </c>
      <c r="R557" s="1">
        <f>Estação!R745</f>
        <v>0</v>
      </c>
    </row>
    <row r="558" spans="1:18">
      <c r="A558" s="23">
        <v>43885.166689814818</v>
      </c>
      <c r="B558" s="1">
        <f>Estação!C746</f>
        <v>26</v>
      </c>
      <c r="C558" s="1">
        <v>36</v>
      </c>
      <c r="D558" s="1">
        <f>Estação!D746</f>
        <v>21.91</v>
      </c>
      <c r="E558" s="1">
        <f>Estação!E746</f>
        <v>0.14000000000000001</v>
      </c>
      <c r="F558" s="1">
        <f>Estação!F746</f>
        <v>0.01</v>
      </c>
      <c r="G558" s="1">
        <f>Estação!G746</f>
        <v>3.27</v>
      </c>
      <c r="H558" s="1">
        <f>Estação!H746</f>
        <v>3.28</v>
      </c>
      <c r="I558" s="1">
        <f>Estação!I746</f>
        <v>2.56</v>
      </c>
      <c r="J558" s="1">
        <f>Estação!J746</f>
        <v>30</v>
      </c>
      <c r="K558" s="1">
        <f>Estação!K746</f>
        <v>21</v>
      </c>
      <c r="L558" s="1">
        <f>Estação!L746</f>
        <v>25</v>
      </c>
      <c r="M558" s="1">
        <f>Estação!M746</f>
        <v>94.9</v>
      </c>
      <c r="N558" s="1">
        <f>Estação!N746</f>
        <v>1009.7</v>
      </c>
      <c r="O558" s="1">
        <f>Estação!O746</f>
        <v>3</v>
      </c>
      <c r="P558" s="1">
        <f>Estação!P746</f>
        <v>1.04</v>
      </c>
      <c r="Q558" s="1">
        <f>Estação!Q746</f>
        <v>86.73</v>
      </c>
      <c r="R558" s="1">
        <f>Estação!R746</f>
        <v>5.8</v>
      </c>
    </row>
    <row r="559" spans="1:18">
      <c r="A559" s="23">
        <v>43885.208356481482</v>
      </c>
      <c r="B559" s="1">
        <f>Estação!C747</f>
        <v>25.9</v>
      </c>
      <c r="C559" s="1">
        <v>36</v>
      </c>
      <c r="D559" s="1">
        <f>Estação!D747</f>
        <v>13</v>
      </c>
      <c r="E559" s="1">
        <f>Estação!E747</f>
        <v>0.54</v>
      </c>
      <c r="F559" s="1">
        <f>Estação!F747</f>
        <v>0.12</v>
      </c>
      <c r="G559" s="1">
        <f>Estação!G747</f>
        <v>4.83</v>
      </c>
      <c r="H559" s="1">
        <f>Estação!H747</f>
        <v>4.95</v>
      </c>
      <c r="I559" s="1">
        <f>Estação!I747</f>
        <v>2.37</v>
      </c>
      <c r="J559" s="1">
        <f>Estação!J747</f>
        <v>38</v>
      </c>
      <c r="K559" s="1">
        <f>Estação!K747</f>
        <v>12</v>
      </c>
      <c r="L559" s="1">
        <f>Estação!L747</f>
        <v>24.9</v>
      </c>
      <c r="M559" s="1">
        <f>Estação!M747</f>
        <v>96.3</v>
      </c>
      <c r="N559" s="1">
        <f>Estação!N747</f>
        <v>1009.7</v>
      </c>
      <c r="O559" s="1">
        <f>Estação!O747</f>
        <v>2</v>
      </c>
      <c r="P559" s="1">
        <f>Estação!P747</f>
        <v>0.43</v>
      </c>
      <c r="Q559" s="1">
        <f>Estação!Q747</f>
        <v>136.91999999999999</v>
      </c>
      <c r="R559" s="1">
        <f>Estação!R747</f>
        <v>0</v>
      </c>
    </row>
    <row r="560" spans="1:18">
      <c r="A560" s="23">
        <v>43885.250023148146</v>
      </c>
      <c r="B560" s="1">
        <f>Estação!C748</f>
        <v>25.9</v>
      </c>
      <c r="C560" s="1">
        <v>36</v>
      </c>
      <c r="D560" s="1">
        <f>Estação!D748</f>
        <v>11.24</v>
      </c>
      <c r="E560" s="1">
        <f>Estação!E748</f>
        <v>0.18</v>
      </c>
      <c r="F560" s="1">
        <f>Estação!F748</f>
        <v>0.2</v>
      </c>
      <c r="G560" s="1">
        <f>Estação!G748</f>
        <v>6.86</v>
      </c>
      <c r="H560" s="1">
        <f>Estação!H748</f>
        <v>7.06</v>
      </c>
      <c r="I560" s="1">
        <f>Estação!I748</f>
        <v>2.0099999999999998</v>
      </c>
      <c r="J560" s="1">
        <f>Estação!J748</f>
        <v>30</v>
      </c>
      <c r="K560" s="1">
        <f>Estação!K748</f>
        <v>7</v>
      </c>
      <c r="L560" s="1">
        <f>Estação!L748</f>
        <v>25.7</v>
      </c>
      <c r="M560" s="1">
        <f>Estação!M748</f>
        <v>94.4</v>
      </c>
      <c r="N560" s="1">
        <f>Estação!N748</f>
        <v>1010</v>
      </c>
      <c r="O560" s="1">
        <f>Estação!O748</f>
        <v>6</v>
      </c>
      <c r="P560" s="1">
        <f>Estação!P748</f>
        <v>0.83</v>
      </c>
      <c r="Q560" s="1">
        <f>Estação!Q748</f>
        <v>76.2</v>
      </c>
      <c r="R560" s="1">
        <f>Estação!R748</f>
        <v>0.2</v>
      </c>
    </row>
    <row r="561" spans="1:18">
      <c r="A561" s="23">
        <v>43885.291689814818</v>
      </c>
      <c r="B561" s="1">
        <f>Estação!C749</f>
        <v>25.9</v>
      </c>
      <c r="C561" s="1">
        <v>36</v>
      </c>
      <c r="D561" s="1">
        <f>Estação!D749</f>
        <v>11.9</v>
      </c>
      <c r="E561" s="1">
        <f>Estação!E749</f>
        <v>0.21</v>
      </c>
      <c r="F561" s="1">
        <f>Estação!F749</f>
        <v>2.83</v>
      </c>
      <c r="G561" s="1">
        <f>Estação!G749</f>
        <v>9.59</v>
      </c>
      <c r="H561" s="1">
        <f>Estação!H749</f>
        <v>12.42</v>
      </c>
      <c r="I561" s="1">
        <f>Estação!I749</f>
        <v>1.92</v>
      </c>
      <c r="J561" s="1">
        <f>Estação!J749</f>
        <v>18</v>
      </c>
      <c r="K561" s="1">
        <f>Estação!K749</f>
        <v>3</v>
      </c>
      <c r="L561" s="1">
        <f>Estação!L749</f>
        <v>25.5</v>
      </c>
      <c r="M561" s="1">
        <f>Estação!M749</f>
        <v>93</v>
      </c>
      <c r="N561" s="1">
        <f>Estação!N749</f>
        <v>1010.7</v>
      </c>
      <c r="O561" s="1">
        <f>Estação!O749</f>
        <v>52</v>
      </c>
      <c r="P561" s="1">
        <f>Estação!P749</f>
        <v>1.1100000000000001</v>
      </c>
      <c r="Q561" s="1">
        <f>Estação!Q749</f>
        <v>73.47</v>
      </c>
      <c r="R561" s="1">
        <f>Estação!R749</f>
        <v>0.8</v>
      </c>
    </row>
    <row r="562" spans="1:18">
      <c r="A562" s="23">
        <v>43885.333356481482</v>
      </c>
      <c r="B562" s="1">
        <f>Estação!C750</f>
        <v>25.7</v>
      </c>
      <c r="C562" s="1">
        <v>36</v>
      </c>
      <c r="D562" s="1">
        <f>Estação!D750</f>
        <v>18.7</v>
      </c>
      <c r="E562" s="1">
        <f>Estação!E750</f>
        <v>0.27</v>
      </c>
      <c r="F562" s="1">
        <f>Estação!F750</f>
        <v>0.71</v>
      </c>
      <c r="G562" s="1">
        <f>Estação!G750</f>
        <v>6.62</v>
      </c>
      <c r="H562" s="1">
        <f>Estação!H750</f>
        <v>7.33</v>
      </c>
      <c r="I562" s="1">
        <f>Estação!I750</f>
        <v>2.0499999999999998</v>
      </c>
      <c r="J562" s="1">
        <f>Estação!J750</f>
        <v>17</v>
      </c>
      <c r="K562" s="1">
        <f>Estação!K750</f>
        <v>2</v>
      </c>
      <c r="L562" s="1">
        <f>Estação!L750</f>
        <v>27.1</v>
      </c>
      <c r="M562" s="1">
        <f>Estação!M750</f>
        <v>87.2</v>
      </c>
      <c r="N562" s="1">
        <f>Estação!N750</f>
        <v>1011.3</v>
      </c>
      <c r="O562" s="1">
        <f>Estação!O750</f>
        <v>284</v>
      </c>
      <c r="P562" s="1">
        <f>Estação!P750</f>
        <v>1.05</v>
      </c>
      <c r="Q562" s="1">
        <f>Estação!Q750</f>
        <v>80.97</v>
      </c>
      <c r="R562" s="1">
        <f>Estação!R750</f>
        <v>0</v>
      </c>
    </row>
    <row r="563" spans="1:18">
      <c r="A563" s="23">
        <v>43885.375023148146</v>
      </c>
      <c r="B563" s="1">
        <f>Estação!C751</f>
        <v>25.8</v>
      </c>
      <c r="C563" s="1">
        <v>36</v>
      </c>
      <c r="D563" s="1">
        <f>Estação!D751</f>
        <v>15.05</v>
      </c>
      <c r="E563" s="1">
        <f>Estação!E751</f>
        <v>0.21</v>
      </c>
      <c r="F563" s="1">
        <f>Estação!F751</f>
        <v>1.89</v>
      </c>
      <c r="G563" s="1">
        <f>Estação!G751</f>
        <v>7.41</v>
      </c>
      <c r="H563" s="1">
        <f>Estação!H751</f>
        <v>9.3000000000000007</v>
      </c>
      <c r="I563" s="1">
        <f>Estação!I751</f>
        <v>1.87</v>
      </c>
      <c r="J563" s="1">
        <f>Estação!J751</f>
        <v>12</v>
      </c>
      <c r="K563" s="1">
        <f>Estação!K751</f>
        <v>6</v>
      </c>
      <c r="L563" s="1">
        <f>Estação!L751</f>
        <v>27.7</v>
      </c>
      <c r="M563" s="1">
        <f>Estação!M751</f>
        <v>86.4</v>
      </c>
      <c r="N563" s="1">
        <f>Estação!N751</f>
        <v>1011.7</v>
      </c>
      <c r="O563" s="1">
        <f>Estação!O751</f>
        <v>303</v>
      </c>
      <c r="P563" s="1">
        <f>Estação!P751</f>
        <v>1.1299999999999999</v>
      </c>
      <c r="Q563" s="1">
        <f>Estação!Q751</f>
        <v>117.06</v>
      </c>
      <c r="R563" s="1">
        <f>Estação!R751</f>
        <v>0</v>
      </c>
    </row>
    <row r="564" spans="1:18">
      <c r="A564" s="23">
        <v>43885.416689814818</v>
      </c>
      <c r="B564" s="1">
        <f>Estação!C752</f>
        <v>25.8</v>
      </c>
      <c r="C564" s="1">
        <v>36</v>
      </c>
      <c r="D564" s="1">
        <f>Estação!D752</f>
        <v>23.51</v>
      </c>
      <c r="E564" s="1">
        <f>Estação!E752</f>
        <v>0.17</v>
      </c>
      <c r="F564" s="1">
        <f>Estação!F752</f>
        <v>0.94</v>
      </c>
      <c r="G564" s="1">
        <f>Estação!G752</f>
        <v>5.24</v>
      </c>
      <c r="H564" s="1">
        <f>Estação!H752</f>
        <v>6.18</v>
      </c>
      <c r="I564" s="1">
        <f>Estação!I752</f>
        <v>2.46</v>
      </c>
      <c r="J564" s="1">
        <f>Estação!J752</f>
        <v>15</v>
      </c>
      <c r="K564" s="1">
        <f>Estação!K752</f>
        <v>6</v>
      </c>
      <c r="L564" s="1">
        <f>Estação!L752</f>
        <v>27.4</v>
      </c>
      <c r="M564" s="1">
        <f>Estação!M752</f>
        <v>80.8</v>
      </c>
      <c r="N564" s="1">
        <f>Estação!N752</f>
        <v>1011.7</v>
      </c>
      <c r="O564" s="1">
        <f>Estação!O752</f>
        <v>735</v>
      </c>
      <c r="P564" s="1">
        <f>Estação!P752</f>
        <v>3.4</v>
      </c>
      <c r="Q564" s="1">
        <f>Estação!Q752</f>
        <v>80.260000000000005</v>
      </c>
      <c r="R564" s="1">
        <f>Estação!R752</f>
        <v>0.4</v>
      </c>
    </row>
    <row r="565" spans="1:18">
      <c r="A565" s="23">
        <v>43885.458356481482</v>
      </c>
      <c r="B565" s="1">
        <f>Estação!C753</f>
        <v>25.6</v>
      </c>
      <c r="C565" s="1">
        <v>36</v>
      </c>
      <c r="D565" s="1">
        <f>Estação!D753</f>
        <v>23.54</v>
      </c>
      <c r="E565" s="1">
        <f>Estação!E753</f>
        <v>0.16</v>
      </c>
      <c r="F565" s="1">
        <f>Estação!F753</f>
        <v>0.48</v>
      </c>
      <c r="G565" s="1">
        <f>Estação!G753</f>
        <v>4.45</v>
      </c>
      <c r="H565" s="1">
        <f>Estação!H753</f>
        <v>4.93</v>
      </c>
      <c r="I565" s="1">
        <f>Estação!I753</f>
        <v>2.36</v>
      </c>
      <c r="J565" s="1">
        <f>Estação!J753</f>
        <v>26</v>
      </c>
      <c r="K565" s="1">
        <f>Estação!K753</f>
        <v>4</v>
      </c>
      <c r="L565" s="1">
        <f>Estação!L753</f>
        <v>29</v>
      </c>
      <c r="M565" s="1">
        <f>Estação!M753</f>
        <v>73.8</v>
      </c>
      <c r="N565" s="1">
        <f>Estação!N753</f>
        <v>1011.3</v>
      </c>
      <c r="O565" s="1">
        <f>Estação!O753</f>
        <v>930</v>
      </c>
      <c r="P565" s="1">
        <f>Estação!P753</f>
        <v>4.42</v>
      </c>
      <c r="Q565" s="1">
        <f>Estação!Q753</f>
        <v>68.05</v>
      </c>
      <c r="R565" s="1">
        <f>Estação!R753</f>
        <v>0</v>
      </c>
    </row>
    <row r="566" spans="1:18">
      <c r="A566" s="23">
        <v>43885.500023148146</v>
      </c>
      <c r="B566" s="1">
        <f>Estação!C754</f>
        <v>26.1</v>
      </c>
      <c r="C566" s="1">
        <v>36</v>
      </c>
      <c r="D566" s="1">
        <f>Estação!D754</f>
        <v>23.39</v>
      </c>
      <c r="E566" s="1">
        <f>Estação!E754</f>
        <v>0.15</v>
      </c>
      <c r="F566" s="1">
        <f>Estação!F754</f>
        <v>0.41</v>
      </c>
      <c r="G566" s="1">
        <f>Estação!G754</f>
        <v>4.0999999999999996</v>
      </c>
      <c r="H566" s="1">
        <f>Estação!H754</f>
        <v>4.51</v>
      </c>
      <c r="I566" s="1">
        <f>Estação!I754</f>
        <v>2.14</v>
      </c>
      <c r="J566" s="1">
        <f>Estação!J754</f>
        <v>23</v>
      </c>
      <c r="K566" s="1">
        <f>Estação!K754</f>
        <v>5</v>
      </c>
      <c r="L566" s="1">
        <f>Estação!L754</f>
        <v>29.9</v>
      </c>
      <c r="M566" s="1">
        <f>Estação!M754</f>
        <v>71.2</v>
      </c>
      <c r="N566" s="1">
        <f>Estação!N754</f>
        <v>1010.8</v>
      </c>
      <c r="O566" s="1">
        <f>Estação!O754</f>
        <v>958</v>
      </c>
      <c r="P566" s="1">
        <f>Estação!P754</f>
        <v>4.1100000000000003</v>
      </c>
      <c r="Q566" s="1">
        <f>Estação!Q754</f>
        <v>55.55</v>
      </c>
      <c r="R566" s="1">
        <f>Estação!R754</f>
        <v>0</v>
      </c>
    </row>
    <row r="567" spans="1:18">
      <c r="A567" s="23">
        <v>43885.541689814818</v>
      </c>
      <c r="B567" s="1">
        <f>Estação!C755</f>
        <v>26.3</v>
      </c>
      <c r="C567" s="1">
        <v>36</v>
      </c>
      <c r="D567" s="1">
        <f>Estação!D755</f>
        <v>23.51</v>
      </c>
      <c r="E567" s="1">
        <f>Estação!E755</f>
        <v>0.15</v>
      </c>
      <c r="F567" s="1">
        <f>Estação!F755</f>
        <v>0.44</v>
      </c>
      <c r="G567" s="1">
        <f>Estação!G755</f>
        <v>3.94</v>
      </c>
      <c r="H567" s="1">
        <f>Estação!H755</f>
        <v>4.38</v>
      </c>
      <c r="I567" s="1">
        <f>Estação!I755</f>
        <v>2.39</v>
      </c>
      <c r="J567" s="1">
        <f>Estação!J755</f>
        <v>25</v>
      </c>
      <c r="K567" s="1">
        <f>Estação!K755</f>
        <v>11</v>
      </c>
      <c r="L567" s="1">
        <f>Estação!L755</f>
        <v>30.1</v>
      </c>
      <c r="M567" s="1">
        <f>Estação!M755</f>
        <v>70.3</v>
      </c>
      <c r="N567" s="1">
        <f>Estação!N755</f>
        <v>1010</v>
      </c>
      <c r="O567" s="1">
        <f>Estação!O755</f>
        <v>705</v>
      </c>
      <c r="P567" s="1">
        <f>Estação!P755</f>
        <v>4.38</v>
      </c>
      <c r="Q567" s="1">
        <f>Estação!Q755</f>
        <v>53.29</v>
      </c>
      <c r="R567" s="1">
        <f>Estação!R755</f>
        <v>0</v>
      </c>
    </row>
    <row r="568" spans="1:18">
      <c r="A568" s="23">
        <v>43885.583356481482</v>
      </c>
      <c r="B568" s="1">
        <f>Estação!C756</f>
        <v>26.5</v>
      </c>
      <c r="C568" s="1">
        <v>36</v>
      </c>
      <c r="D568" s="1">
        <f>Estação!D756</f>
        <v>24.83</v>
      </c>
      <c r="E568" s="1">
        <f>Estação!E756</f>
        <v>0.14000000000000001</v>
      </c>
      <c r="F568" s="1">
        <f>Estação!F756</f>
        <v>0.28999999999999998</v>
      </c>
      <c r="G568" s="1">
        <f>Estação!G756</f>
        <v>3.81</v>
      </c>
      <c r="H568" s="1">
        <f>Estação!H756</f>
        <v>4.0999999999999996</v>
      </c>
      <c r="I568" s="1">
        <f>Estação!I756</f>
        <v>2.1</v>
      </c>
      <c r="J568" s="1">
        <f>Estação!J756</f>
        <v>17</v>
      </c>
      <c r="K568" s="1">
        <f>Estação!K756</f>
        <v>11</v>
      </c>
      <c r="L568" s="1">
        <f>Estação!L756</f>
        <v>29.7</v>
      </c>
      <c r="M568" s="1">
        <f>Estação!M756</f>
        <v>71.3</v>
      </c>
      <c r="N568" s="1">
        <f>Estação!N756</f>
        <v>1009.1</v>
      </c>
      <c r="O568" s="1">
        <f>Estação!O756</f>
        <v>706</v>
      </c>
      <c r="P568" s="1">
        <f>Estação!P756</f>
        <v>4.18</v>
      </c>
      <c r="Q568" s="1">
        <f>Estação!Q756</f>
        <v>56.32</v>
      </c>
      <c r="R568" s="1">
        <f>Estação!R756</f>
        <v>0</v>
      </c>
    </row>
    <row r="569" spans="1:18">
      <c r="A569" s="23">
        <v>43885.625023148146</v>
      </c>
      <c r="B569" s="1">
        <f>Estação!C757</f>
        <v>26.6</v>
      </c>
      <c r="C569" s="1">
        <v>36</v>
      </c>
      <c r="D569" s="1">
        <f>Estação!D757</f>
        <v>23.52</v>
      </c>
      <c r="E569" s="1">
        <f>Estação!E757</f>
        <v>0.15</v>
      </c>
      <c r="F569" s="1">
        <f>Estação!F757</f>
        <v>0.36</v>
      </c>
      <c r="G569" s="1">
        <f>Estação!G757</f>
        <v>3.38</v>
      </c>
      <c r="H569" s="1">
        <f>Estação!H757</f>
        <v>3.74</v>
      </c>
      <c r="I569" s="1">
        <f>Estação!I757</f>
        <v>2.37</v>
      </c>
      <c r="J569" s="1">
        <f>Estação!J757</f>
        <v>22</v>
      </c>
      <c r="K569" s="1">
        <f>Estação!K757</f>
        <v>16</v>
      </c>
      <c r="L569" s="1">
        <f>Estação!L757</f>
        <v>29.6</v>
      </c>
      <c r="M569" s="1">
        <f>Estação!M757</f>
        <v>72.5</v>
      </c>
      <c r="N569" s="1">
        <f>Estação!N757</f>
        <v>1008.4</v>
      </c>
      <c r="O569" s="1">
        <f>Estação!O757</f>
        <v>638</v>
      </c>
      <c r="P569" s="1">
        <f>Estação!P757</f>
        <v>4.7699999999999996</v>
      </c>
      <c r="Q569" s="1">
        <f>Estação!Q757</f>
        <v>53.51</v>
      </c>
      <c r="R569" s="1">
        <f>Estação!R757</f>
        <v>0</v>
      </c>
    </row>
    <row r="570" spans="1:18">
      <c r="A570" s="23">
        <v>43885.666689814818</v>
      </c>
      <c r="B570" s="1">
        <f>Estação!C758</f>
        <v>27.1</v>
      </c>
      <c r="C570" s="1">
        <v>36</v>
      </c>
      <c r="D570" s="1">
        <f>Estação!D758</f>
        <v>25.14</v>
      </c>
      <c r="E570" s="1">
        <f>Estação!E758</f>
        <v>0.15</v>
      </c>
      <c r="F570" s="1">
        <f>Estação!F758</f>
        <v>0.3</v>
      </c>
      <c r="G570" s="1">
        <f>Estação!G758</f>
        <v>3.44</v>
      </c>
      <c r="H570" s="1">
        <f>Estação!H758</f>
        <v>3.74</v>
      </c>
      <c r="I570" s="1">
        <f>Estação!I758</f>
        <v>1.82</v>
      </c>
      <c r="J570" s="1">
        <f>Estação!J758</f>
        <v>22</v>
      </c>
      <c r="K570" s="1">
        <f>Estação!K758</f>
        <v>7</v>
      </c>
      <c r="L570" s="1">
        <f>Estação!L758</f>
        <v>29.6</v>
      </c>
      <c r="M570" s="1">
        <f>Estação!M758</f>
        <v>74.099999999999994</v>
      </c>
      <c r="N570" s="1">
        <f>Estação!N758</f>
        <v>1007.9</v>
      </c>
      <c r="O570" s="1">
        <f>Estação!O758</f>
        <v>409</v>
      </c>
      <c r="P570" s="1">
        <f>Estação!P758</f>
        <v>3.67</v>
      </c>
      <c r="Q570" s="1">
        <f>Estação!Q758</f>
        <v>53.49</v>
      </c>
      <c r="R570" s="1">
        <f>Estação!R758</f>
        <v>0</v>
      </c>
    </row>
    <row r="571" spans="1:18">
      <c r="A571" s="23">
        <v>43885.708356481482</v>
      </c>
      <c r="B571" s="1">
        <f>Estação!C759</f>
        <v>26.4</v>
      </c>
      <c r="C571" s="1">
        <v>36</v>
      </c>
      <c r="D571" s="1">
        <f>Estação!D759</f>
        <v>22.42</v>
      </c>
      <c r="E571" s="1">
        <f>Estação!E759</f>
        <v>0.17</v>
      </c>
      <c r="F571" s="1">
        <f>Estação!F759</f>
        <v>0.25</v>
      </c>
      <c r="G571" s="1">
        <f>Estação!G759</f>
        <v>3.4</v>
      </c>
      <c r="H571" s="1">
        <f>Estação!H759</f>
        <v>3.65</v>
      </c>
      <c r="I571" s="1">
        <f>Estação!I759</f>
        <v>1.93</v>
      </c>
      <c r="J571" s="1">
        <f>Estação!J759</f>
        <v>19</v>
      </c>
      <c r="K571" s="1">
        <f>Estação!K759</f>
        <v>13</v>
      </c>
      <c r="L571" s="1">
        <f>Estação!L759</f>
        <v>28.9</v>
      </c>
      <c r="M571" s="1">
        <f>Estação!M759</f>
        <v>77.7</v>
      </c>
      <c r="N571" s="1">
        <f>Estação!N759</f>
        <v>1007.9</v>
      </c>
      <c r="O571" s="1">
        <f>Estação!O759</f>
        <v>162</v>
      </c>
      <c r="P571" s="1">
        <f>Estação!P759</f>
        <v>3.22</v>
      </c>
      <c r="Q571" s="1">
        <f>Estação!Q759</f>
        <v>43.01</v>
      </c>
      <c r="R571" s="1">
        <f>Estação!R759</f>
        <v>0</v>
      </c>
    </row>
    <row r="572" spans="1:18">
      <c r="A572" s="23">
        <v>43885.750023148146</v>
      </c>
      <c r="B572" s="1">
        <f>Estação!C760</f>
        <v>25.7</v>
      </c>
      <c r="C572" s="1">
        <v>36</v>
      </c>
      <c r="D572" s="1">
        <f>Estação!D760</f>
        <v>20.32</v>
      </c>
      <c r="E572" s="1">
        <f>Estação!E760</f>
        <v>0.2</v>
      </c>
      <c r="F572" s="1">
        <f>Estação!F760</f>
        <v>0.37</v>
      </c>
      <c r="G572" s="1">
        <f>Estação!G760</f>
        <v>3.63</v>
      </c>
      <c r="H572" s="1">
        <f>Estação!H760</f>
        <v>4</v>
      </c>
      <c r="I572" s="1">
        <f>Estação!I760</f>
        <v>2.27</v>
      </c>
      <c r="J572" s="1">
        <f>Estação!J760</f>
        <v>20</v>
      </c>
      <c r="K572" s="1">
        <f>Estação!K760</f>
        <v>10</v>
      </c>
      <c r="L572" s="1">
        <f>Estação!L760</f>
        <v>28.3</v>
      </c>
      <c r="M572" s="1">
        <f>Estação!M760</f>
        <v>81.3</v>
      </c>
      <c r="N572" s="1">
        <f>Estação!N760</f>
        <v>1008.3</v>
      </c>
      <c r="O572" s="1">
        <f>Estação!O760</f>
        <v>20</v>
      </c>
      <c r="P572" s="1">
        <f>Estação!P760</f>
        <v>2.76</v>
      </c>
      <c r="Q572" s="1">
        <f>Estação!Q760</f>
        <v>40.11</v>
      </c>
      <c r="R572" s="1">
        <f>Estação!R760</f>
        <v>0</v>
      </c>
    </row>
    <row r="573" spans="1:18">
      <c r="A573" s="23">
        <v>43885.791689814818</v>
      </c>
      <c r="B573" s="1">
        <f>Estação!C761</f>
        <v>25.6</v>
      </c>
      <c r="C573" s="1">
        <v>36</v>
      </c>
      <c r="D573" s="1">
        <f>Estação!D761</f>
        <v>18.64</v>
      </c>
      <c r="E573" s="1">
        <f>Estação!E761</f>
        <v>0.2</v>
      </c>
      <c r="F573" s="1">
        <f>Estação!F761</f>
        <v>0.39</v>
      </c>
      <c r="G573" s="1">
        <f>Estação!G761</f>
        <v>3.88</v>
      </c>
      <c r="H573" s="1">
        <f>Estação!H761</f>
        <v>4.2699999999999996</v>
      </c>
      <c r="I573" s="1">
        <f>Estação!I761</f>
        <v>2.59</v>
      </c>
      <c r="J573" s="1">
        <f>Estação!J761</f>
        <v>31</v>
      </c>
      <c r="K573" s="1">
        <f>Estação!K761</f>
        <v>11</v>
      </c>
      <c r="L573" s="1">
        <f>Estação!L761</f>
        <v>27.9</v>
      </c>
      <c r="M573" s="1">
        <f>Estação!M761</f>
        <v>82.8</v>
      </c>
      <c r="N573" s="1">
        <f>Estação!N761</f>
        <v>1008.7</v>
      </c>
      <c r="O573" s="1">
        <f>Estação!O761</f>
        <v>1</v>
      </c>
      <c r="P573" s="1">
        <f>Estação!P761</f>
        <v>2.5299999999999998</v>
      </c>
      <c r="Q573" s="1">
        <f>Estação!Q761</f>
        <v>46.11</v>
      </c>
      <c r="R573" s="1">
        <f>Estação!R761</f>
        <v>0</v>
      </c>
    </row>
    <row r="574" spans="1:18">
      <c r="A574" s="23">
        <v>43885.833356481482</v>
      </c>
      <c r="B574" s="1">
        <f>Estação!C762</f>
        <v>25.8</v>
      </c>
      <c r="C574" s="1">
        <v>36</v>
      </c>
      <c r="D574" s="1">
        <f>Estação!D762</f>
        <v>18.100000000000001</v>
      </c>
      <c r="E574" s="1">
        <f>Estação!E762</f>
        <v>0.2</v>
      </c>
      <c r="F574" s="1">
        <f>Estação!F762</f>
        <v>0.32</v>
      </c>
      <c r="G574" s="1">
        <f>Estação!G762</f>
        <v>4.01</v>
      </c>
      <c r="H574" s="1">
        <f>Estação!H762</f>
        <v>4.33</v>
      </c>
      <c r="I574" s="1">
        <f>Estação!I762</f>
        <v>2.69</v>
      </c>
      <c r="J574" s="1">
        <f>Estação!J762</f>
        <v>24</v>
      </c>
      <c r="K574" s="1">
        <f>Estação!K762</f>
        <v>10</v>
      </c>
      <c r="L574" s="1">
        <f>Estação!L762</f>
        <v>27.8</v>
      </c>
      <c r="M574" s="1">
        <f>Estação!M762</f>
        <v>83.2</v>
      </c>
      <c r="N574" s="1">
        <f>Estação!N762</f>
        <v>1009.6</v>
      </c>
      <c r="O574" s="1">
        <f>Estação!O762</f>
        <v>2</v>
      </c>
      <c r="P574" s="1">
        <f>Estação!P762</f>
        <v>2.16</v>
      </c>
      <c r="Q574" s="1">
        <f>Estação!Q762</f>
        <v>45.12</v>
      </c>
      <c r="R574" s="1">
        <f>Estação!R762</f>
        <v>0</v>
      </c>
    </row>
    <row r="575" spans="1:18">
      <c r="A575" s="23">
        <v>43885.875023148146</v>
      </c>
      <c r="B575" s="1">
        <f>Estação!C763</f>
        <v>25.8</v>
      </c>
      <c r="C575" s="1">
        <v>36</v>
      </c>
      <c r="D575" s="1">
        <f>Estação!D763</f>
        <v>19.22</v>
      </c>
      <c r="E575" s="1">
        <f>Estação!E763</f>
        <v>0.2</v>
      </c>
      <c r="F575" s="1">
        <f>Estação!F763</f>
        <v>0.28000000000000003</v>
      </c>
      <c r="G575" s="1">
        <f>Estação!G763</f>
        <v>4.12</v>
      </c>
      <c r="H575" s="1">
        <f>Estação!H763</f>
        <v>4.4000000000000004</v>
      </c>
      <c r="I575" s="1">
        <f>Estação!I763</f>
        <v>2.61</v>
      </c>
      <c r="J575" s="1">
        <f>Estação!J763</f>
        <v>17</v>
      </c>
      <c r="K575" s="1">
        <f>Estação!K763</f>
        <v>7</v>
      </c>
      <c r="L575" s="1">
        <f>Estação!L763</f>
        <v>27.9</v>
      </c>
      <c r="M575" s="1">
        <f>Estação!M763</f>
        <v>81.3</v>
      </c>
      <c r="N575" s="1">
        <f>Estação!N763</f>
        <v>1010.3</v>
      </c>
      <c r="O575" s="1">
        <f>Estação!O763</f>
        <v>2</v>
      </c>
      <c r="P575" s="1">
        <f>Estação!P763</f>
        <v>2.4</v>
      </c>
      <c r="Q575" s="1">
        <f>Estação!Q763</f>
        <v>37.909999999999997</v>
      </c>
      <c r="R575" s="1">
        <f>Estação!R763</f>
        <v>0</v>
      </c>
    </row>
    <row r="576" spans="1:18">
      <c r="A576" s="23">
        <v>43885.916689814818</v>
      </c>
      <c r="B576" s="1">
        <f>Estação!C764</f>
        <v>25.8</v>
      </c>
      <c r="C576" s="1">
        <v>36</v>
      </c>
      <c r="D576" s="1">
        <f>Estação!D764</f>
        <v>19.3</v>
      </c>
      <c r="E576" s="1">
        <f>Estação!E764</f>
        <v>0.2</v>
      </c>
      <c r="F576" s="1">
        <f>Estação!F764</f>
        <v>0.2</v>
      </c>
      <c r="G576" s="1">
        <f>Estação!G764</f>
        <v>3.75</v>
      </c>
      <c r="H576" s="1">
        <f>Estação!H764</f>
        <v>3.95</v>
      </c>
      <c r="I576" s="1">
        <f>Estação!I764</f>
        <v>2.78</v>
      </c>
      <c r="J576" s="1">
        <f>Estação!J764</f>
        <v>227</v>
      </c>
      <c r="K576" s="1">
        <f>Estação!K764</f>
        <v>4</v>
      </c>
      <c r="L576" s="1">
        <f>Estação!L764</f>
        <v>27.9</v>
      </c>
      <c r="M576" s="1">
        <f>Estação!M764</f>
        <v>82.5</v>
      </c>
      <c r="N576" s="1">
        <f>Estação!N764</f>
        <v>1010.9</v>
      </c>
      <c r="O576" s="1">
        <f>Estação!O764</f>
        <v>2</v>
      </c>
      <c r="P576" s="1">
        <f>Estação!P764</f>
        <v>1.93</v>
      </c>
      <c r="Q576" s="1">
        <f>Estação!Q764</f>
        <v>39.25</v>
      </c>
      <c r="R576" s="1">
        <f>Estação!R764</f>
        <v>0</v>
      </c>
    </row>
    <row r="577" spans="1:18">
      <c r="A577" s="23">
        <v>43885.958356481482</v>
      </c>
      <c r="B577" s="1">
        <f>Estação!C765</f>
        <v>25.8</v>
      </c>
      <c r="C577" s="1">
        <v>36</v>
      </c>
      <c r="D577" s="1">
        <f>Estação!D765</f>
        <v>19.07</v>
      </c>
      <c r="E577" s="1">
        <f>Estação!E765</f>
        <v>0.2</v>
      </c>
      <c r="F577" s="1">
        <f>Estação!F765</f>
        <v>0.2</v>
      </c>
      <c r="G577" s="1">
        <f>Estação!G765</f>
        <v>3.24</v>
      </c>
      <c r="H577" s="1">
        <f>Estação!H765</f>
        <v>3.44</v>
      </c>
      <c r="I577" s="1">
        <f>Estação!I765</f>
        <v>2.7</v>
      </c>
      <c r="J577" s="1">
        <f>Estação!J765</f>
        <v>17</v>
      </c>
      <c r="K577" s="1">
        <f>Estação!K765</f>
        <v>4</v>
      </c>
      <c r="L577" s="1">
        <f>Estação!L765</f>
        <v>28</v>
      </c>
      <c r="M577" s="1">
        <f>Estação!M765</f>
        <v>82</v>
      </c>
      <c r="N577" s="1">
        <f>Estação!N765</f>
        <v>1011</v>
      </c>
      <c r="O577" s="1">
        <f>Estação!O765</f>
        <v>2</v>
      </c>
      <c r="P577" s="1">
        <f>Estação!P765</f>
        <v>2.44</v>
      </c>
      <c r="Q577" s="1">
        <f>Estação!Q765</f>
        <v>40.22</v>
      </c>
      <c r="R577" s="1">
        <f>Estação!R765</f>
        <v>0</v>
      </c>
    </row>
    <row r="578" spans="1:18">
      <c r="A578" s="23">
        <v>43886.000023148146</v>
      </c>
      <c r="B578" s="1">
        <f>Estação!C774</f>
        <v>25.7</v>
      </c>
      <c r="C578" s="1">
        <v>36</v>
      </c>
      <c r="D578" s="1">
        <f>Estação!D774</f>
        <v>20.329999999999998</v>
      </c>
      <c r="E578" s="1">
        <f>Estação!E774</f>
        <v>0.19</v>
      </c>
      <c r="F578" s="1">
        <f>Estação!F774</f>
        <v>0.18</v>
      </c>
      <c r="G578" s="1">
        <f>Estação!G774</f>
        <v>2.81</v>
      </c>
      <c r="H578" s="1">
        <f>Estação!H774</f>
        <v>2.99</v>
      </c>
      <c r="I578" s="1">
        <f>Estação!I774</f>
        <v>2.76</v>
      </c>
      <c r="J578" s="1">
        <f>Estação!J774</f>
        <v>12</v>
      </c>
      <c r="K578" s="1">
        <f>Estação!K774</f>
        <v>1</v>
      </c>
      <c r="L578" s="1">
        <f>Estação!L774</f>
        <v>27.8</v>
      </c>
      <c r="M578" s="1">
        <f>Estação!M774</f>
        <v>80.400000000000006</v>
      </c>
      <c r="N578" s="1">
        <f>Estação!N774</f>
        <v>1010.4</v>
      </c>
      <c r="O578" s="1">
        <f>Estação!O774</f>
        <v>1</v>
      </c>
      <c r="P578" s="1">
        <f>Estação!P774</f>
        <v>2.2200000000000002</v>
      </c>
      <c r="Q578" s="1">
        <f>Estação!Q774</f>
        <v>41.98</v>
      </c>
      <c r="R578" s="1">
        <f>Estação!R774</f>
        <v>0</v>
      </c>
    </row>
    <row r="579" spans="1:18">
      <c r="A579" s="23">
        <v>43886.041689814818</v>
      </c>
      <c r="B579" s="1">
        <f>Estação!C775</f>
        <v>25.8</v>
      </c>
      <c r="C579" s="1">
        <v>36</v>
      </c>
      <c r="D579" s="1">
        <f>Estação!D775</f>
        <v>19.600000000000001</v>
      </c>
      <c r="E579" s="1">
        <f>Estação!E775</f>
        <v>0.18</v>
      </c>
      <c r="F579" s="1">
        <f>Estação!F775</f>
        <v>0.08</v>
      </c>
      <c r="G579" s="1">
        <f>Estação!G775</f>
        <v>3.17</v>
      </c>
      <c r="H579" s="1">
        <f>Estação!H775</f>
        <v>3.25</v>
      </c>
      <c r="I579" s="1">
        <f>Estação!I775</f>
        <v>2.6</v>
      </c>
      <c r="J579" s="1">
        <f>Estação!J775</f>
        <v>18</v>
      </c>
      <c r="K579" s="1">
        <f>Estação!K775</f>
        <v>0</v>
      </c>
      <c r="L579" s="1">
        <f>Estação!L775</f>
        <v>27.6</v>
      </c>
      <c r="M579" s="1">
        <f>Estação!M775</f>
        <v>81.7</v>
      </c>
      <c r="N579" s="1">
        <f>Estação!N775</f>
        <v>1009.6</v>
      </c>
      <c r="O579" s="1">
        <f>Estação!O775</f>
        <v>2</v>
      </c>
      <c r="P579" s="1">
        <f>Estação!P775</f>
        <v>1.82</v>
      </c>
      <c r="Q579" s="1">
        <f>Estação!Q775</f>
        <v>46.3</v>
      </c>
      <c r="R579" s="1">
        <f>Estação!R775</f>
        <v>0</v>
      </c>
    </row>
    <row r="580" spans="1:18">
      <c r="A580" s="23">
        <v>43886.083356481482</v>
      </c>
      <c r="B580" s="1">
        <f>Estação!C776</f>
        <v>25.7</v>
      </c>
      <c r="C580" s="1">
        <v>36</v>
      </c>
      <c r="D580" s="1">
        <f>Estação!D776</f>
        <v>19.78</v>
      </c>
      <c r="E580" s="1">
        <f>Estação!E776</f>
        <v>0.18</v>
      </c>
      <c r="F580" s="1">
        <f>Estação!F776</f>
        <v>0.03</v>
      </c>
      <c r="G580" s="1">
        <f>Estação!G776</f>
        <v>2.75</v>
      </c>
      <c r="H580" s="1">
        <f>Estação!H776</f>
        <v>2.78</v>
      </c>
      <c r="I580" s="1">
        <f>Estação!I776</f>
        <v>2.78</v>
      </c>
      <c r="J580" s="1">
        <f>Estação!J776</f>
        <v>14</v>
      </c>
      <c r="K580" s="1">
        <f>Estação!K776</f>
        <v>0</v>
      </c>
      <c r="L580" s="1">
        <f>Estação!L776</f>
        <v>27.5</v>
      </c>
      <c r="M580" s="1">
        <f>Estação!M776</f>
        <v>82.1</v>
      </c>
      <c r="N580" s="1">
        <f>Estação!N776</f>
        <v>1009.2</v>
      </c>
      <c r="O580" s="1">
        <f>Estação!O776</f>
        <v>2</v>
      </c>
      <c r="P580" s="1">
        <f>Estação!P776</f>
        <v>1.79</v>
      </c>
      <c r="Q580" s="1">
        <f>Estação!Q776</f>
        <v>45.13</v>
      </c>
      <c r="R580" s="1">
        <f>Estação!R776</f>
        <v>0</v>
      </c>
    </row>
    <row r="581" spans="1:18">
      <c r="A581" s="23">
        <v>43886.125023148146</v>
      </c>
      <c r="B581" s="1">
        <f>Estação!C777</f>
        <v>25.8</v>
      </c>
      <c r="C581" s="1">
        <v>36</v>
      </c>
      <c r="D581" s="1">
        <f>Estação!D777</f>
        <v>19.600000000000001</v>
      </c>
      <c r="E581" s="1">
        <f>Estação!E777</f>
        <v>0.17</v>
      </c>
      <c r="F581" s="45"/>
      <c r="G581" s="45"/>
      <c r="H581" s="45"/>
      <c r="I581" s="1">
        <f>Estação!I777</f>
        <v>2.46</v>
      </c>
      <c r="J581" s="1">
        <f>Estação!J777</f>
        <v>11</v>
      </c>
      <c r="K581" s="1">
        <f>Estação!K777</f>
        <v>0</v>
      </c>
      <c r="L581" s="1">
        <f>Estação!L777</f>
        <v>27.3</v>
      </c>
      <c r="M581" s="1">
        <f>Estação!M777</f>
        <v>83</v>
      </c>
      <c r="N581" s="1">
        <f>Estação!N777</f>
        <v>1008.8</v>
      </c>
      <c r="O581" s="1">
        <f>Estação!O777</f>
        <v>1</v>
      </c>
      <c r="P581" s="1">
        <f>Estação!P777</f>
        <v>1.29</v>
      </c>
      <c r="Q581" s="1">
        <f>Estação!Q777</f>
        <v>43.45</v>
      </c>
      <c r="R581" s="1">
        <f>Estação!R777</f>
        <v>0</v>
      </c>
    </row>
    <row r="582" spans="1:18">
      <c r="A582" s="23">
        <v>43886.166689814818</v>
      </c>
      <c r="B582" s="1">
        <f>Estação!C778</f>
        <v>25.8</v>
      </c>
      <c r="C582" s="1">
        <v>36</v>
      </c>
      <c r="D582" s="1">
        <f>Estação!D778</f>
        <v>14.23</v>
      </c>
      <c r="E582" s="1">
        <f>Estação!E778</f>
        <v>0.19</v>
      </c>
      <c r="F582" s="1">
        <f>Estação!F778</f>
        <v>0.11</v>
      </c>
      <c r="G582" s="1">
        <f>Estação!G778</f>
        <v>3.42</v>
      </c>
      <c r="H582" s="1">
        <f>Estação!H778</f>
        <v>3.53</v>
      </c>
      <c r="I582" s="1">
        <f>Estação!I778</f>
        <v>1.98</v>
      </c>
      <c r="J582" s="1">
        <f>Estação!J778</f>
        <v>11</v>
      </c>
      <c r="K582" s="1">
        <f>Estação!K778</f>
        <v>0</v>
      </c>
      <c r="L582" s="1">
        <f>Estação!L778</f>
        <v>26.5</v>
      </c>
      <c r="M582" s="1">
        <f>Estação!M778</f>
        <v>88.9</v>
      </c>
      <c r="N582" s="1">
        <f>Estação!N778</f>
        <v>1008.7</v>
      </c>
      <c r="O582" s="1">
        <f>Estação!O778</f>
        <v>0</v>
      </c>
      <c r="P582" s="1">
        <f>Estação!P778</f>
        <v>0.46</v>
      </c>
      <c r="Q582" s="1">
        <f>Estação!Q778</f>
        <v>83.28</v>
      </c>
      <c r="R582" s="1">
        <f>Estação!R778</f>
        <v>0</v>
      </c>
    </row>
    <row r="583" spans="1:18">
      <c r="A583" s="23">
        <v>43886.208356481482</v>
      </c>
      <c r="B583" s="1">
        <f>Estação!C779</f>
        <v>25.8</v>
      </c>
      <c r="C583" s="1">
        <v>36</v>
      </c>
      <c r="D583" s="1">
        <f>Estação!D779</f>
        <v>14.36</v>
      </c>
      <c r="E583" s="1">
        <f>Estação!E779</f>
        <v>0.19</v>
      </c>
      <c r="F583" s="1">
        <f>Estação!F779</f>
        <v>0.02</v>
      </c>
      <c r="G583" s="1">
        <f>Estação!G779</f>
        <v>3.8</v>
      </c>
      <c r="H583" s="1">
        <f>Estação!H779</f>
        <v>3.82</v>
      </c>
      <c r="I583" s="1">
        <f>Estação!I779</f>
        <v>1.84</v>
      </c>
      <c r="J583" s="1">
        <f>Estação!J779</f>
        <v>16</v>
      </c>
      <c r="K583" s="1">
        <f>Estação!K779</f>
        <v>4</v>
      </c>
      <c r="L583" s="1">
        <f>Estação!L779</f>
        <v>26.3</v>
      </c>
      <c r="M583" s="1">
        <f>Estação!M779</f>
        <v>89</v>
      </c>
      <c r="N583" s="1">
        <f>Estação!N779</f>
        <v>1008.8</v>
      </c>
      <c r="O583" s="1">
        <f>Estação!O779</f>
        <v>1</v>
      </c>
      <c r="P583" s="1">
        <f>Estação!P779</f>
        <v>0.52</v>
      </c>
      <c r="Q583" s="1">
        <f>Estação!Q779</f>
        <v>71.53</v>
      </c>
      <c r="R583" s="1">
        <f>Estação!R779</f>
        <v>0</v>
      </c>
    </row>
    <row r="584" spans="1:18">
      <c r="A584" s="23">
        <v>43886.250023148146</v>
      </c>
      <c r="B584" s="1">
        <f>Estação!C780</f>
        <v>25.8</v>
      </c>
      <c r="C584" s="1">
        <v>36</v>
      </c>
      <c r="D584" s="1">
        <f>Estação!D780</f>
        <v>13.25</v>
      </c>
      <c r="E584" s="1">
        <f>Estação!E780</f>
        <v>0.21</v>
      </c>
      <c r="F584" s="1">
        <f>Estação!F780</f>
        <v>0.26</v>
      </c>
      <c r="G584" s="1">
        <f>Estação!G780</f>
        <v>5.0999999999999996</v>
      </c>
      <c r="H584" s="1">
        <f>Estação!H780</f>
        <v>5.36</v>
      </c>
      <c r="I584" s="1">
        <f>Estação!I780</f>
        <v>2.06</v>
      </c>
      <c r="J584" s="1">
        <f>Estação!J780</f>
        <v>11</v>
      </c>
      <c r="K584" s="1">
        <f>Estação!K780</f>
        <v>4</v>
      </c>
      <c r="L584" s="1">
        <f>Estação!L780</f>
        <v>25.7</v>
      </c>
      <c r="M584" s="1">
        <f>Estação!M780</f>
        <v>94.5</v>
      </c>
      <c r="N584" s="1">
        <f>Estação!N780</f>
        <v>1009</v>
      </c>
      <c r="O584" s="1">
        <f>Estação!O780</f>
        <v>6</v>
      </c>
      <c r="P584" s="1">
        <f>Estação!P780</f>
        <v>0.94</v>
      </c>
      <c r="Q584" s="1">
        <f>Estação!Q780</f>
        <v>82.13</v>
      </c>
      <c r="R584" s="1">
        <f>Estação!R780</f>
        <v>3.6</v>
      </c>
    </row>
    <row r="585" spans="1:18">
      <c r="A585" s="23">
        <v>43886.291689814818</v>
      </c>
      <c r="B585" s="1">
        <f>Estação!C781</f>
        <v>25.9</v>
      </c>
      <c r="C585" s="1">
        <v>36</v>
      </c>
      <c r="D585" s="1">
        <f>Estação!D781</f>
        <v>9.8000000000000007</v>
      </c>
      <c r="E585" s="1">
        <f>Estação!E781</f>
        <v>0.24</v>
      </c>
      <c r="F585" s="1">
        <f>Estação!F781</f>
        <v>1.73</v>
      </c>
      <c r="G585" s="1">
        <f>Estação!G781</f>
        <v>7.62</v>
      </c>
      <c r="H585" s="1">
        <f>Estação!H781</f>
        <v>9.35</v>
      </c>
      <c r="I585" s="1">
        <f>Estação!I781</f>
        <v>1.85</v>
      </c>
      <c r="J585" s="1">
        <f>Estação!J781</f>
        <v>6</v>
      </c>
      <c r="K585" s="1">
        <f>Estação!K781</f>
        <v>12</v>
      </c>
      <c r="L585" s="1">
        <f>Estação!L781</f>
        <v>25.2</v>
      </c>
      <c r="M585" s="1">
        <f>Estação!M781</f>
        <v>96.5</v>
      </c>
      <c r="N585" s="1">
        <f>Estação!N781</f>
        <v>1009.7</v>
      </c>
      <c r="O585" s="1">
        <f>Estação!O781</f>
        <v>36</v>
      </c>
      <c r="P585" s="1">
        <f>Estação!P781</f>
        <v>1.61</v>
      </c>
      <c r="Q585" s="1">
        <f>Estação!Q781</f>
        <v>127.83</v>
      </c>
      <c r="R585" s="1">
        <f>Estação!R781</f>
        <v>9.1999999999999993</v>
      </c>
    </row>
    <row r="586" spans="1:18">
      <c r="A586" s="23">
        <v>43886.333356481482</v>
      </c>
      <c r="B586" s="1">
        <f>Estação!C782</f>
        <v>25.8</v>
      </c>
      <c r="C586" s="1">
        <v>36</v>
      </c>
      <c r="D586" s="1">
        <f>Estação!D782</f>
        <v>13.72</v>
      </c>
      <c r="E586" s="1">
        <f>Estação!E782</f>
        <v>0.25</v>
      </c>
      <c r="F586" s="1">
        <f>Estação!F782</f>
        <v>1.03</v>
      </c>
      <c r="G586" s="1">
        <f>Estação!G782</f>
        <v>6.19</v>
      </c>
      <c r="H586" s="1">
        <f>Estação!H782</f>
        <v>7.21</v>
      </c>
      <c r="I586" s="1">
        <f>Estação!I782</f>
        <v>1.9</v>
      </c>
      <c r="J586" s="45">
        <f>Estação!J782</f>
        <v>7</v>
      </c>
      <c r="K586" s="45">
        <f>Estação!K782</f>
        <v>12</v>
      </c>
      <c r="L586" s="1">
        <f>Estação!L782</f>
        <v>25.4</v>
      </c>
      <c r="M586" s="1">
        <f>Estação!M782</f>
        <v>96.4</v>
      </c>
      <c r="N586" s="1">
        <f>Estação!N782</f>
        <v>1010.6</v>
      </c>
      <c r="O586" s="1">
        <f>Estação!O782</f>
        <v>121</v>
      </c>
      <c r="P586" s="1">
        <f>Estação!P782</f>
        <v>1.44</v>
      </c>
      <c r="Q586" s="1">
        <f>Estação!Q782</f>
        <v>113.75</v>
      </c>
      <c r="R586" s="1">
        <f>Estação!R782</f>
        <v>0</v>
      </c>
    </row>
    <row r="587" spans="1:18">
      <c r="A587" s="23">
        <v>43886.375023148146</v>
      </c>
      <c r="B587" s="1">
        <f>Estação!C783</f>
        <v>25.7</v>
      </c>
      <c r="C587" s="1">
        <v>36</v>
      </c>
      <c r="D587" s="1">
        <f>Estação!D783</f>
        <v>17.52</v>
      </c>
      <c r="E587" s="1">
        <f>Estação!E783</f>
        <v>0.22</v>
      </c>
      <c r="F587" s="1">
        <f>Estação!F783</f>
        <v>0.83</v>
      </c>
      <c r="G587" s="1">
        <f>Estação!G783</f>
        <v>4.75</v>
      </c>
      <c r="H587" s="1">
        <f>Estação!H783</f>
        <v>5.58</v>
      </c>
      <c r="I587" s="1">
        <f>Estação!I783</f>
        <v>2</v>
      </c>
      <c r="J587" s="1">
        <f>Estação!J783</f>
        <v>8</v>
      </c>
      <c r="K587" s="1">
        <f>Estação!K783</f>
        <v>4</v>
      </c>
      <c r="L587" s="1">
        <f>Estação!L783</f>
        <v>26.3</v>
      </c>
      <c r="M587" s="1">
        <f>Estação!M783</f>
        <v>90.9</v>
      </c>
      <c r="N587" s="1">
        <f>Estação!N783</f>
        <v>1011</v>
      </c>
      <c r="O587" s="1">
        <f>Estação!O783</f>
        <v>397</v>
      </c>
      <c r="P587" s="1">
        <f>Estação!P783</f>
        <v>1.33</v>
      </c>
      <c r="Q587" s="1">
        <f>Estação!Q783</f>
        <v>91.62</v>
      </c>
      <c r="R587" s="1">
        <f>Estação!R783</f>
        <v>0.8</v>
      </c>
    </row>
    <row r="588" spans="1:18">
      <c r="A588" s="23">
        <v>43886.416689814818</v>
      </c>
      <c r="B588" s="1">
        <f>Estação!C784</f>
        <v>25.8</v>
      </c>
      <c r="C588" s="1">
        <v>36</v>
      </c>
      <c r="D588" s="1">
        <f>Estação!D784</f>
        <v>21.11</v>
      </c>
      <c r="E588" s="1">
        <f>Estação!E784</f>
        <v>0.22</v>
      </c>
      <c r="F588" s="1">
        <f>Estação!F784</f>
        <v>0.32</v>
      </c>
      <c r="G588" s="1">
        <f>Estação!G784</f>
        <v>3.83</v>
      </c>
      <c r="H588" s="1">
        <f>Estação!H784</f>
        <v>4.1500000000000004</v>
      </c>
      <c r="I588" s="1">
        <f>Estação!I784</f>
        <v>1.9</v>
      </c>
      <c r="J588" s="1">
        <f>Estação!J784</f>
        <v>6</v>
      </c>
      <c r="K588" s="1">
        <f>Estação!K784</f>
        <v>0</v>
      </c>
      <c r="L588" s="1">
        <f>Estação!L784</f>
        <v>27.9</v>
      </c>
      <c r="M588" s="1">
        <f>Estação!M784</f>
        <v>80.099999999999994</v>
      </c>
      <c r="N588" s="1">
        <f>Estação!N784</f>
        <v>1011.2</v>
      </c>
      <c r="O588" s="1">
        <f>Estação!O784</f>
        <v>425</v>
      </c>
      <c r="P588" s="1">
        <f>Estação!P784</f>
        <v>2.33</v>
      </c>
      <c r="Q588" s="1">
        <f>Estação!Q784</f>
        <v>95.92</v>
      </c>
      <c r="R588" s="1">
        <f>Estação!R784</f>
        <v>0</v>
      </c>
    </row>
    <row r="589" spans="1:18">
      <c r="A589" s="23">
        <v>43886.458356481482</v>
      </c>
      <c r="B589" s="1">
        <f>Estação!C785</f>
        <v>25.9</v>
      </c>
      <c r="C589" s="1">
        <v>36</v>
      </c>
      <c r="D589" s="1">
        <f>Estação!D785</f>
        <v>19.7</v>
      </c>
      <c r="E589" s="1">
        <f>Estação!E785</f>
        <v>0.23</v>
      </c>
      <c r="F589" s="1">
        <f>Estação!F785</f>
        <v>0.4</v>
      </c>
      <c r="G589" s="1">
        <f>Estação!G785</f>
        <v>4.07</v>
      </c>
      <c r="H589" s="1">
        <f>Estação!H785</f>
        <v>4.47</v>
      </c>
      <c r="I589" s="1">
        <f>Estação!I785</f>
        <v>2.37</v>
      </c>
      <c r="J589" s="1">
        <f>Estação!J785</f>
        <v>23</v>
      </c>
      <c r="K589" s="1">
        <f>Estação!K785</f>
        <v>1</v>
      </c>
      <c r="L589" s="1">
        <f>Estação!L785</f>
        <v>28.2</v>
      </c>
      <c r="M589" s="1">
        <f>Estação!M785</f>
        <v>80.7</v>
      </c>
      <c r="N589" s="1">
        <f>Estação!N785</f>
        <v>1011.1</v>
      </c>
      <c r="O589" s="1">
        <f>Estação!O785</f>
        <v>254</v>
      </c>
      <c r="P589" s="1">
        <f>Estação!P785</f>
        <v>2.4500000000000002</v>
      </c>
      <c r="Q589" s="1">
        <f>Estação!Q785</f>
        <v>89.47</v>
      </c>
      <c r="R589" s="1">
        <f>Estação!R785</f>
        <v>0</v>
      </c>
    </row>
    <row r="590" spans="1:18">
      <c r="A590" s="23">
        <v>43886.500023148146</v>
      </c>
      <c r="B590" s="1">
        <f>Estação!C786</f>
        <v>25.7</v>
      </c>
      <c r="C590" s="1">
        <v>36</v>
      </c>
      <c r="D590" s="1">
        <f>Estação!D786</f>
        <v>21.7</v>
      </c>
      <c r="E590" s="1">
        <f>Estação!E786</f>
        <v>0.23</v>
      </c>
      <c r="F590" s="1">
        <f>Estação!F786</f>
        <v>0.41</v>
      </c>
      <c r="G590" s="1">
        <f>Estação!G786</f>
        <v>3.69</v>
      </c>
      <c r="H590" s="1">
        <f>Estação!H786</f>
        <v>4.0999999999999996</v>
      </c>
      <c r="I590" s="1">
        <f>Estação!I786</f>
        <v>2.87</v>
      </c>
      <c r="J590" s="1">
        <f>Estação!J786</f>
        <v>29</v>
      </c>
      <c r="K590" s="1">
        <f>Estação!K786</f>
        <v>5</v>
      </c>
      <c r="L590" s="1">
        <f>Estação!L786</f>
        <v>29.1</v>
      </c>
      <c r="M590" s="1">
        <f>Estação!M786</f>
        <v>73.5</v>
      </c>
      <c r="N590" s="1">
        <f>Estação!N786</f>
        <v>1010.5</v>
      </c>
      <c r="O590" s="1">
        <f>Estação!O786</f>
        <v>434</v>
      </c>
      <c r="P590" s="1">
        <f>Estação!P786</f>
        <v>3.6</v>
      </c>
      <c r="Q590" s="1">
        <f>Estação!Q786</f>
        <v>72.650000000000006</v>
      </c>
      <c r="R590" s="1">
        <f>Estação!R786</f>
        <v>0</v>
      </c>
    </row>
    <row r="591" spans="1:18">
      <c r="A591" s="23">
        <v>43886.541689814818</v>
      </c>
      <c r="B591" s="1">
        <f>Estação!C787</f>
        <v>25.7</v>
      </c>
      <c r="C591" s="1">
        <v>36</v>
      </c>
      <c r="D591" s="1">
        <f>Estação!D787</f>
        <v>22.28</v>
      </c>
      <c r="E591" s="1">
        <f>Estação!E787</f>
        <v>0.22</v>
      </c>
      <c r="F591" s="1">
        <f>Estação!F787</f>
        <v>0.23</v>
      </c>
      <c r="G591" s="1">
        <f>Estação!G787</f>
        <v>3.52</v>
      </c>
      <c r="H591" s="1">
        <f>Estação!H787</f>
        <v>3.75</v>
      </c>
      <c r="I591" s="1">
        <f>Estação!I787</f>
        <v>2.56</v>
      </c>
      <c r="J591" s="1">
        <f>Estação!J787</f>
        <v>30</v>
      </c>
      <c r="K591" s="1">
        <f>Estação!K787</f>
        <v>5</v>
      </c>
      <c r="L591" s="1">
        <f>Estação!L787</f>
        <v>29.2</v>
      </c>
      <c r="M591" s="1">
        <f>Estação!M787</f>
        <v>72.599999999999994</v>
      </c>
      <c r="N591" s="1">
        <f>Estação!N787</f>
        <v>1009.7</v>
      </c>
      <c r="O591" s="1">
        <f>Estação!O787</f>
        <v>516</v>
      </c>
      <c r="P591" s="1">
        <f>Estação!P787</f>
        <v>3.69</v>
      </c>
      <c r="Q591" s="1">
        <f>Estação!Q787</f>
        <v>63.27</v>
      </c>
      <c r="R591" s="1">
        <f>Estação!R787</f>
        <v>0</v>
      </c>
    </row>
    <row r="592" spans="1:18">
      <c r="A592" s="23">
        <v>43886.583356481482</v>
      </c>
      <c r="B592" s="1">
        <f>Estação!C788</f>
        <v>26.2</v>
      </c>
      <c r="C592" s="1">
        <v>36</v>
      </c>
      <c r="D592" s="1">
        <f>Estação!D788</f>
        <v>23.47</v>
      </c>
      <c r="E592" s="1">
        <f>Estação!E788</f>
        <v>0.21</v>
      </c>
      <c r="F592" s="1">
        <f>Estação!F788</f>
        <v>0.24</v>
      </c>
      <c r="G592" s="1">
        <f>Estação!G788</f>
        <v>3.5</v>
      </c>
      <c r="H592" s="1">
        <f>Estação!H788</f>
        <v>3.74</v>
      </c>
      <c r="I592" s="1">
        <f>Estação!I788</f>
        <v>2.34</v>
      </c>
      <c r="J592" s="1">
        <f>Estação!J788</f>
        <v>29</v>
      </c>
      <c r="K592" s="1">
        <f>Estação!K788</f>
        <v>4</v>
      </c>
      <c r="L592" s="1">
        <f>Estação!L788</f>
        <v>29.6</v>
      </c>
      <c r="M592" s="1">
        <f>Estação!M788</f>
        <v>70.2</v>
      </c>
      <c r="N592" s="1">
        <f>Estação!N788</f>
        <v>1008.9</v>
      </c>
      <c r="O592" s="1">
        <f>Estação!O788</f>
        <v>662</v>
      </c>
      <c r="P592" s="1">
        <f>Estação!P788</f>
        <v>3.7</v>
      </c>
      <c r="Q592" s="1">
        <f>Estação!Q788</f>
        <v>57.23</v>
      </c>
      <c r="R592" s="1">
        <f>Estação!R788</f>
        <v>0</v>
      </c>
    </row>
    <row r="593" spans="1:18">
      <c r="A593" s="23">
        <v>43886.625023148146</v>
      </c>
      <c r="B593" s="1">
        <f>Estação!C789</f>
        <v>27.1</v>
      </c>
      <c r="C593" s="1">
        <v>36</v>
      </c>
      <c r="D593" s="1">
        <f>Estação!D789</f>
        <v>24.42</v>
      </c>
      <c r="E593" s="1">
        <f>Estação!E789</f>
        <v>0.19</v>
      </c>
      <c r="F593" s="1">
        <f>Estação!F789</f>
        <v>0.35</v>
      </c>
      <c r="G593" s="1">
        <f>Estação!G789</f>
        <v>3.58</v>
      </c>
      <c r="H593" s="1">
        <f>Estação!H789</f>
        <v>3.93</v>
      </c>
      <c r="I593" s="1">
        <f>Estação!I789</f>
        <v>2.42</v>
      </c>
      <c r="J593" s="1">
        <f>Estação!J789</f>
        <v>34</v>
      </c>
      <c r="K593" s="1">
        <f>Estação!K789</f>
        <v>7</v>
      </c>
      <c r="L593" s="1">
        <f>Estação!L789</f>
        <v>29.8</v>
      </c>
      <c r="M593" s="1">
        <f>Estação!M789</f>
        <v>68.599999999999994</v>
      </c>
      <c r="N593" s="1">
        <f>Estação!N789</f>
        <v>1008.3</v>
      </c>
      <c r="O593" s="1">
        <f>Estação!O789</f>
        <v>519</v>
      </c>
      <c r="P593" s="1">
        <f>Estação!P789</f>
        <v>3.22</v>
      </c>
      <c r="Q593" s="1">
        <f>Estação!Q789</f>
        <v>61.61</v>
      </c>
      <c r="R593" s="1">
        <f>Estação!R789</f>
        <v>0</v>
      </c>
    </row>
    <row r="594" spans="1:18">
      <c r="A594" s="23">
        <v>43886.666689814818</v>
      </c>
      <c r="B594" s="1">
        <f>Estação!C790</f>
        <v>27.5</v>
      </c>
      <c r="C594" s="1">
        <v>36</v>
      </c>
      <c r="D594" s="1">
        <f>Estação!D790</f>
        <v>23.86</v>
      </c>
      <c r="E594" s="1">
        <f>Estação!E790</f>
        <v>0.2</v>
      </c>
      <c r="F594" s="1">
        <f>Estação!F790</f>
        <v>0.46</v>
      </c>
      <c r="G594" s="1">
        <f>Estação!G790</f>
        <v>3.47</v>
      </c>
      <c r="H594" s="1">
        <f>Estação!H790</f>
        <v>3.93</v>
      </c>
      <c r="I594" s="1">
        <f>Estação!I790</f>
        <v>2.38</v>
      </c>
      <c r="J594" s="1">
        <f>Estação!J790</f>
        <v>30</v>
      </c>
      <c r="K594" s="1">
        <f>Estação!K790</f>
        <v>8</v>
      </c>
      <c r="L594" s="1">
        <f>Estação!L790</f>
        <v>29.9</v>
      </c>
      <c r="M594" s="1">
        <f>Estação!M790</f>
        <v>68.3</v>
      </c>
      <c r="N594" s="1">
        <f>Estação!N790</f>
        <v>1007.8</v>
      </c>
      <c r="O594" s="1">
        <f>Estação!O790</f>
        <v>483</v>
      </c>
      <c r="P594" s="1">
        <f>Estação!P790</f>
        <v>3.58</v>
      </c>
      <c r="Q594" s="1">
        <f>Estação!Q790</f>
        <v>54.35</v>
      </c>
      <c r="R594" s="1">
        <f>Estação!R790</f>
        <v>0</v>
      </c>
    </row>
    <row r="595" spans="1:18">
      <c r="A595" s="23">
        <v>43886.708356481482</v>
      </c>
      <c r="B595" s="1">
        <f>Estação!C791</f>
        <v>27.6</v>
      </c>
      <c r="C595" s="1">
        <v>36</v>
      </c>
      <c r="D595" s="1">
        <f>Estação!D791</f>
        <v>23.39</v>
      </c>
      <c r="E595" s="1">
        <f>Estação!E791</f>
        <v>0.2</v>
      </c>
      <c r="F595" s="1">
        <f>Estação!F791</f>
        <v>0.25</v>
      </c>
      <c r="G595" s="1">
        <f>Estação!G791</f>
        <v>3.73</v>
      </c>
      <c r="H595" s="1">
        <f>Estação!H791</f>
        <v>3.97</v>
      </c>
      <c r="I595" s="1">
        <f>Estação!I791</f>
        <v>2.2400000000000002</v>
      </c>
      <c r="J595" s="1">
        <f>Estação!J791</f>
        <v>35</v>
      </c>
      <c r="K595" s="1">
        <f>Estação!K791</f>
        <v>14</v>
      </c>
      <c r="L595" s="1">
        <f>Estação!L791</f>
        <v>29.3</v>
      </c>
      <c r="M595" s="1">
        <f>Estação!M791</f>
        <v>70.3</v>
      </c>
      <c r="N595" s="1">
        <f>Estação!N791</f>
        <v>1007.3</v>
      </c>
      <c r="O595" s="1">
        <f>Estação!O791</f>
        <v>163</v>
      </c>
      <c r="P595" s="1">
        <f>Estação!P791</f>
        <v>2.78</v>
      </c>
      <c r="Q595" s="1">
        <f>Estação!Q791</f>
        <v>44.23</v>
      </c>
      <c r="R595" s="1">
        <f>Estação!R791</f>
        <v>0</v>
      </c>
    </row>
    <row r="596" spans="1:18">
      <c r="A596" s="23">
        <v>43886.750023148146</v>
      </c>
      <c r="B596" s="1">
        <f>Estação!C792</f>
        <v>26.2</v>
      </c>
      <c r="C596" s="1">
        <v>36</v>
      </c>
      <c r="D596" s="1">
        <f>Estação!D792</f>
        <v>22</v>
      </c>
      <c r="E596" s="1">
        <f>Estação!E792</f>
        <v>0.25</v>
      </c>
      <c r="F596" s="1">
        <f>Estação!F792</f>
        <v>0.2</v>
      </c>
      <c r="G596" s="1">
        <f>Estação!G792</f>
        <v>3.82</v>
      </c>
      <c r="H596" s="1">
        <f>Estação!H792</f>
        <v>4.0199999999999996</v>
      </c>
      <c r="I596" s="1">
        <f>Estação!I792</f>
        <v>2.93</v>
      </c>
      <c r="J596" s="1">
        <f>Estação!J792</f>
        <v>39</v>
      </c>
      <c r="K596" s="1">
        <f>Estação!K792</f>
        <v>13</v>
      </c>
      <c r="L596" s="1">
        <f>Estação!L792</f>
        <v>28.4</v>
      </c>
      <c r="M596" s="1">
        <f>Estação!M792</f>
        <v>77.400000000000006</v>
      </c>
      <c r="N596" s="1">
        <f>Estação!N792</f>
        <v>1007.5</v>
      </c>
      <c r="O596" s="1">
        <f>Estação!O792</f>
        <v>25</v>
      </c>
      <c r="P596" s="1">
        <f>Estação!P792</f>
        <v>1.72</v>
      </c>
      <c r="Q596" s="1">
        <f>Estação!Q792</f>
        <v>46.07</v>
      </c>
      <c r="R596" s="1">
        <f>Estação!R792</f>
        <v>0</v>
      </c>
    </row>
    <row r="597" spans="1:18">
      <c r="A597" s="23">
        <v>43886.791689814818</v>
      </c>
      <c r="B597" s="1">
        <f>Estação!C793</f>
        <v>25.8</v>
      </c>
      <c r="C597" s="1">
        <v>36</v>
      </c>
      <c r="D597" s="1">
        <f>Estação!D793</f>
        <v>15.16</v>
      </c>
      <c r="E597" s="1">
        <f>Estação!E793</f>
        <v>0.35</v>
      </c>
      <c r="F597" s="1">
        <f>Estação!F793</f>
        <v>0.25</v>
      </c>
      <c r="G597" s="1">
        <f>Estação!G793</f>
        <v>7.27</v>
      </c>
      <c r="H597" s="1">
        <f>Estação!H793</f>
        <v>7.52</v>
      </c>
      <c r="I597" s="1">
        <f>Estação!I793</f>
        <v>3.39</v>
      </c>
      <c r="J597" s="1">
        <f>Estação!J793</f>
        <v>46</v>
      </c>
      <c r="K597" s="1">
        <f>Estação!K793</f>
        <v>18</v>
      </c>
      <c r="L597" s="1">
        <f>Estação!L793</f>
        <v>27.8</v>
      </c>
      <c r="M597" s="1">
        <f>Estação!M793</f>
        <v>81.400000000000006</v>
      </c>
      <c r="N597" s="1">
        <f>Estação!N793</f>
        <v>1007.8</v>
      </c>
      <c r="O597" s="1">
        <f>Estação!O793</f>
        <v>0</v>
      </c>
      <c r="P597" s="1">
        <f>Estação!P793</f>
        <v>0.95</v>
      </c>
      <c r="Q597" s="1">
        <f>Estação!Q793</f>
        <v>58.05</v>
      </c>
      <c r="R597" s="1">
        <f>Estação!R793</f>
        <v>0</v>
      </c>
    </row>
    <row r="598" spans="1:18">
      <c r="A598" s="23">
        <v>43886.833356481482</v>
      </c>
      <c r="B598" s="1">
        <f>Estação!C794</f>
        <v>25.8</v>
      </c>
      <c r="C598" s="1">
        <v>36</v>
      </c>
      <c r="D598" s="1">
        <f>Estação!D794</f>
        <v>11.75</v>
      </c>
      <c r="E598" s="1">
        <f>Estação!E794</f>
        <v>0.38</v>
      </c>
      <c r="F598" s="1">
        <f>Estação!F794</f>
        <v>0.17</v>
      </c>
      <c r="G598" s="1">
        <f>Estação!G794</f>
        <v>10.77</v>
      </c>
      <c r="H598" s="1">
        <f>Estação!H794</f>
        <v>10.95</v>
      </c>
      <c r="I598" s="1">
        <f>Estação!I794</f>
        <v>3.23</v>
      </c>
      <c r="J598" s="1">
        <f>Estação!J794</f>
        <v>36</v>
      </c>
      <c r="K598" s="1">
        <f>Estação!K794</f>
        <v>22</v>
      </c>
      <c r="L598" s="1">
        <f>Estação!L794</f>
        <v>27.5</v>
      </c>
      <c r="M598" s="1">
        <f>Estação!M794</f>
        <v>85</v>
      </c>
      <c r="N598" s="1">
        <f>Estação!N794</f>
        <v>1008.4</v>
      </c>
      <c r="O598" s="1">
        <f>Estação!O794</f>
        <v>1</v>
      </c>
      <c r="P598" s="1">
        <f>Estação!P794</f>
        <v>0.92</v>
      </c>
      <c r="Q598" s="1">
        <f>Estação!Q794</f>
        <v>60.71</v>
      </c>
      <c r="R598" s="1">
        <f>Estação!R794</f>
        <v>0</v>
      </c>
    </row>
    <row r="599" spans="1:18">
      <c r="A599" s="23">
        <v>43886.875023148146</v>
      </c>
      <c r="B599" s="1">
        <f>Estação!C795</f>
        <v>25.9</v>
      </c>
      <c r="C599" s="1">
        <v>36</v>
      </c>
      <c r="D599" s="1">
        <f>Estação!D795</f>
        <v>13.29</v>
      </c>
      <c r="E599" s="1">
        <f>Estação!E795</f>
        <v>0.33</v>
      </c>
      <c r="F599" s="1">
        <f>Estação!F795</f>
        <v>0.19</v>
      </c>
      <c r="G599" s="1">
        <f>Estação!G795</f>
        <v>7.79</v>
      </c>
      <c r="H599" s="1">
        <f>Estação!H795</f>
        <v>7.98</v>
      </c>
      <c r="I599" s="1">
        <f>Estação!I795</f>
        <v>3.56</v>
      </c>
      <c r="J599" s="1">
        <f>Estação!J795</f>
        <v>32</v>
      </c>
      <c r="K599" s="1">
        <f>Estação!K795</f>
        <v>13</v>
      </c>
      <c r="L599" s="1">
        <f>Estação!L795</f>
        <v>27.4</v>
      </c>
      <c r="M599" s="1">
        <f>Estação!M795</f>
        <v>86.2</v>
      </c>
      <c r="N599" s="1">
        <f>Estação!N795</f>
        <v>1009</v>
      </c>
      <c r="O599" s="1">
        <f>Estação!O795</f>
        <v>1</v>
      </c>
      <c r="P599" s="1">
        <f>Estação!P795</f>
        <v>0.97</v>
      </c>
      <c r="Q599" s="1">
        <f>Estação!Q795</f>
        <v>58.61</v>
      </c>
      <c r="R599" s="1">
        <f>Estação!R795</f>
        <v>0</v>
      </c>
    </row>
    <row r="600" spans="1:18">
      <c r="A600" s="23">
        <v>43886.916689814818</v>
      </c>
      <c r="B600" s="1">
        <f>Estação!C796</f>
        <v>25.9</v>
      </c>
      <c r="C600" s="1">
        <v>36</v>
      </c>
      <c r="D600" s="1">
        <f>Estação!D796</f>
        <v>9.36</v>
      </c>
      <c r="E600" s="1">
        <f>Estação!E796</f>
        <v>0.41</v>
      </c>
      <c r="F600" s="1">
        <f>Estação!F796</f>
        <v>0.34</v>
      </c>
      <c r="G600" s="1">
        <f>Estação!G796</f>
        <v>8.1999999999999993</v>
      </c>
      <c r="H600" s="1">
        <f>Estação!H796</f>
        <v>8.5399999999999991</v>
      </c>
      <c r="I600" s="1">
        <f>Estação!I796</f>
        <v>3.26</v>
      </c>
      <c r="J600" s="1">
        <f>Estação!J796</f>
        <v>43</v>
      </c>
      <c r="K600" s="1">
        <f>Estação!K796</f>
        <v>15</v>
      </c>
      <c r="L600" s="1">
        <f>Estação!L796</f>
        <v>27</v>
      </c>
      <c r="M600" s="1">
        <f>Estação!M796</f>
        <v>87.5</v>
      </c>
      <c r="N600" s="1">
        <f>Estação!N796</f>
        <v>1009.3</v>
      </c>
      <c r="O600" s="1">
        <f>Estação!O796</f>
        <v>0</v>
      </c>
      <c r="P600" s="1">
        <f>Estação!P796</f>
        <v>0.54</v>
      </c>
      <c r="Q600" s="1">
        <f>Estação!Q796</f>
        <v>112.2</v>
      </c>
      <c r="R600" s="1">
        <f>Estação!R796</f>
        <v>0</v>
      </c>
    </row>
    <row r="601" spans="1:18">
      <c r="A601" s="23">
        <v>43886.958356481482</v>
      </c>
      <c r="B601" s="1">
        <f>Estação!C797</f>
        <v>25.9</v>
      </c>
      <c r="C601" s="1">
        <v>36</v>
      </c>
      <c r="D601" s="1">
        <f>Estação!D797</f>
        <v>1.1499999999999999</v>
      </c>
      <c r="E601" s="1">
        <f>Estação!E797</f>
        <v>0.62</v>
      </c>
      <c r="F601" s="1">
        <f>Estação!F797</f>
        <v>2.92</v>
      </c>
      <c r="G601" s="1">
        <f>Estação!G797</f>
        <v>12.18</v>
      </c>
      <c r="H601" s="1">
        <f>Estação!H797</f>
        <v>15.11</v>
      </c>
      <c r="I601" s="1">
        <f>Estação!I797</f>
        <v>2.69</v>
      </c>
      <c r="J601" s="1">
        <f>Estação!J797</f>
        <v>47</v>
      </c>
      <c r="K601" s="1">
        <f>Estação!K797</f>
        <v>23</v>
      </c>
      <c r="L601" s="1">
        <f>Estação!L797</f>
        <v>26.2</v>
      </c>
      <c r="M601" s="1">
        <f>Estação!M797</f>
        <v>92.7</v>
      </c>
      <c r="N601" s="1">
        <f>Estação!N797</f>
        <v>1009.5</v>
      </c>
      <c r="O601" s="1">
        <f>Estação!O797</f>
        <v>0</v>
      </c>
      <c r="P601" s="1">
        <f>Estação!P797</f>
        <v>0.44</v>
      </c>
      <c r="Q601" s="1">
        <f>Estação!Q797</f>
        <v>176.75</v>
      </c>
      <c r="R601" s="1">
        <f>Estação!R797</f>
        <v>0</v>
      </c>
    </row>
    <row r="602" spans="1:18">
      <c r="A602" s="23">
        <v>43887.000023148146</v>
      </c>
      <c r="B602" s="1">
        <f>Estação!C806</f>
        <v>25.9</v>
      </c>
      <c r="C602" s="1">
        <v>36</v>
      </c>
      <c r="D602" s="1">
        <f>Estação!D806</f>
        <v>0.64</v>
      </c>
      <c r="E602" s="1">
        <f>Estação!E806</f>
        <v>0.67</v>
      </c>
      <c r="F602" s="1">
        <f>Estação!F806</f>
        <v>4.9400000000000004</v>
      </c>
      <c r="G602" s="1">
        <f>Estação!G806</f>
        <v>15.01</v>
      </c>
      <c r="H602" s="1">
        <f>Estação!H806</f>
        <v>19.95</v>
      </c>
      <c r="I602" s="1">
        <f>Estação!I806</f>
        <v>2.39</v>
      </c>
      <c r="J602" s="1">
        <f>Estação!J806</f>
        <v>54</v>
      </c>
      <c r="K602" s="1">
        <f>Estação!K806</f>
        <v>21</v>
      </c>
      <c r="L602" s="1">
        <f>Estação!L806</f>
        <v>25.9</v>
      </c>
      <c r="M602" s="1">
        <f>Estação!M806</f>
        <v>94.6</v>
      </c>
      <c r="N602" s="1">
        <f>Estação!N806</f>
        <v>1009</v>
      </c>
      <c r="O602" s="1">
        <f>Estação!O806</f>
        <v>1</v>
      </c>
      <c r="P602" s="1">
        <f>Estação!P806</f>
        <v>0.61</v>
      </c>
      <c r="Q602" s="1">
        <f>Estação!Q806</f>
        <v>176.48</v>
      </c>
      <c r="R602" s="1">
        <f>Estação!R806</f>
        <v>0</v>
      </c>
    </row>
    <row r="603" spans="1:18">
      <c r="A603" s="23">
        <v>43887.041701388887</v>
      </c>
      <c r="B603" s="1">
        <f>Estação!C807</f>
        <v>25.9</v>
      </c>
      <c r="C603" s="1">
        <v>36</v>
      </c>
      <c r="D603" s="1">
        <f>Estação!D807</f>
        <v>1.74</v>
      </c>
      <c r="E603" s="1">
        <f>Estação!E807</f>
        <v>0.45</v>
      </c>
      <c r="F603" s="1">
        <f>Estação!F807</f>
        <v>1.93</v>
      </c>
      <c r="G603" s="1">
        <f>Estação!G807</f>
        <v>16.21</v>
      </c>
      <c r="H603" s="1">
        <f>Estação!H807</f>
        <v>18.14</v>
      </c>
      <c r="I603" s="1">
        <f>Estação!I807</f>
        <v>1.65</v>
      </c>
      <c r="J603" s="1">
        <f>Estação!J807</f>
        <v>42</v>
      </c>
      <c r="K603" s="1">
        <f>Estação!K807</f>
        <v>8</v>
      </c>
      <c r="L603" s="1">
        <f>Estação!L807</f>
        <v>26</v>
      </c>
      <c r="M603" s="1">
        <f>Estação!M807</f>
        <v>93.9</v>
      </c>
      <c r="N603" s="1">
        <f>Estação!N807</f>
        <v>1008.8</v>
      </c>
      <c r="O603" s="1">
        <f>Estação!O807</f>
        <v>2</v>
      </c>
      <c r="P603" s="1">
        <f>Estação!P807</f>
        <v>0.51</v>
      </c>
      <c r="Q603" s="1">
        <f>Estação!Q807</f>
        <v>175.82</v>
      </c>
      <c r="R603" s="1">
        <f>Estação!R807</f>
        <v>0</v>
      </c>
    </row>
    <row r="604" spans="1:18">
      <c r="A604" s="23">
        <v>43887.083368055559</v>
      </c>
      <c r="B604" s="1">
        <f>Estação!C808</f>
        <v>25.9</v>
      </c>
      <c r="C604" s="1">
        <v>36</v>
      </c>
      <c r="D604" s="1">
        <f>Estação!D808</f>
        <v>2.64</v>
      </c>
      <c r="E604" s="1">
        <f>Estação!E808</f>
        <v>0.34</v>
      </c>
      <c r="F604" s="1">
        <f>Estação!F808</f>
        <v>0.44</v>
      </c>
      <c r="G604" s="1">
        <f>Estação!G808</f>
        <v>14.69</v>
      </c>
      <c r="H604" s="1">
        <f>Estação!H808</f>
        <v>15.13</v>
      </c>
      <c r="I604" s="1">
        <f>Estação!I808</f>
        <v>1.79</v>
      </c>
      <c r="J604" s="1">
        <f>Estação!J808</f>
        <v>42</v>
      </c>
      <c r="K604" s="1">
        <f>Estação!K808</f>
        <v>16</v>
      </c>
      <c r="L604" s="1">
        <f>Estação!L808</f>
        <v>26</v>
      </c>
      <c r="M604" s="1">
        <f>Estação!M808</f>
        <v>93.1</v>
      </c>
      <c r="N604" s="1">
        <f>Estação!N808</f>
        <v>1008.5</v>
      </c>
      <c r="O604" s="1">
        <f>Estação!O808</f>
        <v>1</v>
      </c>
      <c r="P604" s="1">
        <f>Estação!P808</f>
        <v>0.68</v>
      </c>
      <c r="Q604" s="1">
        <f>Estação!Q808</f>
        <v>174.52</v>
      </c>
      <c r="R604" s="1">
        <f>Estação!R808</f>
        <v>0</v>
      </c>
    </row>
    <row r="605" spans="1:18">
      <c r="A605" s="23">
        <v>43887.125034722223</v>
      </c>
      <c r="B605" s="1">
        <f>Estação!C809</f>
        <v>25.9</v>
      </c>
      <c r="C605" s="1">
        <v>36</v>
      </c>
      <c r="D605" s="1">
        <f>Estação!D809</f>
        <v>3.29</v>
      </c>
      <c r="E605" s="1">
        <f>Estação!E809</f>
        <v>0.33</v>
      </c>
      <c r="F605" s="1">
        <f>Estação!F809</f>
        <v>0.68</v>
      </c>
      <c r="G605" s="1">
        <f>Estação!G809</f>
        <v>12.9</v>
      </c>
      <c r="H605" s="1">
        <f>Estação!H809</f>
        <v>13.58</v>
      </c>
      <c r="I605" s="1">
        <f>Estação!I809</f>
        <v>1.72</v>
      </c>
      <c r="J605" s="1">
        <f>Estação!J809</f>
        <v>38</v>
      </c>
      <c r="K605" s="1">
        <f>Estação!K809</f>
        <v>16</v>
      </c>
      <c r="L605" s="1">
        <f>Estação!L809</f>
        <v>26.1</v>
      </c>
      <c r="M605" s="1">
        <f>Estação!M809</f>
        <v>93.6</v>
      </c>
      <c r="N605" s="1">
        <f>Estação!N809</f>
        <v>1008.3</v>
      </c>
      <c r="O605" s="1">
        <f>Estação!O809</f>
        <v>1</v>
      </c>
      <c r="P605" s="1">
        <f>Estação!P809</f>
        <v>0.39</v>
      </c>
      <c r="Q605" s="1">
        <f>Estação!Q809</f>
        <v>208.2</v>
      </c>
      <c r="R605" s="1">
        <f>Estação!R809</f>
        <v>0</v>
      </c>
    </row>
    <row r="606" spans="1:18">
      <c r="A606" s="23">
        <v>43887.166701388887</v>
      </c>
      <c r="B606" s="1">
        <f>Estação!C810</f>
        <v>25.9</v>
      </c>
      <c r="C606" s="1">
        <v>36</v>
      </c>
      <c r="D606" s="1">
        <f>Estação!D810</f>
        <v>3.11</v>
      </c>
      <c r="E606" s="1">
        <f>Estação!E810</f>
        <v>0.33</v>
      </c>
      <c r="F606" s="1">
        <f>Estação!F810</f>
        <v>2.4300000000000002</v>
      </c>
      <c r="G606" s="1">
        <f>Estação!G810</f>
        <v>12.06</v>
      </c>
      <c r="H606" s="1">
        <f>Estação!H810</f>
        <v>14.49</v>
      </c>
      <c r="I606" s="1">
        <f>Estação!I810</f>
        <v>1.71</v>
      </c>
      <c r="J606" s="1">
        <f>Estação!J810</f>
        <v>30</v>
      </c>
      <c r="K606" s="1">
        <f>Estação!K810</f>
        <v>9</v>
      </c>
      <c r="L606" s="1">
        <f>Estação!L810</f>
        <v>25.9</v>
      </c>
      <c r="M606" s="1">
        <f>Estação!M810</f>
        <v>94.8</v>
      </c>
      <c r="N606" s="1">
        <f>Estação!N810</f>
        <v>1008.2</v>
      </c>
      <c r="O606" s="1">
        <f>Estação!O810</f>
        <v>2</v>
      </c>
      <c r="P606" s="1">
        <f>Estação!P810</f>
        <v>0.56000000000000005</v>
      </c>
      <c r="Q606" s="1">
        <f>Estação!Q810</f>
        <v>176.56</v>
      </c>
      <c r="R606" s="1">
        <f>Estação!R810</f>
        <v>0</v>
      </c>
    </row>
    <row r="607" spans="1:18">
      <c r="A607" s="23">
        <v>43887.208368055559</v>
      </c>
      <c r="B607" s="1">
        <f>Estação!C811</f>
        <v>25.9</v>
      </c>
      <c r="C607" s="1">
        <v>36</v>
      </c>
      <c r="D607" s="1">
        <f>Estação!D811</f>
        <v>4.49</v>
      </c>
      <c r="E607" s="1">
        <f>Estação!E811</f>
        <v>0.31</v>
      </c>
      <c r="F607" s="1">
        <f>Estação!F811</f>
        <v>0.73</v>
      </c>
      <c r="G607" s="1">
        <f>Estação!G811</f>
        <v>11.34</v>
      </c>
      <c r="H607" s="1">
        <f>Estação!H811</f>
        <v>12.07</v>
      </c>
      <c r="I607" s="1">
        <f>Estação!I811</f>
        <v>1.86</v>
      </c>
      <c r="J607" s="1">
        <f>Estação!J811</f>
        <v>33</v>
      </c>
      <c r="K607" s="1">
        <f>Estação!K811</f>
        <v>15</v>
      </c>
      <c r="L607" s="1">
        <f>Estação!L811</f>
        <v>25.8</v>
      </c>
      <c r="M607" s="1">
        <f>Estação!M811</f>
        <v>94.7</v>
      </c>
      <c r="N607" s="1">
        <f>Estação!N811</f>
        <v>1008.2</v>
      </c>
      <c r="O607" s="1">
        <f>Estação!O811</f>
        <v>2</v>
      </c>
      <c r="P607" s="1">
        <f>Estação!P811</f>
        <v>0.39</v>
      </c>
      <c r="Q607" s="1">
        <f>Estação!Q811</f>
        <v>167.35</v>
      </c>
      <c r="R607" s="1">
        <f>Estação!R811</f>
        <v>0.2</v>
      </c>
    </row>
    <row r="608" spans="1:18">
      <c r="A608" s="23">
        <v>43887.250034722223</v>
      </c>
      <c r="B608" s="1">
        <f>Estação!C812</f>
        <v>25.9</v>
      </c>
      <c r="C608" s="1">
        <v>36</v>
      </c>
      <c r="D608" s="1">
        <f>Estação!D812</f>
        <v>7.56</v>
      </c>
      <c r="E608" s="1">
        <f>Estação!E812</f>
        <v>0.28000000000000003</v>
      </c>
      <c r="F608" s="1">
        <f>Estação!F812</f>
        <v>1.28</v>
      </c>
      <c r="G608" s="1">
        <f>Estação!G812</f>
        <v>12.31</v>
      </c>
      <c r="H608" s="1">
        <f>Estação!H812</f>
        <v>13.59</v>
      </c>
      <c r="I608" s="1">
        <f>Estação!I812</f>
        <v>1.89</v>
      </c>
      <c r="J608" s="50">
        <f>Estação!J812</f>
        <v>38</v>
      </c>
      <c r="K608" s="50">
        <f>Estação!K812</f>
        <v>41</v>
      </c>
      <c r="L608" s="1">
        <f>Estação!L812</f>
        <v>25.1</v>
      </c>
      <c r="M608" s="1">
        <f>Estação!M812</f>
        <v>95.5</v>
      </c>
      <c r="N608" s="1">
        <f>Estação!N812</f>
        <v>1008.6</v>
      </c>
      <c r="O608" s="1">
        <f>Estação!O812</f>
        <v>4</v>
      </c>
      <c r="P608" s="1">
        <f>Estação!P812</f>
        <v>2.13</v>
      </c>
      <c r="Q608" s="1">
        <f>Estação!Q812</f>
        <v>116.87</v>
      </c>
      <c r="R608" s="1">
        <f>Estação!R812</f>
        <v>11.6</v>
      </c>
    </row>
    <row r="609" spans="1:18">
      <c r="A609" s="23">
        <v>43887.291701388887</v>
      </c>
      <c r="B609" s="1">
        <f>Estação!C813</f>
        <v>26</v>
      </c>
      <c r="C609" s="1">
        <v>36</v>
      </c>
      <c r="D609" s="1">
        <f>Estação!D813</f>
        <v>23.18</v>
      </c>
      <c r="E609" s="1">
        <f>Estação!E813</f>
        <v>0.23</v>
      </c>
      <c r="F609" s="1">
        <f>Estação!F813</f>
        <v>0.71</v>
      </c>
      <c r="G609" s="1">
        <f>Estação!G813</f>
        <v>11.08</v>
      </c>
      <c r="H609" s="1">
        <f>Estação!H813</f>
        <v>11.78</v>
      </c>
      <c r="I609" s="1">
        <f>Estação!I813</f>
        <v>1.85</v>
      </c>
      <c r="J609" s="45">
        <f>Estação!J813</f>
        <v>9</v>
      </c>
      <c r="K609" s="45">
        <f>Estação!K813</f>
        <v>26</v>
      </c>
      <c r="L609" s="1">
        <f>Estação!L813</f>
        <v>22.9</v>
      </c>
      <c r="M609" s="1">
        <f>Estação!M813</f>
        <v>98.1</v>
      </c>
      <c r="N609" s="1">
        <f>Estação!N813</f>
        <v>1009.2</v>
      </c>
      <c r="O609" s="1">
        <f>Estação!O813</f>
        <v>52</v>
      </c>
      <c r="P609" s="1">
        <f>Estação!P813</f>
        <v>0.74</v>
      </c>
      <c r="Q609" s="1">
        <f>Estação!Q813</f>
        <v>123.69</v>
      </c>
      <c r="R609" s="1">
        <f>Estação!R813</f>
        <v>1</v>
      </c>
    </row>
    <row r="610" spans="1:18">
      <c r="A610" s="23">
        <v>43887.333368055559</v>
      </c>
      <c r="B610" s="1">
        <f>Estação!C814</f>
        <v>25.9</v>
      </c>
      <c r="C610" s="1">
        <v>36</v>
      </c>
      <c r="D610" s="1">
        <f>Estação!D814</f>
        <v>13.22</v>
      </c>
      <c r="E610" s="1">
        <f>Estação!E814</f>
        <v>0.44</v>
      </c>
      <c r="F610" s="1">
        <f>Estação!F814</f>
        <v>5.36</v>
      </c>
      <c r="G610" s="1">
        <f>Estação!G814</f>
        <v>14.38</v>
      </c>
      <c r="H610" s="1">
        <f>Estação!H814</f>
        <v>19.75</v>
      </c>
      <c r="I610" s="1">
        <f>Estação!I814</f>
        <v>1.9</v>
      </c>
      <c r="J610" s="1">
        <f>Estação!J814</f>
        <v>27</v>
      </c>
      <c r="K610" s="1">
        <f>Estação!K814</f>
        <v>0</v>
      </c>
      <c r="L610" s="1">
        <f>Estação!L814</f>
        <v>24.4</v>
      </c>
      <c r="M610" s="1">
        <f>Estação!M814</f>
        <v>95.6</v>
      </c>
      <c r="N610" s="1">
        <f>Estação!N814</f>
        <v>1010.1</v>
      </c>
      <c r="O610" s="1">
        <f>Estação!O814</f>
        <v>145</v>
      </c>
      <c r="P610" s="1">
        <f>Estação!P814</f>
        <v>0.13</v>
      </c>
      <c r="Q610" s="1">
        <f>Estação!Q814</f>
        <v>171.63</v>
      </c>
      <c r="R610" s="1">
        <f>Estação!R814</f>
        <v>0</v>
      </c>
    </row>
    <row r="611" spans="1:18">
      <c r="A611" s="23">
        <v>43887.375034722223</v>
      </c>
      <c r="B611" s="1">
        <f>Estação!C815</f>
        <v>25.9</v>
      </c>
      <c r="C611" s="1">
        <v>36</v>
      </c>
      <c r="D611" s="1">
        <f>Estação!D815</f>
        <v>12.22</v>
      </c>
      <c r="E611" s="1">
        <f>Estação!E815</f>
        <v>0.28000000000000003</v>
      </c>
      <c r="F611" s="1">
        <f>Estação!F815</f>
        <v>3.69</v>
      </c>
      <c r="G611" s="1">
        <f>Estação!G815</f>
        <v>8.93</v>
      </c>
      <c r="H611" s="1">
        <f>Estação!H815</f>
        <v>12.62</v>
      </c>
      <c r="I611" s="1">
        <f>Estação!I815</f>
        <v>1.93</v>
      </c>
      <c r="J611" s="1">
        <f>Estação!J815</f>
        <v>23</v>
      </c>
      <c r="K611" s="1">
        <f>Estação!K815</f>
        <v>15</v>
      </c>
      <c r="L611" s="1">
        <f>Estação!L815</f>
        <v>27</v>
      </c>
      <c r="M611" s="1">
        <f>Estação!M815</f>
        <v>87.4</v>
      </c>
      <c r="N611" s="1">
        <f>Estação!N815</f>
        <v>1010.5</v>
      </c>
      <c r="O611" s="1">
        <f>Estação!O815</f>
        <v>441</v>
      </c>
      <c r="P611" s="1">
        <f>Estação!P815</f>
        <v>1.38</v>
      </c>
      <c r="Q611" s="1">
        <f>Estação!Q815</f>
        <v>125.99</v>
      </c>
      <c r="R611" s="1">
        <f>Estação!R815</f>
        <v>0</v>
      </c>
    </row>
    <row r="612" spans="1:18">
      <c r="A612" s="23">
        <v>43887.416701388887</v>
      </c>
      <c r="B612" s="1">
        <f>Estação!C816</f>
        <v>26</v>
      </c>
      <c r="C612" s="1">
        <v>36</v>
      </c>
      <c r="D612" s="1">
        <f>Estação!D816</f>
        <v>19.21</v>
      </c>
      <c r="E612" s="1">
        <f>Estação!E816</f>
        <v>0.22</v>
      </c>
      <c r="F612" s="1">
        <f>Estação!F816</f>
        <v>1.34</v>
      </c>
      <c r="G612" s="1">
        <f>Estação!G816</f>
        <v>5.6</v>
      </c>
      <c r="H612" s="1">
        <f>Estação!H816</f>
        <v>6.94</v>
      </c>
      <c r="I612" s="1">
        <f>Estação!I816</f>
        <v>1.95</v>
      </c>
      <c r="J612" s="1">
        <f>Estação!J816</f>
        <v>18</v>
      </c>
      <c r="K612" s="1">
        <f>Estação!K816</f>
        <v>0</v>
      </c>
      <c r="L612" s="1">
        <f>Estação!L816</f>
        <v>29.2</v>
      </c>
      <c r="M612" s="1">
        <f>Estação!M816</f>
        <v>76.099999999999994</v>
      </c>
      <c r="N612" s="1">
        <f>Estação!N816</f>
        <v>1010.4</v>
      </c>
      <c r="O612" s="1">
        <f>Estação!O816</f>
        <v>647</v>
      </c>
      <c r="P612" s="1">
        <f>Estação!P816</f>
        <v>2.52</v>
      </c>
      <c r="Q612" s="1">
        <f>Estação!Q816</f>
        <v>87.68</v>
      </c>
      <c r="R612" s="1">
        <f>Estação!R816</f>
        <v>0</v>
      </c>
    </row>
    <row r="613" spans="1:18">
      <c r="A613" s="23">
        <v>43887.458368055559</v>
      </c>
      <c r="B613" s="1">
        <f>Estação!C817</f>
        <v>26.5</v>
      </c>
      <c r="C613" s="1">
        <v>36</v>
      </c>
      <c r="D613" s="1">
        <f>Estação!D817</f>
        <v>21.66</v>
      </c>
      <c r="E613" s="1">
        <f>Estação!E817</f>
        <v>0.18</v>
      </c>
      <c r="F613" s="1">
        <f>Estação!F817</f>
        <v>0.72</v>
      </c>
      <c r="G613" s="1">
        <f>Estação!G817</f>
        <v>4.8600000000000003</v>
      </c>
      <c r="H613" s="1">
        <f>Estação!H817</f>
        <v>5.59</v>
      </c>
      <c r="I613" s="1">
        <f>Estação!I817</f>
        <v>1.89</v>
      </c>
      <c r="J613" s="1">
        <f>Estação!J817</f>
        <v>17</v>
      </c>
      <c r="K613" s="1">
        <f>Estação!K817</f>
        <v>0</v>
      </c>
      <c r="L613" s="1">
        <f>Estação!L817</f>
        <v>29.2</v>
      </c>
      <c r="M613" s="1">
        <f>Estação!M817</f>
        <v>74.2</v>
      </c>
      <c r="N613" s="1">
        <f>Estação!N817</f>
        <v>1010.3</v>
      </c>
      <c r="O613" s="1">
        <f>Estação!O817</f>
        <v>452</v>
      </c>
      <c r="P613" s="1">
        <f>Estação!P817</f>
        <v>3.4</v>
      </c>
      <c r="Q613" s="1">
        <f>Estação!Q817</f>
        <v>63.92</v>
      </c>
      <c r="R613" s="1">
        <f>Estação!R817</f>
        <v>0</v>
      </c>
    </row>
    <row r="614" spans="1:18">
      <c r="A614" s="23">
        <v>43887.500034722223</v>
      </c>
      <c r="B614" s="1">
        <f>Estação!C818</f>
        <v>26.9</v>
      </c>
      <c r="C614" s="1">
        <v>36</v>
      </c>
      <c r="D614" s="1">
        <f>Estação!D818</f>
        <v>22.69</v>
      </c>
      <c r="E614" s="1">
        <f>Estação!E818</f>
        <v>0.16</v>
      </c>
      <c r="F614" s="1">
        <f>Estação!F818</f>
        <v>0.79</v>
      </c>
      <c r="G614" s="1">
        <f>Estação!G818</f>
        <v>4.8</v>
      </c>
      <c r="H614" s="1">
        <f>Estação!H818</f>
        <v>5.59</v>
      </c>
      <c r="I614" s="1">
        <f>Estação!I818</f>
        <v>2.06</v>
      </c>
      <c r="J614" s="1">
        <f>Estação!J818</f>
        <v>16</v>
      </c>
      <c r="K614" s="1">
        <f>Estação!K818</f>
        <v>4</v>
      </c>
      <c r="L614" s="1">
        <f>Estação!L818</f>
        <v>29.5</v>
      </c>
      <c r="M614" s="1">
        <f>Estação!M818</f>
        <v>70.099999999999994</v>
      </c>
      <c r="N614" s="1">
        <f>Estação!N818</f>
        <v>1009.8</v>
      </c>
      <c r="O614" s="1">
        <f>Estação!O818</f>
        <v>632</v>
      </c>
      <c r="P614" s="1">
        <f>Estação!P818</f>
        <v>3.76</v>
      </c>
      <c r="Q614" s="1">
        <f>Estação!Q818</f>
        <v>59.71</v>
      </c>
      <c r="R614" s="1">
        <f>Estação!R818</f>
        <v>0</v>
      </c>
    </row>
    <row r="615" spans="1:18">
      <c r="A615" s="23">
        <v>43887.541701388887</v>
      </c>
      <c r="B615" s="1">
        <f>Estação!C819</f>
        <v>26.9</v>
      </c>
      <c r="C615" s="1">
        <v>36</v>
      </c>
      <c r="D615" s="1">
        <f>Estação!D819</f>
        <v>22.39</v>
      </c>
      <c r="E615" s="1">
        <f>Estação!E819</f>
        <v>0.18</v>
      </c>
      <c r="F615" s="1">
        <f>Estação!F819</f>
        <v>1.43</v>
      </c>
      <c r="G615" s="1">
        <f>Estação!G819</f>
        <v>4.3899999999999997</v>
      </c>
      <c r="H615" s="1">
        <f>Estação!H819</f>
        <v>5.82</v>
      </c>
      <c r="I615" s="1">
        <f>Estação!I819</f>
        <v>2.08</v>
      </c>
      <c r="J615" s="1">
        <f>Estação!J819</f>
        <v>18</v>
      </c>
      <c r="K615" s="1">
        <f>Estação!K819</f>
        <v>0</v>
      </c>
      <c r="L615" s="1">
        <f>Estação!L819</f>
        <v>30</v>
      </c>
      <c r="M615" s="1">
        <f>Estação!M819</f>
        <v>68.599999999999994</v>
      </c>
      <c r="N615" s="1">
        <f>Estação!N819</f>
        <v>1008.8</v>
      </c>
      <c r="O615" s="1">
        <f>Estação!O819</f>
        <v>665</v>
      </c>
      <c r="P615" s="1">
        <f>Estação!P819</f>
        <v>3.65</v>
      </c>
      <c r="Q615" s="1">
        <f>Estação!Q819</f>
        <v>57.83</v>
      </c>
      <c r="R615" s="1">
        <f>Estação!R819</f>
        <v>0.2</v>
      </c>
    </row>
    <row r="616" spans="1:18">
      <c r="A616" s="23">
        <v>43887.583368055559</v>
      </c>
      <c r="B616" s="1">
        <f>Estação!C820</f>
        <v>27.5</v>
      </c>
      <c r="C616" s="1">
        <v>36</v>
      </c>
      <c r="D616" s="1">
        <f>Estação!D820</f>
        <v>21.32</v>
      </c>
      <c r="E616" s="1">
        <f>Estação!E820</f>
        <v>0.17</v>
      </c>
      <c r="F616" s="1">
        <f>Estação!F820</f>
        <v>1.43</v>
      </c>
      <c r="G616" s="1">
        <f>Estação!G820</f>
        <v>4.57</v>
      </c>
      <c r="H616" s="1">
        <f>Estação!H820</f>
        <v>6</v>
      </c>
      <c r="I616" s="1">
        <f>Estação!I820</f>
        <v>2.21</v>
      </c>
      <c r="J616" s="1">
        <f>Estação!J820</f>
        <v>14</v>
      </c>
      <c r="K616" s="1">
        <f>Estação!K820</f>
        <v>0</v>
      </c>
      <c r="L616" s="1">
        <f>Estação!L820</f>
        <v>30</v>
      </c>
      <c r="M616" s="1">
        <f>Estação!M820</f>
        <v>68.900000000000006</v>
      </c>
      <c r="N616" s="1">
        <f>Estação!N820</f>
        <v>1008.2</v>
      </c>
      <c r="O616" s="1">
        <f>Estação!O820</f>
        <v>534</v>
      </c>
      <c r="P616" s="1">
        <f>Estação!P820</f>
        <v>3.48</v>
      </c>
      <c r="Q616" s="1">
        <f>Estação!Q820</f>
        <v>49.22</v>
      </c>
      <c r="R616" s="1">
        <f>Estação!R820</f>
        <v>0</v>
      </c>
    </row>
    <row r="617" spans="1:18">
      <c r="A617" s="23">
        <v>43887.625034722223</v>
      </c>
      <c r="B617" s="1">
        <f>Estação!C821</f>
        <v>27.6</v>
      </c>
      <c r="C617" s="1">
        <v>36</v>
      </c>
      <c r="D617" s="1">
        <f>Estação!D821</f>
        <v>20.72</v>
      </c>
      <c r="E617" s="1">
        <f>Estação!E821</f>
        <v>0.18</v>
      </c>
      <c r="F617" s="1">
        <f>Estação!F821</f>
        <v>1.03</v>
      </c>
      <c r="G617" s="1">
        <f>Estação!G821</f>
        <v>4.21</v>
      </c>
      <c r="H617" s="1">
        <f>Estação!H821</f>
        <v>5.24</v>
      </c>
      <c r="I617" s="1">
        <f>Estação!I821</f>
        <v>2.27</v>
      </c>
      <c r="J617" s="1">
        <f>Estação!J821</f>
        <v>19</v>
      </c>
      <c r="K617" s="1">
        <f>Estação!K821</f>
        <v>0</v>
      </c>
      <c r="L617" s="1">
        <f>Estação!L821</f>
        <v>30</v>
      </c>
      <c r="M617" s="1">
        <f>Estação!M821</f>
        <v>70</v>
      </c>
      <c r="N617" s="1">
        <f>Estação!N821</f>
        <v>1007.7</v>
      </c>
      <c r="O617" s="1">
        <f>Estação!O821</f>
        <v>525</v>
      </c>
      <c r="P617" s="1">
        <f>Estação!P821</f>
        <v>3.18</v>
      </c>
      <c r="Q617" s="1">
        <f>Estação!Q821</f>
        <v>53.12</v>
      </c>
      <c r="R617" s="1">
        <f>Estação!R821</f>
        <v>0</v>
      </c>
    </row>
    <row r="618" spans="1:18">
      <c r="A618" s="23">
        <v>43887.666701388887</v>
      </c>
      <c r="B618" s="1">
        <f>Estação!C822</f>
        <v>27.9</v>
      </c>
      <c r="C618" s="1">
        <v>36</v>
      </c>
      <c r="D618" s="1">
        <f>Estação!D822</f>
        <v>20.89</v>
      </c>
      <c r="E618" s="1">
        <f>Estação!E822</f>
        <v>0.19</v>
      </c>
      <c r="F618" s="1">
        <f>Estação!F822</f>
        <v>0.82</v>
      </c>
      <c r="G618" s="1">
        <f>Estação!G822</f>
        <v>3.84</v>
      </c>
      <c r="H618" s="1">
        <f>Estação!H822</f>
        <v>4.66</v>
      </c>
      <c r="I618" s="1">
        <f>Estação!I822</f>
        <v>1.88</v>
      </c>
      <c r="J618" s="1">
        <f>Estação!J822</f>
        <v>10</v>
      </c>
      <c r="K618" s="1">
        <f>Estação!K822</f>
        <v>0</v>
      </c>
      <c r="L618" s="1">
        <f>Estação!L822</f>
        <v>29.8</v>
      </c>
      <c r="M618" s="1">
        <f>Estação!M822</f>
        <v>70.599999999999994</v>
      </c>
      <c r="N618" s="1">
        <f>Estação!N822</f>
        <v>1007.1</v>
      </c>
      <c r="O618" s="1">
        <f>Estação!O822</f>
        <v>317</v>
      </c>
      <c r="P618" s="1">
        <f>Estação!P822</f>
        <v>2.85</v>
      </c>
      <c r="Q618" s="1">
        <f>Estação!Q822</f>
        <v>39.99</v>
      </c>
      <c r="R618" s="1">
        <f>Estação!R822</f>
        <v>0</v>
      </c>
    </row>
    <row r="619" spans="1:18">
      <c r="A619" s="23">
        <v>43887.708368055559</v>
      </c>
      <c r="B619" s="1">
        <f>Estação!C823</f>
        <v>27.4</v>
      </c>
      <c r="C619" s="1">
        <v>36</v>
      </c>
      <c r="D619" s="1">
        <f>Estação!D823</f>
        <v>18.34</v>
      </c>
      <c r="E619" s="1">
        <f>Estação!E823</f>
        <v>0.2</v>
      </c>
      <c r="F619" s="1">
        <f>Estação!F823</f>
        <v>2.13</v>
      </c>
      <c r="G619" s="1">
        <f>Estação!G823</f>
        <v>3.62</v>
      </c>
      <c r="H619" s="1">
        <f>Estação!H823</f>
        <v>5.74</v>
      </c>
      <c r="I619" s="1">
        <f>Estação!I823</f>
        <v>2.11</v>
      </c>
      <c r="J619" s="1">
        <f>Estação!J823</f>
        <v>19</v>
      </c>
      <c r="K619" s="1">
        <f>Estação!K823</f>
        <v>3</v>
      </c>
      <c r="L619" s="1">
        <f>Estação!L823</f>
        <v>29.1</v>
      </c>
      <c r="M619" s="1">
        <f>Estação!M823</f>
        <v>73.8</v>
      </c>
      <c r="N619" s="1">
        <f>Estação!N823</f>
        <v>1007.2</v>
      </c>
      <c r="O619" s="1">
        <f>Estação!O823</f>
        <v>118</v>
      </c>
      <c r="P619" s="1">
        <f>Estação!P823</f>
        <v>2.3199999999999998</v>
      </c>
      <c r="Q619" s="1">
        <f>Estação!Q823</f>
        <v>36.76</v>
      </c>
      <c r="R619" s="1">
        <f>Estação!R823</f>
        <v>0</v>
      </c>
    </row>
    <row r="620" spans="1:18">
      <c r="A620" s="23">
        <v>43887.750034722223</v>
      </c>
      <c r="B620" s="1">
        <f>Estação!C824</f>
        <v>25.8</v>
      </c>
      <c r="C620" s="1">
        <v>36</v>
      </c>
      <c r="D620" s="1">
        <f>Estação!D824</f>
        <v>13.22</v>
      </c>
      <c r="E620" s="1">
        <f>Estação!E824</f>
        <v>0.4</v>
      </c>
      <c r="F620" s="1">
        <f>Estação!F824</f>
        <v>3.49</v>
      </c>
      <c r="G620" s="1">
        <f>Estação!G824</f>
        <v>6.67</v>
      </c>
      <c r="H620" s="1">
        <f>Estação!H824</f>
        <v>10.17</v>
      </c>
      <c r="I620" s="1">
        <f>Estação!I824</f>
        <v>2.5299999999999998</v>
      </c>
      <c r="J620" s="1">
        <f>Estação!J824</f>
        <v>15</v>
      </c>
      <c r="K620" s="1">
        <f>Estação!K824</f>
        <v>4</v>
      </c>
      <c r="L620" s="1">
        <f>Estação!L824</f>
        <v>28.6</v>
      </c>
      <c r="M620" s="1">
        <f>Estação!M824</f>
        <v>76.7</v>
      </c>
      <c r="N620" s="1">
        <f>Estação!N824</f>
        <v>1007.5</v>
      </c>
      <c r="O620" s="1">
        <f>Estação!O824</f>
        <v>28</v>
      </c>
      <c r="P620" s="1">
        <f>Estação!P824</f>
        <v>1.93</v>
      </c>
      <c r="Q620" s="1">
        <f>Estação!Q824</f>
        <v>32.99</v>
      </c>
      <c r="R620" s="1">
        <f>Estação!R824</f>
        <v>0</v>
      </c>
    </row>
    <row r="621" spans="1:18">
      <c r="A621" s="23">
        <v>43887.791701388887</v>
      </c>
      <c r="B621" s="1">
        <f>Estação!C825</f>
        <v>25.7</v>
      </c>
      <c r="C621" s="1">
        <v>36</v>
      </c>
      <c r="D621" s="1">
        <f>Estação!D825</f>
        <v>11.29</v>
      </c>
      <c r="E621" s="1">
        <f>Estação!E825</f>
        <v>0.3</v>
      </c>
      <c r="F621" s="1">
        <f>Estação!F825</f>
        <v>2.46</v>
      </c>
      <c r="G621" s="1">
        <f>Estação!G825</f>
        <v>8.17</v>
      </c>
      <c r="H621" s="1">
        <f>Estação!H825</f>
        <v>10.63</v>
      </c>
      <c r="I621" s="1">
        <f>Estação!I825</f>
        <v>2.3199999999999998</v>
      </c>
      <c r="J621" s="1">
        <f>Estação!J825</f>
        <v>15</v>
      </c>
      <c r="K621" s="1">
        <f>Estação!K825</f>
        <v>8</v>
      </c>
      <c r="L621" s="1">
        <f>Estação!L825</f>
        <v>28</v>
      </c>
      <c r="M621" s="1">
        <f>Estação!M825</f>
        <v>79.099999999999994</v>
      </c>
      <c r="N621" s="1">
        <f>Estação!N825</f>
        <v>1008.3</v>
      </c>
      <c r="O621" s="1">
        <f>Estação!O825</f>
        <v>1</v>
      </c>
      <c r="P621" s="1">
        <f>Estação!P825</f>
        <v>1.3</v>
      </c>
      <c r="Q621" s="1">
        <f>Estação!Q825</f>
        <v>27.17</v>
      </c>
      <c r="R621" s="1">
        <f>Estação!R825</f>
        <v>0</v>
      </c>
    </row>
    <row r="622" spans="1:18">
      <c r="A622" s="23">
        <v>43887.833368055559</v>
      </c>
      <c r="B622" s="1">
        <f>Estação!C826</f>
        <v>25.7</v>
      </c>
      <c r="C622" s="1">
        <v>36</v>
      </c>
      <c r="D622" s="1">
        <f>Estação!D826</f>
        <v>10.17</v>
      </c>
      <c r="E622" s="1">
        <f>Estação!E826</f>
        <v>0.32</v>
      </c>
      <c r="F622" s="1">
        <f>Estação!F826</f>
        <v>1.67</v>
      </c>
      <c r="G622" s="1">
        <f>Estação!G826</f>
        <v>8.32</v>
      </c>
      <c r="H622" s="1">
        <f>Estação!H826</f>
        <v>9.99</v>
      </c>
      <c r="I622" s="1">
        <f>Estação!I826</f>
        <v>2.15</v>
      </c>
      <c r="J622" s="1">
        <f>Estação!J826</f>
        <v>22</v>
      </c>
      <c r="K622" s="1">
        <f>Estação!K826</f>
        <v>6</v>
      </c>
      <c r="L622" s="1">
        <f>Estação!L826</f>
        <v>27.8</v>
      </c>
      <c r="M622" s="1">
        <f>Estação!M826</f>
        <v>81.7</v>
      </c>
      <c r="N622" s="1">
        <f>Estação!N826</f>
        <v>1008.6</v>
      </c>
      <c r="O622" s="1">
        <f>Estação!O826</f>
        <v>1</v>
      </c>
      <c r="P622" s="1">
        <f>Estação!P826</f>
        <v>0.8</v>
      </c>
      <c r="Q622" s="1">
        <f>Estação!Q826</f>
        <v>356.21</v>
      </c>
      <c r="R622" s="1">
        <f>Estação!R826</f>
        <v>0</v>
      </c>
    </row>
    <row r="623" spans="1:18">
      <c r="A623" s="23">
        <v>43887.875034722223</v>
      </c>
      <c r="B623" s="1">
        <f>Estação!C827</f>
        <v>25.6</v>
      </c>
      <c r="C623" s="1">
        <v>36</v>
      </c>
      <c r="D623" s="1">
        <f>Estação!D827</f>
        <v>9.43</v>
      </c>
      <c r="E623" s="1">
        <f>Estação!E827</f>
        <v>0.33</v>
      </c>
      <c r="F623" s="1">
        <f>Estação!F827</f>
        <v>2.11</v>
      </c>
      <c r="G623" s="1">
        <f>Estação!G827</f>
        <v>9.2799999999999994</v>
      </c>
      <c r="H623" s="1">
        <f>Estação!H827</f>
        <v>11.4</v>
      </c>
      <c r="I623" s="1">
        <f>Estação!I827</f>
        <v>1.84</v>
      </c>
      <c r="J623" s="1">
        <f>Estação!J827</f>
        <v>18</v>
      </c>
      <c r="K623" s="1">
        <f>Estação!K827</f>
        <v>3</v>
      </c>
      <c r="L623" s="1">
        <f>Estação!L827</f>
        <v>27.6</v>
      </c>
      <c r="M623" s="1">
        <f>Estação!M827</f>
        <v>84</v>
      </c>
      <c r="N623" s="1">
        <f>Estação!N827</f>
        <v>1009.5</v>
      </c>
      <c r="O623" s="1">
        <f>Estação!O827</f>
        <v>1</v>
      </c>
      <c r="P623" s="1">
        <f>Estação!P827</f>
        <v>0.76</v>
      </c>
      <c r="Q623" s="1">
        <f>Estação!Q827</f>
        <v>19.02</v>
      </c>
      <c r="R623" s="1">
        <f>Estação!R827</f>
        <v>0</v>
      </c>
    </row>
    <row r="624" spans="1:18">
      <c r="A624" s="23">
        <v>43887.916701388887</v>
      </c>
      <c r="B624" s="1">
        <f>Estação!C828</f>
        <v>25.7</v>
      </c>
      <c r="C624" s="1">
        <v>36</v>
      </c>
      <c r="D624" s="1">
        <f>Estação!D828</f>
        <v>11.36</v>
      </c>
      <c r="E624" s="1">
        <f>Estação!E828</f>
        <v>0.32</v>
      </c>
      <c r="F624" s="1">
        <f>Estação!F828</f>
        <v>1.4</v>
      </c>
      <c r="G624" s="1">
        <f>Estação!G828</f>
        <v>8.08</v>
      </c>
      <c r="H624" s="1">
        <f>Estação!H828</f>
        <v>9.4700000000000006</v>
      </c>
      <c r="I624" s="1">
        <f>Estação!I828</f>
        <v>2.04</v>
      </c>
      <c r="J624" s="1">
        <f>Estação!J828</f>
        <v>21</v>
      </c>
      <c r="K624" s="1">
        <f>Estação!K828</f>
        <v>3</v>
      </c>
      <c r="L624" s="1">
        <f>Estação!L828</f>
        <v>27.4</v>
      </c>
      <c r="M624" s="1">
        <f>Estação!M828</f>
        <v>85.7</v>
      </c>
      <c r="N624" s="1">
        <f>Estação!N828</f>
        <v>1010</v>
      </c>
      <c r="O624" s="1">
        <f>Estação!O828</f>
        <v>1</v>
      </c>
      <c r="P624" s="1">
        <f>Estação!P828</f>
        <v>0.52</v>
      </c>
      <c r="Q624" s="1">
        <f>Estação!Q828</f>
        <v>24.4</v>
      </c>
      <c r="R624" s="1">
        <f>Estação!R828</f>
        <v>0</v>
      </c>
    </row>
    <row r="625" spans="1:18">
      <c r="A625" s="23">
        <v>43887.958368055559</v>
      </c>
      <c r="B625" s="1">
        <f>Estação!C829</f>
        <v>25.7</v>
      </c>
      <c r="C625" s="1">
        <v>36</v>
      </c>
      <c r="D625" s="1">
        <f>Estação!D829</f>
        <v>11.63</v>
      </c>
      <c r="E625" s="1">
        <f>Estação!E829</f>
        <v>0.31</v>
      </c>
      <c r="F625" s="1">
        <f>Estação!F829</f>
        <v>1.2</v>
      </c>
      <c r="G625" s="1">
        <f>Estação!G829</f>
        <v>7.61</v>
      </c>
      <c r="H625" s="1">
        <f>Estação!H829</f>
        <v>8.81</v>
      </c>
      <c r="I625" s="1">
        <f>Estação!I829</f>
        <v>2.33</v>
      </c>
      <c r="J625" s="1">
        <f>Estação!J829</f>
        <v>23</v>
      </c>
      <c r="K625" s="1">
        <f>Estação!K829</f>
        <v>6</v>
      </c>
      <c r="L625" s="1">
        <f>Estação!L829</f>
        <v>27.5</v>
      </c>
      <c r="M625" s="1">
        <f>Estação!M829</f>
        <v>84</v>
      </c>
      <c r="N625" s="1">
        <f>Estação!N829</f>
        <v>1010.4</v>
      </c>
      <c r="O625" s="1">
        <f>Estação!O829</f>
        <v>2</v>
      </c>
      <c r="P625" s="1">
        <f>Estação!P829</f>
        <v>0.64</v>
      </c>
      <c r="Q625" s="1">
        <f>Estação!Q829</f>
        <v>44.28</v>
      </c>
      <c r="R625" s="1">
        <f>Estação!R829</f>
        <v>0</v>
      </c>
    </row>
    <row r="626" spans="1:18">
      <c r="A626" s="23">
        <v>43888.000034722223</v>
      </c>
      <c r="B626" s="1">
        <f>Estação!C838</f>
        <v>25.7</v>
      </c>
      <c r="C626" s="1">
        <v>36</v>
      </c>
      <c r="D626" s="1">
        <f>Estação!D838</f>
        <v>18.510000000000002</v>
      </c>
      <c r="E626" s="1">
        <f>Estação!E838</f>
        <v>0.25</v>
      </c>
      <c r="F626" s="1">
        <f>Estação!F838</f>
        <v>1.17</v>
      </c>
      <c r="G626" s="1">
        <f>Estação!G838</f>
        <v>4.74</v>
      </c>
      <c r="H626" s="1">
        <f>Estação!H838</f>
        <v>5.91</v>
      </c>
      <c r="I626" s="1">
        <f>Estação!I838</f>
        <v>2.02</v>
      </c>
      <c r="J626" s="1">
        <f>Estação!J838</f>
        <v>16</v>
      </c>
      <c r="K626" s="1">
        <f>Estação!K838</f>
        <v>8</v>
      </c>
      <c r="L626" s="1">
        <f>Estação!L838</f>
        <v>27.7</v>
      </c>
      <c r="M626" s="1">
        <f>Estação!M838</f>
        <v>82.8</v>
      </c>
      <c r="N626" s="1">
        <f>Estação!N838</f>
        <v>1010.4</v>
      </c>
      <c r="O626" s="1">
        <f>Estação!O838</f>
        <v>2</v>
      </c>
      <c r="P626" s="1">
        <f>Estação!P838</f>
        <v>0.76</v>
      </c>
      <c r="Q626" s="1">
        <f>Estação!Q838</f>
        <v>38.840000000000003</v>
      </c>
      <c r="R626" s="1">
        <f>Estação!R838</f>
        <v>0</v>
      </c>
    </row>
    <row r="627" spans="1:18">
      <c r="A627" s="23">
        <v>43888.041701388887</v>
      </c>
      <c r="B627" s="1">
        <f>Estação!C839</f>
        <v>25.7</v>
      </c>
      <c r="C627" s="1">
        <v>36</v>
      </c>
      <c r="D627" s="1">
        <f>Estação!D839</f>
        <v>19.04</v>
      </c>
      <c r="E627" s="1">
        <f>Estação!E839</f>
        <v>0.17</v>
      </c>
      <c r="F627" s="1">
        <f>Estação!F839</f>
        <v>1.1299999999999999</v>
      </c>
      <c r="G627" s="1">
        <f>Estação!G839</f>
        <v>4.2</v>
      </c>
      <c r="H627" s="1">
        <f>Estação!H839</f>
        <v>5.33</v>
      </c>
      <c r="I627" s="1">
        <f>Estação!I839</f>
        <v>2.67</v>
      </c>
      <c r="J627" s="1">
        <f>Estação!J839</f>
        <v>26</v>
      </c>
      <c r="K627" s="1">
        <f>Estação!K839</f>
        <v>5</v>
      </c>
      <c r="L627" s="1">
        <f>Estação!L839</f>
        <v>27.6</v>
      </c>
      <c r="M627" s="1">
        <f>Estação!M839</f>
        <v>84.1</v>
      </c>
      <c r="N627" s="1">
        <f>Estação!N839</f>
        <v>1010.1</v>
      </c>
      <c r="O627" s="1">
        <f>Estação!O839</f>
        <v>2</v>
      </c>
      <c r="P627" s="1">
        <f>Estação!P839</f>
        <v>1.04</v>
      </c>
      <c r="Q627" s="1">
        <f>Estação!Q839</f>
        <v>33.020000000000003</v>
      </c>
      <c r="R627" s="1">
        <f>Estação!R839</f>
        <v>0</v>
      </c>
    </row>
    <row r="628" spans="1:18">
      <c r="A628" s="23">
        <v>43888.083368055559</v>
      </c>
      <c r="B628" s="1">
        <f>Estação!C840</f>
        <v>25.7</v>
      </c>
      <c r="C628" s="1">
        <v>36</v>
      </c>
      <c r="D628" s="1">
        <f>Estação!D840</f>
        <v>20.66</v>
      </c>
      <c r="E628" s="1">
        <f>Estação!E840</f>
        <v>0.17</v>
      </c>
      <c r="F628" s="1">
        <f>Estação!F840</f>
        <v>1.1100000000000001</v>
      </c>
      <c r="G628" s="1">
        <f>Estação!G840</f>
        <v>2.87</v>
      </c>
      <c r="H628" s="1">
        <f>Estação!H840</f>
        <v>3.98</v>
      </c>
      <c r="I628" s="1">
        <f>Estação!I840</f>
        <v>2.74</v>
      </c>
      <c r="J628" s="1">
        <f>Estação!J840</f>
        <v>25</v>
      </c>
      <c r="K628" s="1">
        <f>Estação!K840</f>
        <v>5</v>
      </c>
      <c r="L628" s="1">
        <f>Estação!L840</f>
        <v>27.5</v>
      </c>
      <c r="M628" s="1">
        <f>Estação!M840</f>
        <v>84.3</v>
      </c>
      <c r="N628" s="1">
        <f>Estação!N840</f>
        <v>1009.8</v>
      </c>
      <c r="O628" s="1">
        <f>Estação!O840</f>
        <v>1</v>
      </c>
      <c r="P628" s="1">
        <f>Estação!P840</f>
        <v>1.1299999999999999</v>
      </c>
      <c r="Q628" s="1">
        <f>Estação!Q840</f>
        <v>31.53</v>
      </c>
      <c r="R628" s="1">
        <f>Estação!R840</f>
        <v>0</v>
      </c>
    </row>
    <row r="629" spans="1:18">
      <c r="A629" s="23">
        <v>43888.125034722223</v>
      </c>
      <c r="B629" s="1">
        <f>Estação!C841</f>
        <v>25.7</v>
      </c>
      <c r="C629" s="1">
        <v>36</v>
      </c>
      <c r="D629" s="1">
        <f>Estação!D841</f>
        <v>18.5</v>
      </c>
      <c r="E629" s="1">
        <f>Estação!E841</f>
        <v>0.17</v>
      </c>
      <c r="F629" s="1">
        <f>Estação!F841</f>
        <v>1.33</v>
      </c>
      <c r="G629" s="1">
        <f>Estação!G841</f>
        <v>2.54</v>
      </c>
      <c r="H629" s="1">
        <f>Estação!H841</f>
        <v>3.87</v>
      </c>
      <c r="I629" s="1">
        <f>Estação!I841</f>
        <v>2.17</v>
      </c>
      <c r="J629" s="1">
        <f>Estação!J841</f>
        <v>33</v>
      </c>
      <c r="K629" s="1">
        <f>Estação!K841</f>
        <v>9</v>
      </c>
      <c r="L629" s="1">
        <f>Estação!L841</f>
        <v>27.3</v>
      </c>
      <c r="M629" s="1">
        <f>Estação!M841</f>
        <v>83.7</v>
      </c>
      <c r="N629" s="1">
        <f>Estação!N841</f>
        <v>1009.5</v>
      </c>
      <c r="O629" s="1">
        <f>Estação!O841</f>
        <v>1</v>
      </c>
      <c r="P629" s="1">
        <f>Estação!P841</f>
        <v>0.83</v>
      </c>
      <c r="Q629" s="1">
        <f>Estação!Q841</f>
        <v>32.08</v>
      </c>
      <c r="R629" s="1">
        <f>Estação!R841</f>
        <v>0</v>
      </c>
    </row>
    <row r="630" spans="1:18">
      <c r="A630" s="23">
        <v>43888.166701388887</v>
      </c>
      <c r="B630" s="1">
        <f>Estação!C842</f>
        <v>25.7</v>
      </c>
      <c r="C630" s="1">
        <v>36</v>
      </c>
      <c r="D630" s="1">
        <f>Estação!D842</f>
        <v>11.21</v>
      </c>
      <c r="E630" s="1">
        <f>Estação!E842</f>
        <v>0.19</v>
      </c>
      <c r="F630" s="1">
        <f>Estação!F842</f>
        <v>1.47</v>
      </c>
      <c r="G630" s="1">
        <f>Estação!G842</f>
        <v>4.25</v>
      </c>
      <c r="H630" s="1">
        <f>Estação!H842</f>
        <v>5.73</v>
      </c>
      <c r="I630" s="1">
        <f>Estação!I842</f>
        <v>1.85</v>
      </c>
      <c r="J630" s="1">
        <f>Estação!J842</f>
        <v>34</v>
      </c>
      <c r="K630" s="1">
        <f>Estação!K842</f>
        <v>6</v>
      </c>
      <c r="L630" s="1">
        <f>Estação!L842</f>
        <v>26.8</v>
      </c>
      <c r="M630" s="1">
        <f>Estação!M842</f>
        <v>87.7</v>
      </c>
      <c r="N630" s="1">
        <f>Estação!N842</f>
        <v>1009.4</v>
      </c>
      <c r="O630" s="1">
        <f>Estação!O842</f>
        <v>1</v>
      </c>
      <c r="P630" s="1">
        <f>Estação!P842</f>
        <v>0.32</v>
      </c>
      <c r="Q630" s="1">
        <f>Estação!Q842</f>
        <v>20.77</v>
      </c>
      <c r="R630" s="1">
        <f>Estação!R842</f>
        <v>0</v>
      </c>
    </row>
    <row r="631" spans="1:18">
      <c r="A631" s="23">
        <v>43888.208368055559</v>
      </c>
      <c r="B631" s="1">
        <f>Estação!C843</f>
        <v>25.7</v>
      </c>
      <c r="C631" s="1">
        <v>36</v>
      </c>
      <c r="D631" s="1">
        <f>Estação!D843</f>
        <v>8</v>
      </c>
      <c r="E631" s="1">
        <f>Estação!E843</f>
        <v>0.2</v>
      </c>
      <c r="F631" s="1">
        <f>Estação!F843</f>
        <v>1.75</v>
      </c>
      <c r="G631" s="1">
        <f>Estação!G843</f>
        <v>5.67</v>
      </c>
      <c r="H631" s="1">
        <f>Estação!H843</f>
        <v>7.42</v>
      </c>
      <c r="I631" s="1">
        <f>Estação!I843</f>
        <v>1.99</v>
      </c>
      <c r="J631" s="1">
        <f>Estação!J843</f>
        <v>29</v>
      </c>
      <c r="K631" s="1">
        <f>Estação!K843</f>
        <v>3</v>
      </c>
      <c r="L631" s="1">
        <f>Estação!L843</f>
        <v>26.3</v>
      </c>
      <c r="M631" s="1">
        <f>Estação!M843</f>
        <v>90.3</v>
      </c>
      <c r="N631" s="1">
        <f>Estação!N843</f>
        <v>1009.8</v>
      </c>
      <c r="O631" s="1">
        <f>Estação!O843</f>
        <v>1</v>
      </c>
      <c r="P631" s="1">
        <f>Estação!P843</f>
        <v>0.56999999999999995</v>
      </c>
      <c r="Q631" s="1">
        <f>Estação!Q843</f>
        <v>100.04</v>
      </c>
      <c r="R631" s="1">
        <f>Estação!R843</f>
        <v>0</v>
      </c>
    </row>
    <row r="632" spans="1:18">
      <c r="A632" s="23">
        <v>43888.250034722223</v>
      </c>
      <c r="B632" s="1">
        <f>Estação!C844</f>
        <v>25.7</v>
      </c>
      <c r="C632" s="1">
        <v>36</v>
      </c>
      <c r="D632" s="1">
        <f>Estação!D844</f>
        <v>5.42</v>
      </c>
      <c r="E632" s="1">
        <f>Estação!E844</f>
        <v>0.23</v>
      </c>
      <c r="F632" s="1">
        <f>Estação!F844</f>
        <v>3.49</v>
      </c>
      <c r="G632" s="1">
        <f>Estação!G844</f>
        <v>10.15</v>
      </c>
      <c r="H632" s="1">
        <f>Estação!H844</f>
        <v>13.63</v>
      </c>
      <c r="I632" s="1">
        <f>Estação!I844</f>
        <v>2.2200000000000002</v>
      </c>
      <c r="J632" s="1">
        <f>Estação!J844</f>
        <v>23</v>
      </c>
      <c r="K632" s="1">
        <f>Estação!K844</f>
        <v>1</v>
      </c>
      <c r="L632" s="1">
        <f>Estação!L844</f>
        <v>26.3</v>
      </c>
      <c r="M632" s="1">
        <f>Estação!M844</f>
        <v>89.7</v>
      </c>
      <c r="N632" s="1">
        <f>Estação!N844</f>
        <v>1009.9</v>
      </c>
      <c r="O632" s="1">
        <f>Estação!O844</f>
        <v>5</v>
      </c>
      <c r="P632" s="1">
        <f>Estação!P844</f>
        <v>0.62</v>
      </c>
      <c r="Q632" s="1">
        <f>Estação!Q844</f>
        <v>58.73</v>
      </c>
      <c r="R632" s="1">
        <f>Estação!R844</f>
        <v>0</v>
      </c>
    </row>
    <row r="633" spans="1:18">
      <c r="A633" s="23">
        <v>43888.291701388887</v>
      </c>
      <c r="B633" s="1">
        <f>Estação!C845</f>
        <v>25.7</v>
      </c>
      <c r="C633" s="1">
        <v>36</v>
      </c>
      <c r="D633" s="1">
        <f>Estação!D845</f>
        <v>1.86</v>
      </c>
      <c r="E633" s="1">
        <f>Estação!E845</f>
        <v>0.56000000000000005</v>
      </c>
      <c r="F633" s="1">
        <f>Estação!F845</f>
        <v>20.93</v>
      </c>
      <c r="G633" s="1">
        <f>Estação!G845</f>
        <v>12.82</v>
      </c>
      <c r="H633" s="1">
        <f>Estação!H845</f>
        <v>33.76</v>
      </c>
      <c r="I633" s="1">
        <f>Estação!I845</f>
        <v>2.59</v>
      </c>
      <c r="J633" s="1">
        <f>Estação!J845</f>
        <v>53</v>
      </c>
      <c r="K633" s="1">
        <f>Estação!K845</f>
        <v>14</v>
      </c>
      <c r="L633" s="1">
        <f>Estação!L845</f>
        <v>26.4</v>
      </c>
      <c r="M633" s="1">
        <f>Estação!M845</f>
        <v>90.4</v>
      </c>
      <c r="N633" s="1">
        <f>Estação!N845</f>
        <v>1010.7</v>
      </c>
      <c r="O633" s="1">
        <f>Estação!O845</f>
        <v>66</v>
      </c>
      <c r="P633" s="1">
        <f>Estação!P845</f>
        <v>0.67</v>
      </c>
      <c r="Q633" s="1">
        <f>Estação!Q845</f>
        <v>153.88999999999999</v>
      </c>
      <c r="R633" s="1">
        <f>Estação!R845</f>
        <v>0</v>
      </c>
    </row>
    <row r="634" spans="1:18">
      <c r="A634" s="23">
        <v>43888.333368055559</v>
      </c>
      <c r="B634" s="1">
        <f>Estação!C846</f>
        <v>25.8</v>
      </c>
      <c r="C634" s="1">
        <v>36</v>
      </c>
      <c r="D634" s="1">
        <f>Estação!D846</f>
        <v>4.37</v>
      </c>
      <c r="E634" s="1">
        <f>Estação!E846</f>
        <v>0.65</v>
      </c>
      <c r="F634" s="1">
        <f>Estação!F846</f>
        <v>24.32</v>
      </c>
      <c r="G634" s="1">
        <f>Estação!G846</f>
        <v>17.48</v>
      </c>
      <c r="H634" s="1">
        <f>Estação!H846</f>
        <v>41.8</v>
      </c>
      <c r="I634" s="1">
        <f>Estação!I846</f>
        <v>2.33</v>
      </c>
      <c r="J634" s="1">
        <f>Estação!J846</f>
        <v>50</v>
      </c>
      <c r="K634" s="1">
        <f>Estação!K846</f>
        <v>12</v>
      </c>
      <c r="L634" s="1">
        <f>Estação!L846</f>
        <v>27.9</v>
      </c>
      <c r="M634" s="1">
        <f>Estação!M846</f>
        <v>83.1</v>
      </c>
      <c r="N634" s="1">
        <f>Estação!N846</f>
        <v>1011.3</v>
      </c>
      <c r="O634" s="1">
        <f>Estação!O846</f>
        <v>212</v>
      </c>
      <c r="P634" s="1">
        <f>Estação!P846</f>
        <v>1.26</v>
      </c>
      <c r="Q634" s="1">
        <f>Estação!Q846</f>
        <v>112.56</v>
      </c>
      <c r="R634" s="1">
        <f>Estação!R846</f>
        <v>0</v>
      </c>
    </row>
    <row r="635" spans="1:18">
      <c r="A635" s="23">
        <v>43888.375034722223</v>
      </c>
      <c r="B635" s="1">
        <f>Estação!C847</f>
        <v>26.1</v>
      </c>
      <c r="C635" s="1">
        <v>36</v>
      </c>
      <c r="D635" s="1">
        <f>Estação!D847</f>
        <v>17.57</v>
      </c>
      <c r="E635" s="1">
        <f>Estação!E847</f>
        <v>0.27</v>
      </c>
      <c r="F635" s="1">
        <f>Estação!F847</f>
        <v>3.64</v>
      </c>
      <c r="G635" s="1">
        <f>Estação!G847</f>
        <v>9.74</v>
      </c>
      <c r="H635" s="1">
        <f>Estação!H847</f>
        <v>13.38</v>
      </c>
      <c r="I635" s="1">
        <f>Estação!I847</f>
        <v>2.83</v>
      </c>
      <c r="J635" s="1">
        <f>Estação!J847</f>
        <v>18</v>
      </c>
      <c r="K635" s="1">
        <f>Estação!K847</f>
        <v>6</v>
      </c>
      <c r="L635" s="1">
        <f>Estação!L847</f>
        <v>29.4</v>
      </c>
      <c r="M635" s="1">
        <f>Estação!M847</f>
        <v>73.5</v>
      </c>
      <c r="N635" s="1">
        <f>Estação!N847</f>
        <v>1011.9</v>
      </c>
      <c r="O635" s="1">
        <f>Estação!O847</f>
        <v>335</v>
      </c>
      <c r="P635" s="1">
        <f>Estação!P847</f>
        <v>2.4500000000000002</v>
      </c>
      <c r="Q635" s="1">
        <f>Estação!Q847</f>
        <v>57.64</v>
      </c>
      <c r="R635" s="1">
        <f>Estação!R847</f>
        <v>0</v>
      </c>
    </row>
    <row r="636" spans="1:18">
      <c r="A636" s="23">
        <v>43888.416701388887</v>
      </c>
      <c r="B636" s="1">
        <f>Estação!C848</f>
        <v>26.8</v>
      </c>
      <c r="C636" s="1">
        <v>36</v>
      </c>
      <c r="D636" s="1">
        <f>Estação!D848</f>
        <v>22.16</v>
      </c>
      <c r="E636" s="1">
        <f>Estação!E848</f>
        <v>0.2</v>
      </c>
      <c r="F636" s="1">
        <f>Estação!F848</f>
        <v>2.2599999999999998</v>
      </c>
      <c r="G636" s="1">
        <f>Estação!G848</f>
        <v>6.11</v>
      </c>
      <c r="H636" s="1">
        <f>Estação!H848</f>
        <v>8.3699999999999992</v>
      </c>
      <c r="I636" s="1">
        <f>Estação!I848</f>
        <v>2.2000000000000002</v>
      </c>
      <c r="J636" s="1">
        <f>Estação!J848</f>
        <v>15</v>
      </c>
      <c r="K636" s="1">
        <f>Estação!K848</f>
        <v>2</v>
      </c>
      <c r="L636" s="1">
        <f>Estação!L848</f>
        <v>29.8</v>
      </c>
      <c r="M636" s="1">
        <f>Estação!M848</f>
        <v>69.400000000000006</v>
      </c>
      <c r="N636" s="1">
        <f>Estação!N848</f>
        <v>1012.1</v>
      </c>
      <c r="O636" s="1">
        <f>Estação!O848</f>
        <v>478</v>
      </c>
      <c r="P636" s="1">
        <f>Estação!P848</f>
        <v>2.89</v>
      </c>
      <c r="Q636" s="1">
        <f>Estação!Q848</f>
        <v>54.51</v>
      </c>
      <c r="R636" s="1">
        <f>Estação!R848</f>
        <v>0</v>
      </c>
    </row>
    <row r="637" spans="1:18">
      <c r="A637" s="23">
        <v>43888.458368055559</v>
      </c>
      <c r="B637" s="1">
        <f>Estação!C849</f>
        <v>27.6</v>
      </c>
      <c r="C637" s="1">
        <v>36</v>
      </c>
      <c r="D637" s="1">
        <f>Estação!D849</f>
        <v>23.34</v>
      </c>
      <c r="E637" s="1">
        <f>Estação!E849</f>
        <v>0.18</v>
      </c>
      <c r="F637" s="1">
        <f>Estação!F849</f>
        <v>2.3199999999999998</v>
      </c>
      <c r="G637" s="1">
        <f>Estação!G849</f>
        <v>5.18</v>
      </c>
      <c r="H637" s="1">
        <f>Estação!H849</f>
        <v>7.49</v>
      </c>
      <c r="I637" s="1">
        <f>Estação!I849</f>
        <v>2.35</v>
      </c>
      <c r="J637" s="1">
        <f>Estação!J849</f>
        <v>19</v>
      </c>
      <c r="K637" s="1">
        <f>Estação!K849</f>
        <v>8</v>
      </c>
      <c r="L637" s="1">
        <f>Estação!L849</f>
        <v>30.3</v>
      </c>
      <c r="M637" s="1">
        <f>Estação!M849</f>
        <v>68.3</v>
      </c>
      <c r="N637" s="1">
        <f>Estação!N849</f>
        <v>1012</v>
      </c>
      <c r="O637" s="1">
        <f>Estação!O849</f>
        <v>793</v>
      </c>
      <c r="P637" s="1">
        <f>Estação!P849</f>
        <v>3.35</v>
      </c>
      <c r="Q637" s="1">
        <f>Estação!Q849</f>
        <v>53.01</v>
      </c>
      <c r="R637" s="1">
        <f>Estação!R849</f>
        <v>0</v>
      </c>
    </row>
    <row r="638" spans="1:18">
      <c r="A638" s="23">
        <v>43888.500034722223</v>
      </c>
      <c r="B638" s="1">
        <f>Estação!C850</f>
        <v>27.1</v>
      </c>
      <c r="C638" s="1">
        <v>36</v>
      </c>
      <c r="D638" s="1">
        <f>Estação!D850</f>
        <v>21.48</v>
      </c>
      <c r="E638" s="1">
        <f>Estação!E850</f>
        <v>0.19</v>
      </c>
      <c r="F638" s="1">
        <f>Estação!F850</f>
        <v>2.2999999999999998</v>
      </c>
      <c r="G638" s="1">
        <f>Estação!G850</f>
        <v>4.03</v>
      </c>
      <c r="H638" s="1">
        <f>Estação!H850</f>
        <v>6.32</v>
      </c>
      <c r="I638" s="1">
        <f>Estação!I850</f>
        <v>2.81</v>
      </c>
      <c r="J638" s="1">
        <f>Estação!J850</f>
        <v>18</v>
      </c>
      <c r="K638" s="1">
        <f>Estação!K850</f>
        <v>8</v>
      </c>
      <c r="L638" s="1">
        <f>Estação!L850</f>
        <v>30.9</v>
      </c>
      <c r="M638" s="1">
        <f>Estação!M850</f>
        <v>64.2</v>
      </c>
      <c r="N638" s="1">
        <f>Estação!N850</f>
        <v>1011.4</v>
      </c>
      <c r="O638" s="1">
        <f>Estação!O850</f>
        <v>1017</v>
      </c>
      <c r="P638" s="1">
        <f>Estação!P850</f>
        <v>3.68</v>
      </c>
      <c r="Q638" s="1">
        <f>Estação!Q850</f>
        <v>61.22</v>
      </c>
      <c r="R638" s="1">
        <f>Estação!R850</f>
        <v>0</v>
      </c>
    </row>
    <row r="639" spans="1:18">
      <c r="A639" s="23">
        <v>43888.541701388887</v>
      </c>
      <c r="B639" s="1">
        <f>Estação!C851</f>
        <v>27.3</v>
      </c>
      <c r="C639" s="1">
        <v>36</v>
      </c>
      <c r="D639" s="1">
        <f>Estação!D851</f>
        <v>22.12</v>
      </c>
      <c r="E639" s="1">
        <f>Estação!E851</f>
        <v>0.2</v>
      </c>
      <c r="F639" s="1">
        <f>Estação!F851</f>
        <v>2.5299999999999998</v>
      </c>
      <c r="G639" s="1">
        <f>Estação!G851</f>
        <v>3.52</v>
      </c>
      <c r="H639" s="1">
        <f>Estação!H851</f>
        <v>6.05</v>
      </c>
      <c r="I639" s="1">
        <f>Estação!I851</f>
        <v>2.2200000000000002</v>
      </c>
      <c r="J639" s="1">
        <f>Estação!J851</f>
        <v>16</v>
      </c>
      <c r="K639" s="1">
        <f>Estação!K851</f>
        <v>7</v>
      </c>
      <c r="L639" s="1">
        <f>Estação!L851</f>
        <v>31.3</v>
      </c>
      <c r="M639" s="1">
        <f>Estação!M851</f>
        <v>63.5</v>
      </c>
      <c r="N639" s="1">
        <f>Estação!N851</f>
        <v>1010.6</v>
      </c>
      <c r="O639" s="1">
        <f>Estação!O851</f>
        <v>1020</v>
      </c>
      <c r="P639" s="1">
        <f>Estação!P851</f>
        <v>3.83</v>
      </c>
      <c r="Q639" s="1">
        <f>Estação!Q851</f>
        <v>44.18</v>
      </c>
      <c r="R639" s="1">
        <f>Estação!R851</f>
        <v>0</v>
      </c>
    </row>
    <row r="640" spans="1:18">
      <c r="A640" s="23">
        <v>43888.583368055559</v>
      </c>
      <c r="B640" s="1">
        <f>Estação!C852</f>
        <v>27.8</v>
      </c>
      <c r="C640" s="1">
        <v>36</v>
      </c>
      <c r="D640" s="1">
        <f>Estação!D852</f>
        <v>24.95</v>
      </c>
      <c r="E640" s="1">
        <f>Estação!E852</f>
        <v>0.18</v>
      </c>
      <c r="F640" s="1">
        <f>Estação!F852</f>
        <v>2.0299999999999998</v>
      </c>
      <c r="G640" s="1">
        <f>Estação!G852</f>
        <v>3.37</v>
      </c>
      <c r="H640" s="1">
        <f>Estação!H852</f>
        <v>5.39</v>
      </c>
      <c r="I640" s="1">
        <f>Estação!I852</f>
        <v>1.89</v>
      </c>
      <c r="J640" s="1">
        <f>Estação!J852</f>
        <v>18</v>
      </c>
      <c r="K640" s="1">
        <f>Estação!K852</f>
        <v>8</v>
      </c>
      <c r="L640" s="1">
        <f>Estação!L852</f>
        <v>30.7</v>
      </c>
      <c r="M640" s="1">
        <f>Estação!M852</f>
        <v>66.8</v>
      </c>
      <c r="N640" s="1">
        <f>Estação!N852</f>
        <v>1009.8</v>
      </c>
      <c r="O640" s="1">
        <f>Estação!O852</f>
        <v>743</v>
      </c>
      <c r="P640" s="1">
        <f>Estação!P852</f>
        <v>3.86</v>
      </c>
      <c r="Q640" s="1">
        <f>Estação!Q852</f>
        <v>48.14</v>
      </c>
      <c r="R640" s="1">
        <f>Estação!R852</f>
        <v>0</v>
      </c>
    </row>
    <row r="641" spans="1:18">
      <c r="A641" s="23">
        <v>43888.625034722223</v>
      </c>
      <c r="B641" s="1">
        <f>Estação!C853</f>
        <v>28.1</v>
      </c>
      <c r="C641" s="1">
        <v>36</v>
      </c>
      <c r="D641" s="1">
        <f>Estação!D853</f>
        <v>21.26</v>
      </c>
      <c r="E641" s="1">
        <f>Estação!E853</f>
        <v>0.19</v>
      </c>
      <c r="F641" s="1">
        <f>Estação!F853</f>
        <v>2.21</v>
      </c>
      <c r="G641" s="1">
        <f>Estação!G853</f>
        <v>3.25</v>
      </c>
      <c r="H641" s="1">
        <f>Estação!H853</f>
        <v>5.46</v>
      </c>
      <c r="I641" s="1">
        <f>Estação!I853</f>
        <v>1.79</v>
      </c>
      <c r="J641" s="1">
        <f>Estação!J853</f>
        <v>16</v>
      </c>
      <c r="K641" s="1">
        <f>Estação!K853</f>
        <v>5</v>
      </c>
      <c r="L641" s="1">
        <f>Estação!L853</f>
        <v>30.3</v>
      </c>
      <c r="M641" s="1">
        <f>Estação!M853</f>
        <v>69.599999999999994</v>
      </c>
      <c r="N641" s="1">
        <f>Estação!N853</f>
        <v>1009.7</v>
      </c>
      <c r="O641" s="1">
        <f>Estação!O853</f>
        <v>556</v>
      </c>
      <c r="P641" s="1">
        <f>Estação!P853</f>
        <v>3.71</v>
      </c>
      <c r="Q641" s="1">
        <f>Estação!Q853</f>
        <v>45.88</v>
      </c>
      <c r="R641" s="1">
        <f>Estação!R853</f>
        <v>0</v>
      </c>
    </row>
    <row r="642" spans="1:18">
      <c r="A642" s="23">
        <v>43888.666701388887</v>
      </c>
      <c r="B642" s="1">
        <f>Estação!C854</f>
        <v>27.6</v>
      </c>
      <c r="C642" s="1">
        <v>36</v>
      </c>
      <c r="D642" s="1">
        <f>Estação!D854</f>
        <v>21.14</v>
      </c>
      <c r="E642" s="1">
        <f>Estação!E854</f>
        <v>0.19</v>
      </c>
      <c r="F642" s="1">
        <f>Estação!F854</f>
        <v>1.97</v>
      </c>
      <c r="G642" s="1">
        <f>Estação!G854</f>
        <v>3.37</v>
      </c>
      <c r="H642" s="1">
        <f>Estação!H854</f>
        <v>5.34</v>
      </c>
      <c r="I642" s="1">
        <f>Estação!I854</f>
        <v>1.73</v>
      </c>
      <c r="J642" s="1">
        <f>Estação!J854</f>
        <v>15</v>
      </c>
      <c r="K642" s="1">
        <f>Estação!K854</f>
        <v>3</v>
      </c>
      <c r="L642" s="1">
        <f>Estação!L854</f>
        <v>30</v>
      </c>
      <c r="M642" s="1">
        <f>Estação!M854</f>
        <v>69.5</v>
      </c>
      <c r="N642" s="1">
        <f>Estação!N854</f>
        <v>1009.5</v>
      </c>
      <c r="O642" s="1">
        <f>Estação!O854</f>
        <v>300</v>
      </c>
      <c r="P642" s="1">
        <f>Estação!P854</f>
        <v>3.35</v>
      </c>
      <c r="Q642" s="1">
        <f>Estação!Q854</f>
        <v>45.89</v>
      </c>
      <c r="R642" s="1">
        <f>Estação!R854</f>
        <v>0</v>
      </c>
    </row>
    <row r="643" spans="1:18">
      <c r="A643" s="23">
        <v>43888.708368055559</v>
      </c>
      <c r="B643" s="1">
        <f>Estação!C855</f>
        <v>27.1</v>
      </c>
      <c r="C643" s="1">
        <v>36</v>
      </c>
      <c r="D643" s="1">
        <f>Estação!D855</f>
        <v>17.95</v>
      </c>
      <c r="E643" s="1">
        <f>Estação!E855</f>
        <v>0.21</v>
      </c>
      <c r="F643" s="1">
        <f>Estação!F855</f>
        <v>2.63</v>
      </c>
      <c r="G643" s="1">
        <f>Estação!G855</f>
        <v>4.01</v>
      </c>
      <c r="H643" s="1">
        <f>Estação!H855</f>
        <v>6.64</v>
      </c>
      <c r="I643" s="1">
        <f>Estação!I855</f>
        <v>1.73</v>
      </c>
      <c r="J643" s="1">
        <f>Estação!J855</f>
        <v>10</v>
      </c>
      <c r="K643" s="1">
        <f>Estação!K855</f>
        <v>2</v>
      </c>
      <c r="L643" s="1">
        <f>Estação!L855</f>
        <v>29.4</v>
      </c>
      <c r="M643" s="1">
        <f>Estação!M855</f>
        <v>72.900000000000006</v>
      </c>
      <c r="N643" s="1">
        <f>Estação!N855</f>
        <v>1009.5</v>
      </c>
      <c r="O643" s="1">
        <f>Estação!O855</f>
        <v>112</v>
      </c>
      <c r="P643" s="1">
        <f>Estação!P855</f>
        <v>2.82</v>
      </c>
      <c r="Q643" s="1">
        <f>Estação!Q855</f>
        <v>38.56</v>
      </c>
      <c r="R643" s="1">
        <f>Estação!R855</f>
        <v>0</v>
      </c>
    </row>
    <row r="644" spans="1:18">
      <c r="A644" s="23">
        <v>43888.750034722223</v>
      </c>
      <c r="B644" s="1">
        <f>Estação!C856</f>
        <v>25.9</v>
      </c>
      <c r="C644" s="1">
        <v>36</v>
      </c>
      <c r="D644" s="1">
        <f>Estação!D856</f>
        <v>14.82</v>
      </c>
      <c r="E644" s="1">
        <f>Estação!E856</f>
        <v>0.46</v>
      </c>
      <c r="F644" s="1">
        <f>Estação!F856</f>
        <v>3.87</v>
      </c>
      <c r="G644" s="1">
        <f>Estação!G856</f>
        <v>7.45</v>
      </c>
      <c r="H644" s="1">
        <f>Estação!H856</f>
        <v>11.32</v>
      </c>
      <c r="I644" s="1">
        <f>Estação!I856</f>
        <v>2.77</v>
      </c>
      <c r="J644" s="1">
        <f>Estação!J856</f>
        <v>20</v>
      </c>
      <c r="K644" s="1">
        <f>Estação!K856</f>
        <v>3</v>
      </c>
      <c r="L644" s="1">
        <f>Estação!L856</f>
        <v>28.8</v>
      </c>
      <c r="M644" s="1">
        <f>Estação!M856</f>
        <v>76.5</v>
      </c>
      <c r="N644" s="1">
        <f>Estação!N856</f>
        <v>1009.8</v>
      </c>
      <c r="O644" s="1">
        <f>Estação!O856</f>
        <v>27</v>
      </c>
      <c r="P644" s="1">
        <f>Estação!P856</f>
        <v>2.33</v>
      </c>
      <c r="Q644" s="1">
        <f>Estação!Q856</f>
        <v>33.14</v>
      </c>
      <c r="R644" s="1">
        <f>Estação!R856</f>
        <v>0</v>
      </c>
    </row>
    <row r="645" spans="1:18">
      <c r="A645" s="23">
        <v>43888.791701388887</v>
      </c>
      <c r="B645" s="1">
        <f>Estação!C857</f>
        <v>25.8</v>
      </c>
      <c r="C645" s="1">
        <v>36</v>
      </c>
      <c r="D645" s="1">
        <f>Estação!D857</f>
        <v>11.27</v>
      </c>
      <c r="E645" s="1">
        <f>Estação!E857</f>
        <v>0.31</v>
      </c>
      <c r="F645" s="1">
        <f>Estação!F857</f>
        <v>2.46</v>
      </c>
      <c r="G645" s="1">
        <f>Estação!G857</f>
        <v>7.28</v>
      </c>
      <c r="H645" s="1">
        <f>Estação!H857</f>
        <v>9.74</v>
      </c>
      <c r="I645" s="1">
        <f>Estação!I857</f>
        <v>3.24</v>
      </c>
      <c r="J645" s="1">
        <f>Estação!J857</f>
        <v>19</v>
      </c>
      <c r="K645" s="1">
        <f>Estação!K857</f>
        <v>4</v>
      </c>
      <c r="L645" s="1">
        <f>Estação!L857</f>
        <v>28.4</v>
      </c>
      <c r="M645" s="1">
        <f>Estação!M857</f>
        <v>78.900000000000006</v>
      </c>
      <c r="N645" s="1">
        <f>Estação!N857</f>
        <v>1010.6</v>
      </c>
      <c r="O645" s="1">
        <f>Estação!O857</f>
        <v>1</v>
      </c>
      <c r="P645" s="1">
        <f>Estação!P857</f>
        <v>1.32</v>
      </c>
      <c r="Q645" s="1">
        <f>Estação!Q857</f>
        <v>15.86</v>
      </c>
      <c r="R645" s="1">
        <f>Estação!R857</f>
        <v>0</v>
      </c>
    </row>
    <row r="646" spans="1:18">
      <c r="A646" s="23">
        <v>43888.833368055559</v>
      </c>
      <c r="B646" s="1">
        <f>Estação!C858</f>
        <v>25.8</v>
      </c>
      <c r="C646" s="1">
        <v>36</v>
      </c>
      <c r="D646" s="1">
        <f>Estação!D858</f>
        <v>13.11</v>
      </c>
      <c r="E646" s="1">
        <f>Estação!E858</f>
        <v>0.28999999999999998</v>
      </c>
      <c r="F646" s="1">
        <f>Estação!F858</f>
        <v>2.1800000000000002</v>
      </c>
      <c r="G646" s="1">
        <f>Estação!G858</f>
        <v>6.81</v>
      </c>
      <c r="H646" s="1">
        <f>Estação!H858</f>
        <v>8.98</v>
      </c>
      <c r="I646" s="1">
        <f>Estação!I858</f>
        <v>3.51</v>
      </c>
      <c r="J646" s="1">
        <f>Estação!J858</f>
        <v>18</v>
      </c>
      <c r="K646" s="1">
        <f>Estação!K858</f>
        <v>5</v>
      </c>
      <c r="L646" s="1">
        <f>Estação!L858</f>
        <v>28.3</v>
      </c>
      <c r="M646" s="1">
        <f>Estação!M858</f>
        <v>80</v>
      </c>
      <c r="N646" s="1">
        <f>Estação!N858</f>
        <v>1011.6</v>
      </c>
      <c r="O646" s="1">
        <f>Estação!O858</f>
        <v>2</v>
      </c>
      <c r="P646" s="1">
        <f>Estação!P858</f>
        <v>1.83</v>
      </c>
      <c r="Q646" s="1">
        <f>Estação!Q858</f>
        <v>13.63</v>
      </c>
      <c r="R646" s="1">
        <f>Estação!R858</f>
        <v>0</v>
      </c>
    </row>
    <row r="647" spans="1:18">
      <c r="A647" s="23">
        <v>43888.875034722223</v>
      </c>
      <c r="B647" s="1">
        <f>Estação!C859</f>
        <v>25.9</v>
      </c>
      <c r="C647" s="1">
        <v>36</v>
      </c>
      <c r="D647" s="1">
        <f>Estação!D859</f>
        <v>14.18</v>
      </c>
      <c r="E647" s="1">
        <f>Estação!E859</f>
        <v>0.28999999999999998</v>
      </c>
      <c r="F647" s="1">
        <f>Estação!F859</f>
        <v>1.85</v>
      </c>
      <c r="G647" s="1">
        <f>Estação!G859</f>
        <v>5.72</v>
      </c>
      <c r="H647" s="1">
        <f>Estação!H859</f>
        <v>7.58</v>
      </c>
      <c r="I647" s="1">
        <f>Estação!I859</f>
        <v>3.34</v>
      </c>
      <c r="J647" s="1">
        <f>Estação!J859</f>
        <v>20</v>
      </c>
      <c r="K647" s="1">
        <f>Estação!K859</f>
        <v>7</v>
      </c>
      <c r="L647" s="1">
        <f>Estação!L859</f>
        <v>27.8</v>
      </c>
      <c r="M647" s="1">
        <f>Estação!M859</f>
        <v>81.8</v>
      </c>
      <c r="N647" s="1">
        <f>Estação!N859</f>
        <v>1012.5</v>
      </c>
      <c r="O647" s="1">
        <f>Estação!O859</f>
        <v>2</v>
      </c>
      <c r="P647" s="1">
        <f>Estação!P859</f>
        <v>1.74</v>
      </c>
      <c r="Q647" s="1">
        <f>Estação!Q859</f>
        <v>352.99</v>
      </c>
      <c r="R647" s="1">
        <f>Estação!R859</f>
        <v>0</v>
      </c>
    </row>
    <row r="648" spans="1:18">
      <c r="A648" s="23">
        <v>43888.916701388887</v>
      </c>
      <c r="B648" s="1">
        <f>Estação!C860</f>
        <v>25.9</v>
      </c>
      <c r="C648" s="1">
        <v>36</v>
      </c>
      <c r="D648" s="1">
        <f>Estação!D860</f>
        <v>15.91</v>
      </c>
      <c r="E648" s="1">
        <f>Estação!E860</f>
        <v>0.28999999999999998</v>
      </c>
      <c r="F648" s="1">
        <f>Estação!F860</f>
        <v>1.4</v>
      </c>
      <c r="G648" s="1">
        <f>Estação!G860</f>
        <v>5.17</v>
      </c>
      <c r="H648" s="1">
        <f>Estação!H860</f>
        <v>6.57</v>
      </c>
      <c r="I648" s="1">
        <f>Estação!I860</f>
        <v>2.63</v>
      </c>
      <c r="J648" s="1">
        <f>Estação!J860</f>
        <v>12</v>
      </c>
      <c r="K648" s="1">
        <f>Estação!K860</f>
        <v>7</v>
      </c>
      <c r="L648" s="1">
        <f>Estação!L860</f>
        <v>27.6</v>
      </c>
      <c r="M648" s="1">
        <f>Estação!M860</f>
        <v>82</v>
      </c>
      <c r="N648" s="1">
        <f>Estação!N860</f>
        <v>1012.5</v>
      </c>
      <c r="O648" s="1">
        <f>Estação!O860</f>
        <v>1</v>
      </c>
      <c r="P648" s="1">
        <f>Estação!P860</f>
        <v>2.2599999999999998</v>
      </c>
      <c r="Q648" s="1">
        <f>Estação!Q860</f>
        <v>336.36</v>
      </c>
      <c r="R648" s="1">
        <f>Estação!R860</f>
        <v>0</v>
      </c>
    </row>
    <row r="649" spans="1:18">
      <c r="A649" s="23">
        <v>43888.958368055559</v>
      </c>
      <c r="B649" s="1">
        <f>Estação!C861</f>
        <v>25.9</v>
      </c>
      <c r="C649" s="1">
        <v>36</v>
      </c>
      <c r="D649" s="1">
        <f>Estação!D861</f>
        <v>15.22</v>
      </c>
      <c r="E649" s="1">
        <f>Estação!E861</f>
        <v>0.31</v>
      </c>
      <c r="F649" s="1">
        <f>Estação!F861</f>
        <v>1.47</v>
      </c>
      <c r="G649" s="1">
        <f>Estação!G861</f>
        <v>6.08</v>
      </c>
      <c r="H649" s="1">
        <f>Estação!H861</f>
        <v>7.55</v>
      </c>
      <c r="I649" s="1">
        <f>Estação!I861</f>
        <v>2.59</v>
      </c>
      <c r="J649" s="1">
        <f>Estação!J861</f>
        <v>17</v>
      </c>
      <c r="K649" s="1">
        <f>Estação!K861</f>
        <v>7</v>
      </c>
      <c r="L649" s="1">
        <f>Estação!L861</f>
        <v>27.4</v>
      </c>
      <c r="M649" s="1">
        <f>Estação!M861</f>
        <v>82.2</v>
      </c>
      <c r="N649" s="1">
        <f>Estação!N861</f>
        <v>1012.1</v>
      </c>
      <c r="O649" s="1">
        <f>Estação!O861</f>
        <v>2</v>
      </c>
      <c r="P649" s="1">
        <f>Estação!P861</f>
        <v>1.71</v>
      </c>
      <c r="Q649" s="1">
        <f>Estação!Q861</f>
        <v>333.78</v>
      </c>
      <c r="R649" s="1">
        <f>Estação!R861</f>
        <v>0</v>
      </c>
    </row>
    <row r="650" spans="1:18">
      <c r="A650" s="23">
        <v>43889.000034722223</v>
      </c>
      <c r="B650" s="1">
        <f>Estação!C870</f>
        <v>25.9</v>
      </c>
      <c r="C650" s="1">
        <v>36</v>
      </c>
      <c r="D650" s="1">
        <f>Estação!D870</f>
        <v>18.22</v>
      </c>
      <c r="E650" s="1">
        <f>Estação!E870</f>
        <v>0.28000000000000003</v>
      </c>
      <c r="F650" s="1">
        <f>Estação!F870</f>
        <v>1.34</v>
      </c>
      <c r="G650" s="1">
        <f>Estação!G870</f>
        <v>5.38</v>
      </c>
      <c r="H650" s="1">
        <f>Estação!H870</f>
        <v>6.73</v>
      </c>
      <c r="I650" s="1">
        <f>Estação!I870</f>
        <v>2.57</v>
      </c>
      <c r="J650" s="1">
        <f>Estação!J870</f>
        <v>12</v>
      </c>
      <c r="K650" s="1">
        <f>Estação!K870</f>
        <v>5</v>
      </c>
      <c r="L650" s="1">
        <f>Estação!L870</f>
        <v>27.2</v>
      </c>
      <c r="M650" s="1">
        <f>Estação!M870</f>
        <v>82.8</v>
      </c>
      <c r="N650" s="1">
        <f>Estação!N870</f>
        <v>1011.5</v>
      </c>
      <c r="O650" s="1">
        <f>Estação!O870</f>
        <v>1</v>
      </c>
      <c r="P650" s="1">
        <f>Estação!P870</f>
        <v>1.3</v>
      </c>
      <c r="Q650" s="1">
        <f>Estação!Q870</f>
        <v>349.65</v>
      </c>
      <c r="R650" s="1">
        <f>Estação!R870</f>
        <v>0</v>
      </c>
    </row>
    <row r="651" spans="1:18">
      <c r="A651" s="23">
        <v>43889.041701388887</v>
      </c>
      <c r="B651" s="1">
        <f>Estação!C871</f>
        <v>25.9</v>
      </c>
      <c r="C651" s="1">
        <v>36</v>
      </c>
      <c r="D651" s="1">
        <f>Estação!D871</f>
        <v>17.02</v>
      </c>
      <c r="E651" s="1">
        <f>Estação!E871</f>
        <v>0.2</v>
      </c>
      <c r="F651" s="1">
        <f>Estação!F871</f>
        <v>1.22</v>
      </c>
      <c r="G651" s="1">
        <f>Estação!G871</f>
        <v>5.97</v>
      </c>
      <c r="H651" s="1">
        <f>Estação!H871</f>
        <v>7.19</v>
      </c>
      <c r="I651" s="1">
        <f>Estação!I871</f>
        <v>1.61</v>
      </c>
      <c r="J651" s="1">
        <f>Estação!J871</f>
        <v>7</v>
      </c>
      <c r="K651" s="1">
        <f>Estação!K871</f>
        <v>1</v>
      </c>
      <c r="L651" s="1">
        <f>Estação!L871</f>
        <v>26.8</v>
      </c>
      <c r="M651" s="1">
        <f>Estação!M871</f>
        <v>84.2</v>
      </c>
      <c r="N651" s="1">
        <f>Estação!N871</f>
        <v>1010.9</v>
      </c>
      <c r="O651" s="1">
        <f>Estação!O871</f>
        <v>1</v>
      </c>
      <c r="P651" s="1">
        <f>Estação!P871</f>
        <v>0.84</v>
      </c>
      <c r="Q651" s="1">
        <f>Estação!Q871</f>
        <v>28.63</v>
      </c>
      <c r="R651" s="1">
        <f>Estação!R871</f>
        <v>0</v>
      </c>
    </row>
    <row r="652" spans="1:18">
      <c r="A652" s="23">
        <v>43889.083368055559</v>
      </c>
      <c r="B652" s="1">
        <f>Estação!C872</f>
        <v>26</v>
      </c>
      <c r="C652" s="1">
        <v>36</v>
      </c>
      <c r="D652" s="1">
        <f>Estação!D872</f>
        <v>16.05</v>
      </c>
      <c r="E652" s="1">
        <f>Estação!E872</f>
        <v>0.2</v>
      </c>
      <c r="F652" s="1">
        <f>Estação!F872</f>
        <v>1.0900000000000001</v>
      </c>
      <c r="G652" s="1">
        <f>Estação!G872</f>
        <v>5.9</v>
      </c>
      <c r="H652" s="1">
        <f>Estação!H872</f>
        <v>6.99</v>
      </c>
      <c r="I652" s="1">
        <f>Estação!I872</f>
        <v>1.74</v>
      </c>
      <c r="J652" s="1">
        <f>Estação!J872</f>
        <v>8</v>
      </c>
      <c r="K652" s="1">
        <f>Estação!K872</f>
        <v>5</v>
      </c>
      <c r="L652" s="1">
        <f>Estação!L872</f>
        <v>26.5</v>
      </c>
      <c r="M652" s="1">
        <f>Estação!M872</f>
        <v>86.3</v>
      </c>
      <c r="N652" s="1">
        <f>Estação!N872</f>
        <v>1010.2</v>
      </c>
      <c r="O652" s="1">
        <f>Estação!O872</f>
        <v>1</v>
      </c>
      <c r="P652" s="1">
        <f>Estação!P872</f>
        <v>0.48</v>
      </c>
      <c r="Q652" s="1">
        <f>Estação!Q872</f>
        <v>32.22</v>
      </c>
      <c r="R652" s="1">
        <f>Estação!R872</f>
        <v>0</v>
      </c>
    </row>
    <row r="653" spans="1:18">
      <c r="A653" s="23">
        <v>43889.125034722223</v>
      </c>
      <c r="B653" s="1">
        <f>Estação!C873</f>
        <v>25.9</v>
      </c>
      <c r="C653" s="1">
        <v>36</v>
      </c>
      <c r="D653" s="1">
        <f>Estação!D873</f>
        <v>17.010000000000002</v>
      </c>
      <c r="E653" s="1">
        <f>Estação!E873</f>
        <v>0.19</v>
      </c>
      <c r="F653" s="1">
        <f>Estação!F873</f>
        <v>1.2</v>
      </c>
      <c r="G653" s="1">
        <f>Estação!G873</f>
        <v>6.05</v>
      </c>
      <c r="H653" s="1">
        <f>Estação!H873</f>
        <v>7.25</v>
      </c>
      <c r="I653" s="1">
        <f>Estação!I873</f>
        <v>1.8</v>
      </c>
      <c r="J653" s="1">
        <f>Estação!J873</f>
        <v>12</v>
      </c>
      <c r="K653" s="1">
        <f>Estação!K873</f>
        <v>2</v>
      </c>
      <c r="L653" s="1">
        <f>Estação!L873</f>
        <v>26.4</v>
      </c>
      <c r="M653" s="1">
        <f>Estação!M873</f>
        <v>86.5</v>
      </c>
      <c r="N653" s="1">
        <f>Estação!N873</f>
        <v>1009.7</v>
      </c>
      <c r="O653" s="1">
        <f>Estação!O873</f>
        <v>1</v>
      </c>
      <c r="P653" s="1">
        <f>Estação!P873</f>
        <v>1.05</v>
      </c>
      <c r="Q653" s="1">
        <f>Estação!Q873</f>
        <v>42.44</v>
      </c>
      <c r="R653" s="1">
        <f>Estação!R873</f>
        <v>0</v>
      </c>
    </row>
    <row r="654" spans="1:18">
      <c r="A654" s="23">
        <v>43889.166701388887</v>
      </c>
      <c r="B654" s="1">
        <f>Estação!C874</f>
        <v>25.9</v>
      </c>
      <c r="C654" s="1">
        <v>36</v>
      </c>
      <c r="D654" s="1">
        <f>Estação!D874</f>
        <v>17.75</v>
      </c>
      <c r="E654" s="1">
        <f>Estação!E874</f>
        <v>0.18</v>
      </c>
      <c r="F654" s="1">
        <f>Estação!F874</f>
        <v>1.1000000000000001</v>
      </c>
      <c r="G654" s="1">
        <f>Estação!G874</f>
        <v>4.28</v>
      </c>
      <c r="H654" s="1">
        <f>Estação!H874</f>
        <v>5.38</v>
      </c>
      <c r="I654" s="1">
        <f>Estação!I874</f>
        <v>1.79</v>
      </c>
      <c r="J654" s="1">
        <f>Estação!J874</f>
        <v>15</v>
      </c>
      <c r="K654" s="1">
        <f>Estação!K874</f>
        <v>0</v>
      </c>
      <c r="L654" s="1">
        <f>Estação!L874</f>
        <v>25.9</v>
      </c>
      <c r="M654" s="1">
        <f>Estação!M874</f>
        <v>88.4</v>
      </c>
      <c r="N654" s="1">
        <f>Estação!N874</f>
        <v>1009.4</v>
      </c>
      <c r="O654" s="1">
        <f>Estação!O874</f>
        <v>0</v>
      </c>
      <c r="P654" s="1">
        <f>Estação!P874</f>
        <v>0.93</v>
      </c>
      <c r="Q654" s="1">
        <f>Estação!Q874</f>
        <v>119.25</v>
      </c>
      <c r="R654" s="1">
        <f>Estação!R874</f>
        <v>0</v>
      </c>
    </row>
    <row r="655" spans="1:18">
      <c r="A655" s="23">
        <v>43889.208368055559</v>
      </c>
      <c r="B655" s="1">
        <f>Estação!C875</f>
        <v>25.9</v>
      </c>
      <c r="C655" s="1">
        <v>36</v>
      </c>
      <c r="D655" s="1">
        <f>Estação!D875</f>
        <v>11.95</v>
      </c>
      <c r="E655" s="1">
        <f>Estação!E875</f>
        <v>0.22</v>
      </c>
      <c r="F655" s="1">
        <f>Estação!F875</f>
        <v>1.31</v>
      </c>
      <c r="G655" s="1">
        <f>Estação!G875</f>
        <v>7.3</v>
      </c>
      <c r="H655" s="1">
        <f>Estação!H875</f>
        <v>8.6</v>
      </c>
      <c r="I655" s="1">
        <f>Estação!I875</f>
        <v>1.82</v>
      </c>
      <c r="J655" s="1">
        <f>Estação!J875</f>
        <v>13</v>
      </c>
      <c r="K655" s="1">
        <f>Estação!K875</f>
        <v>2</v>
      </c>
      <c r="L655" s="1">
        <f>Estação!L875</f>
        <v>25.6</v>
      </c>
      <c r="M655" s="1">
        <f>Estação!M875</f>
        <v>90</v>
      </c>
      <c r="N655" s="1">
        <f>Estação!N875</f>
        <v>1010</v>
      </c>
      <c r="O655" s="1">
        <f>Estação!O875</f>
        <v>1</v>
      </c>
      <c r="P655" s="1">
        <f>Estação!P875</f>
        <v>0.73</v>
      </c>
      <c r="Q655" s="1">
        <f>Estação!Q875</f>
        <v>118.91</v>
      </c>
      <c r="R655" s="1">
        <f>Estação!R875</f>
        <v>0</v>
      </c>
    </row>
    <row r="656" spans="1:18">
      <c r="A656" s="23">
        <v>43889.250034722223</v>
      </c>
      <c r="B656" s="1">
        <f>Estação!C876</f>
        <v>25.9</v>
      </c>
      <c r="C656" s="1">
        <v>36</v>
      </c>
      <c r="D656" s="1">
        <f>Estação!D876</f>
        <v>5.07</v>
      </c>
      <c r="E656" s="1">
        <f>Estação!E876</f>
        <v>0.36</v>
      </c>
      <c r="F656" s="1">
        <f>Estação!F876</f>
        <v>2.9</v>
      </c>
      <c r="G656" s="1">
        <f>Estação!G876</f>
        <v>12.04</v>
      </c>
      <c r="H656" s="1">
        <f>Estação!H876</f>
        <v>14.94</v>
      </c>
      <c r="I656" s="1">
        <f>Estação!I876</f>
        <v>1.88</v>
      </c>
      <c r="J656" s="1">
        <f>Estação!J876</f>
        <v>34</v>
      </c>
      <c r="K656" s="1">
        <f>Estação!K876</f>
        <v>2</v>
      </c>
      <c r="L656" s="1">
        <f>Estação!L876</f>
        <v>25.5</v>
      </c>
      <c r="M656" s="1">
        <f>Estação!M876</f>
        <v>91</v>
      </c>
      <c r="N656" s="1">
        <f>Estação!N876</f>
        <v>1010.8</v>
      </c>
      <c r="O656" s="1">
        <f>Estação!O876</f>
        <v>5</v>
      </c>
      <c r="P656" s="1">
        <f>Estação!P876</f>
        <v>0.48</v>
      </c>
      <c r="Q656" s="1">
        <f>Estação!Q876</f>
        <v>126.75</v>
      </c>
      <c r="R656" s="1">
        <f>Estação!R876</f>
        <v>0</v>
      </c>
    </row>
    <row r="657" spans="1:18">
      <c r="A657" s="23">
        <v>43889.291701388887</v>
      </c>
      <c r="B657" s="1">
        <f>Estação!C877</f>
        <v>25.8</v>
      </c>
      <c r="C657" s="1">
        <v>36</v>
      </c>
      <c r="D657" s="1">
        <f>Estação!D877</f>
        <v>2.76</v>
      </c>
      <c r="E657" s="1">
        <f>Estação!E877</f>
        <v>0.56999999999999995</v>
      </c>
      <c r="F657" s="1">
        <f>Estação!F877</f>
        <v>15.95</v>
      </c>
      <c r="G657" s="1">
        <f>Estação!G877</f>
        <v>17.34</v>
      </c>
      <c r="H657" s="1">
        <f>Estação!H877</f>
        <v>33.29</v>
      </c>
      <c r="I657" s="1">
        <f>Estação!I877</f>
        <v>1.95</v>
      </c>
      <c r="J657" s="1">
        <f>Estação!J877</f>
        <v>45</v>
      </c>
      <c r="K657" s="1">
        <f>Estação!K877</f>
        <v>3</v>
      </c>
      <c r="L657" s="1">
        <f>Estação!L877</f>
        <v>26.2</v>
      </c>
      <c r="M657" s="1">
        <f>Estação!M877</f>
        <v>88.2</v>
      </c>
      <c r="N657" s="1">
        <f>Estação!N877</f>
        <v>1011.5</v>
      </c>
      <c r="O657" s="1">
        <f>Estação!O877</f>
        <v>103</v>
      </c>
      <c r="P657" s="1">
        <f>Estação!P877</f>
        <v>0.8</v>
      </c>
      <c r="Q657" s="1">
        <f>Estação!Q877</f>
        <v>130.53</v>
      </c>
      <c r="R657" s="1">
        <f>Estação!R877</f>
        <v>0</v>
      </c>
    </row>
    <row r="658" spans="1:18">
      <c r="A658" s="23">
        <v>43889.333368055559</v>
      </c>
      <c r="B658" s="1">
        <f>Estação!C878</f>
        <v>25.8</v>
      </c>
      <c r="C658" s="1">
        <v>36</v>
      </c>
      <c r="D658" s="1">
        <f>Estação!D878</f>
        <v>11.8</v>
      </c>
      <c r="E658" s="1">
        <f>Estação!E878</f>
        <v>0.47</v>
      </c>
      <c r="F658" s="1">
        <f>Estação!F878</f>
        <v>8.2799999999999994</v>
      </c>
      <c r="G658" s="1">
        <f>Estação!G878</f>
        <v>14.26</v>
      </c>
      <c r="H658" s="1">
        <f>Estação!H878</f>
        <v>22.54</v>
      </c>
      <c r="I658" s="1">
        <f>Estação!I878</f>
        <v>1.8</v>
      </c>
      <c r="J658" s="1">
        <f>Estação!J878</f>
        <v>24</v>
      </c>
      <c r="K658" s="1">
        <f>Estação!K878</f>
        <v>4</v>
      </c>
      <c r="L658" s="1">
        <f>Estação!L878</f>
        <v>28.2</v>
      </c>
      <c r="M658" s="1">
        <f>Estação!M878</f>
        <v>78.2</v>
      </c>
      <c r="N658" s="1">
        <f>Estação!N878</f>
        <v>1012.5</v>
      </c>
      <c r="O658" s="1">
        <f>Estação!O878</f>
        <v>260</v>
      </c>
      <c r="P658" s="1">
        <f>Estação!P878</f>
        <v>0.62</v>
      </c>
      <c r="Q658" s="1">
        <f>Estação!Q878</f>
        <v>92.68</v>
      </c>
      <c r="R658" s="1">
        <f>Estação!R878</f>
        <v>0</v>
      </c>
    </row>
    <row r="659" spans="1:18">
      <c r="A659" s="23">
        <v>43889.375034722223</v>
      </c>
      <c r="B659" s="1">
        <f>Estação!C879</f>
        <v>26.4</v>
      </c>
      <c r="C659" s="1">
        <v>36</v>
      </c>
      <c r="D659" s="1">
        <f>Estação!D879</f>
        <v>27.87</v>
      </c>
      <c r="E659" s="1">
        <f>Estação!E879</f>
        <v>0.3</v>
      </c>
      <c r="F659" s="1">
        <f>Estação!F879</f>
        <v>3.06</v>
      </c>
      <c r="G659" s="1">
        <f>Estação!G879</f>
        <v>8.66</v>
      </c>
      <c r="H659" s="1">
        <f>Estação!H879</f>
        <v>11.72</v>
      </c>
      <c r="I659" s="1">
        <f>Estação!I879</f>
        <v>1.78</v>
      </c>
      <c r="J659" s="1">
        <f>Estação!J879</f>
        <v>8</v>
      </c>
      <c r="K659" s="1">
        <f>Estação!K879</f>
        <v>0</v>
      </c>
      <c r="L659" s="1">
        <f>Estação!L879</f>
        <v>29.6</v>
      </c>
      <c r="M659" s="1">
        <f>Estação!M879</f>
        <v>69.7</v>
      </c>
      <c r="N659" s="1">
        <f>Estação!N879</f>
        <v>1012.9</v>
      </c>
      <c r="O659" s="1">
        <f>Estação!O879</f>
        <v>397</v>
      </c>
      <c r="P659" s="1">
        <f>Estação!P879</f>
        <v>1.97</v>
      </c>
      <c r="Q659" s="1">
        <f>Estação!Q879</f>
        <v>40.29</v>
      </c>
      <c r="R659" s="1">
        <f>Estação!R879</f>
        <v>0</v>
      </c>
    </row>
    <row r="660" spans="1:18">
      <c r="A660" s="23">
        <v>43889.416701388887</v>
      </c>
      <c r="B660" s="1">
        <f>Estação!C880</f>
        <v>26.9</v>
      </c>
      <c r="C660" s="1">
        <v>36</v>
      </c>
      <c r="D660" s="1">
        <f>Estação!D880</f>
        <v>29.9</v>
      </c>
      <c r="E660" s="1">
        <f>Estação!E880</f>
        <v>0.27</v>
      </c>
      <c r="F660" s="1">
        <f>Estação!F880</f>
        <v>1.89</v>
      </c>
      <c r="G660" s="1">
        <f>Estação!G880</f>
        <v>6.09</v>
      </c>
      <c r="H660" s="1">
        <f>Estação!H880</f>
        <v>7.98</v>
      </c>
      <c r="I660" s="1">
        <f>Estação!I880</f>
        <v>1.83</v>
      </c>
      <c r="J660" s="1">
        <f>Estação!J880</f>
        <v>6</v>
      </c>
      <c r="K660" s="1">
        <f>Estação!K880</f>
        <v>0</v>
      </c>
      <c r="L660" s="1">
        <f>Estação!L880</f>
        <v>30.1</v>
      </c>
      <c r="M660" s="1">
        <f>Estação!M880</f>
        <v>67.8</v>
      </c>
      <c r="N660" s="1">
        <f>Estação!N880</f>
        <v>1013</v>
      </c>
      <c r="O660" s="1">
        <f>Estação!O880</f>
        <v>573</v>
      </c>
      <c r="P660" s="1">
        <f>Estação!P880</f>
        <v>1.9</v>
      </c>
      <c r="Q660" s="1">
        <f>Estação!Q880</f>
        <v>55.98</v>
      </c>
      <c r="R660" s="1">
        <f>Estação!R880</f>
        <v>0</v>
      </c>
    </row>
    <row r="661" spans="1:18">
      <c r="A661" s="23">
        <v>43889.458368055559</v>
      </c>
      <c r="B661" s="1">
        <f>Estação!C881</f>
        <v>26.9</v>
      </c>
      <c r="C661" s="1">
        <v>36</v>
      </c>
      <c r="D661" s="1">
        <f>Estação!D881</f>
        <v>29.34</v>
      </c>
      <c r="E661" s="1">
        <f>Estação!E881</f>
        <v>0.26</v>
      </c>
      <c r="F661" s="1">
        <f>Estação!F881</f>
        <v>1.74</v>
      </c>
      <c r="G661" s="1">
        <f>Estação!G881</f>
        <v>4.95</v>
      </c>
      <c r="H661" s="1">
        <f>Estação!H881</f>
        <v>6.68</v>
      </c>
      <c r="I661" s="1">
        <f>Estação!I881</f>
        <v>1.56</v>
      </c>
      <c r="J661" s="1">
        <f>Estação!J881</f>
        <v>9</v>
      </c>
      <c r="K661" s="1">
        <f>Estação!K881</f>
        <v>0</v>
      </c>
      <c r="L661" s="1">
        <f>Estação!L881</f>
        <v>31.1</v>
      </c>
      <c r="M661" s="1">
        <f>Estação!M881</f>
        <v>61.4</v>
      </c>
      <c r="N661" s="1">
        <f>Estação!N881</f>
        <v>1012.8</v>
      </c>
      <c r="O661" s="1">
        <f>Estação!O881</f>
        <v>957</v>
      </c>
      <c r="P661" s="1">
        <f>Estação!P881</f>
        <v>2.77</v>
      </c>
      <c r="Q661" s="1">
        <f>Estação!Q881</f>
        <v>44.8</v>
      </c>
      <c r="R661" s="1">
        <f>Estação!R881</f>
        <v>0</v>
      </c>
    </row>
    <row r="662" spans="1:18">
      <c r="A662" s="23">
        <v>43889.500034722223</v>
      </c>
      <c r="B662" s="1">
        <f>Estação!C882</f>
        <v>27.4</v>
      </c>
      <c r="C662" s="1">
        <v>36</v>
      </c>
      <c r="D662" s="1">
        <f>Estação!D882</f>
        <v>27.65</v>
      </c>
      <c r="E662" s="1">
        <f>Estação!E882</f>
        <v>0.27</v>
      </c>
      <c r="F662" s="1">
        <f>Estação!F882</f>
        <v>1.97</v>
      </c>
      <c r="G662" s="1">
        <f>Estação!G882</f>
        <v>5.17</v>
      </c>
      <c r="H662" s="1">
        <f>Estação!H882</f>
        <v>7.14</v>
      </c>
      <c r="I662" s="1">
        <f>Estação!I882</f>
        <v>1.39</v>
      </c>
      <c r="J662" s="1">
        <f>Estação!J882</f>
        <v>7</v>
      </c>
      <c r="K662" s="1">
        <f>Estação!K882</f>
        <v>0</v>
      </c>
      <c r="L662" s="1">
        <f>Estação!L882</f>
        <v>30.7</v>
      </c>
      <c r="M662" s="1">
        <f>Estação!M882</f>
        <v>61.4</v>
      </c>
      <c r="N662" s="1">
        <f>Estação!N882</f>
        <v>1012.1</v>
      </c>
      <c r="O662" s="1">
        <f>Estação!O882</f>
        <v>784</v>
      </c>
      <c r="P662" s="1">
        <f>Estação!P882</f>
        <v>3.12</v>
      </c>
      <c r="Q662" s="1">
        <f>Estação!Q882</f>
        <v>48.35</v>
      </c>
      <c r="R662" s="1">
        <f>Estação!R882</f>
        <v>0</v>
      </c>
    </row>
    <row r="663" spans="1:18">
      <c r="A663" s="23">
        <v>43889.541701388887</v>
      </c>
      <c r="B663" s="1">
        <f>Estação!C883</f>
        <v>26.9</v>
      </c>
      <c r="C663" s="1">
        <v>36</v>
      </c>
      <c r="D663" s="1">
        <f>Estação!D883</f>
        <v>26.49</v>
      </c>
      <c r="E663" s="1">
        <f>Estação!E883</f>
        <v>0.3</v>
      </c>
      <c r="F663" s="1">
        <f>Estação!F883</f>
        <v>2.44</v>
      </c>
      <c r="G663" s="1">
        <f>Estação!G883</f>
        <v>4</v>
      </c>
      <c r="H663" s="1">
        <f>Estação!H883</f>
        <v>6.44</v>
      </c>
      <c r="I663" s="1">
        <f>Estação!I883</f>
        <v>1.53</v>
      </c>
      <c r="J663" s="1">
        <f>Estação!J883</f>
        <v>8</v>
      </c>
      <c r="K663" s="1">
        <f>Estação!K883</f>
        <v>0</v>
      </c>
      <c r="L663" s="1">
        <f>Estação!L883</f>
        <v>31.4</v>
      </c>
      <c r="M663" s="1">
        <f>Estação!M883</f>
        <v>59</v>
      </c>
      <c r="N663" s="1">
        <f>Estação!N883</f>
        <v>1011.3</v>
      </c>
      <c r="O663" s="1">
        <f>Estação!O883</f>
        <v>692</v>
      </c>
      <c r="P663" s="1">
        <f>Estação!P883</f>
        <v>2.75</v>
      </c>
      <c r="Q663" s="1">
        <f>Estação!Q883</f>
        <v>24.51</v>
      </c>
      <c r="R663" s="1">
        <f>Estação!R883</f>
        <v>0</v>
      </c>
    </row>
    <row r="664" spans="1:18">
      <c r="A664" s="23">
        <v>43889.583368055559</v>
      </c>
      <c r="B664" s="1">
        <f>Estação!C884</f>
        <v>27.2</v>
      </c>
      <c r="C664" s="1">
        <v>36</v>
      </c>
      <c r="D664" s="1">
        <f>Estação!D884</f>
        <v>26.81</v>
      </c>
      <c r="E664" s="1">
        <f>Estação!E884</f>
        <v>0.31</v>
      </c>
      <c r="F664" s="1">
        <f>Estação!F884</f>
        <v>2.77</v>
      </c>
      <c r="G664" s="1">
        <f>Estação!G884</f>
        <v>4.3099999999999996</v>
      </c>
      <c r="H664" s="1">
        <f>Estação!H884</f>
        <v>7.09</v>
      </c>
      <c r="I664" s="1">
        <f>Estação!I884</f>
        <v>1.3</v>
      </c>
      <c r="J664" s="1">
        <f>Estação!J884</f>
        <v>19</v>
      </c>
      <c r="K664" s="1">
        <f>Estação!K884</f>
        <v>0</v>
      </c>
      <c r="L664" s="1">
        <f>Estação!L884</f>
        <v>31.8</v>
      </c>
      <c r="M664" s="1">
        <f>Estação!M884</f>
        <v>56</v>
      </c>
      <c r="N664" s="1">
        <f>Estação!N884</f>
        <v>1010.5</v>
      </c>
      <c r="O664" s="1">
        <f>Estação!O884</f>
        <v>720</v>
      </c>
      <c r="P664" s="1">
        <f>Estação!P884</f>
        <v>2.2999999999999998</v>
      </c>
      <c r="Q664" s="1">
        <f>Estação!Q884</f>
        <v>6.37</v>
      </c>
      <c r="R664" s="1">
        <f>Estação!R884</f>
        <v>0</v>
      </c>
    </row>
    <row r="665" spans="1:18">
      <c r="A665" s="23">
        <v>43889.625034722223</v>
      </c>
      <c r="B665" s="1">
        <f>Estação!C885</f>
        <v>27.4</v>
      </c>
      <c r="C665" s="1">
        <v>36</v>
      </c>
      <c r="D665" s="1">
        <f>Estação!D885</f>
        <v>27.82</v>
      </c>
      <c r="E665" s="1">
        <f>Estação!E885</f>
        <v>0.31</v>
      </c>
      <c r="F665" s="1">
        <f>Estação!F885</f>
        <v>2.29</v>
      </c>
      <c r="G665" s="1">
        <f>Estação!G885</f>
        <v>5.05</v>
      </c>
      <c r="H665" s="1">
        <f>Estação!H885</f>
        <v>7.34</v>
      </c>
      <c r="I665" s="1">
        <f>Estação!I885</f>
        <v>1.21</v>
      </c>
      <c r="J665" s="1">
        <f>Estação!J885</f>
        <v>17</v>
      </c>
      <c r="K665" s="1">
        <f>Estação!K885</f>
        <v>4</v>
      </c>
      <c r="L665" s="1">
        <f>Estação!L885</f>
        <v>31.7</v>
      </c>
      <c r="M665" s="1">
        <f>Estação!M885</f>
        <v>57.7</v>
      </c>
      <c r="N665" s="1">
        <f>Estação!N885</f>
        <v>1010.1</v>
      </c>
      <c r="O665" s="1">
        <f>Estação!O885</f>
        <v>685</v>
      </c>
      <c r="P665" s="1">
        <f>Estação!P885</f>
        <v>2.0299999999999998</v>
      </c>
      <c r="Q665" s="1">
        <f>Estação!Q885</f>
        <v>18.670000000000002</v>
      </c>
      <c r="R665" s="1">
        <f>Estação!R885</f>
        <v>0</v>
      </c>
    </row>
    <row r="666" spans="1:18">
      <c r="A666" s="23">
        <v>43889.666701388887</v>
      </c>
      <c r="B666" s="1">
        <f>Estação!C886</f>
        <v>27.7</v>
      </c>
      <c r="C666" s="1">
        <v>36</v>
      </c>
      <c r="D666" s="1">
        <f>Estação!D886</f>
        <v>28.37</v>
      </c>
      <c r="E666" s="1">
        <f>Estação!E886</f>
        <v>0.31</v>
      </c>
      <c r="F666" s="1">
        <f>Estação!F886</f>
        <v>3.85</v>
      </c>
      <c r="G666" s="1">
        <f>Estação!G886</f>
        <v>6.05</v>
      </c>
      <c r="H666" s="1">
        <f>Estação!H886</f>
        <v>9.9</v>
      </c>
      <c r="I666" s="1">
        <f>Estação!I886</f>
        <v>1.01</v>
      </c>
      <c r="J666" s="1">
        <f>Estação!J886</f>
        <v>8</v>
      </c>
      <c r="K666" s="1">
        <f>Estação!K886</f>
        <v>5</v>
      </c>
      <c r="L666" s="1">
        <f>Estação!L886</f>
        <v>31.6</v>
      </c>
      <c r="M666" s="1">
        <f>Estação!M886</f>
        <v>58.6</v>
      </c>
      <c r="N666" s="1">
        <f>Estação!N886</f>
        <v>1009.7</v>
      </c>
      <c r="O666" s="1">
        <f>Estação!O886</f>
        <v>447</v>
      </c>
      <c r="P666" s="1">
        <f>Estação!P886</f>
        <v>1.92</v>
      </c>
      <c r="Q666" s="1">
        <f>Estação!Q886</f>
        <v>17.96</v>
      </c>
      <c r="R666" s="1">
        <f>Estação!R886</f>
        <v>0</v>
      </c>
    </row>
    <row r="667" spans="1:18">
      <c r="A667" s="23">
        <v>43889.708368055559</v>
      </c>
      <c r="B667" s="1">
        <f>Estação!C887</f>
        <v>28</v>
      </c>
      <c r="C667" s="1">
        <v>36</v>
      </c>
      <c r="D667" s="1">
        <f>Estação!D887</f>
        <v>26.29</v>
      </c>
      <c r="E667" s="1">
        <f>Estação!E887</f>
        <v>0.31</v>
      </c>
      <c r="F667" s="1">
        <f>Estação!F887</f>
        <v>2.2599999999999998</v>
      </c>
      <c r="G667" s="1">
        <f>Estação!G887</f>
        <v>5.88</v>
      </c>
      <c r="H667" s="1">
        <f>Estação!H887</f>
        <v>8.14</v>
      </c>
      <c r="I667" s="1">
        <f>Estação!I887</f>
        <v>1.47</v>
      </c>
      <c r="J667" s="1">
        <f>Estação!J887</f>
        <v>8</v>
      </c>
      <c r="K667" s="1">
        <f>Estação!K887</f>
        <v>3</v>
      </c>
      <c r="L667" s="1">
        <f>Estação!L887</f>
        <v>30.1</v>
      </c>
      <c r="M667" s="1">
        <f>Estação!M887</f>
        <v>64.7</v>
      </c>
      <c r="N667" s="1">
        <f>Estação!N887</f>
        <v>1009.8</v>
      </c>
      <c r="O667" s="1">
        <f>Estação!O887</f>
        <v>132</v>
      </c>
      <c r="P667" s="1">
        <f>Estação!P887</f>
        <v>2.37</v>
      </c>
      <c r="Q667" s="1">
        <f>Estação!Q887</f>
        <v>21.71</v>
      </c>
      <c r="R667" s="1">
        <f>Estação!R887</f>
        <v>0</v>
      </c>
    </row>
    <row r="668" spans="1:18">
      <c r="A668" s="23">
        <v>43889.750034722223</v>
      </c>
      <c r="B668" s="1">
        <f>Estação!C888</f>
        <v>26.7</v>
      </c>
      <c r="C668" s="1">
        <v>36</v>
      </c>
      <c r="D668" s="1">
        <f>Estação!D888</f>
        <v>25.72</v>
      </c>
      <c r="E668" s="1">
        <f>Estação!E888</f>
        <v>0.46</v>
      </c>
      <c r="F668" s="1">
        <f>Estação!F888</f>
        <v>3.01</v>
      </c>
      <c r="G668" s="1">
        <f>Estação!G888</f>
        <v>8.7100000000000009</v>
      </c>
      <c r="H668" s="1">
        <f>Estação!H888</f>
        <v>11.72</v>
      </c>
      <c r="I668" s="1">
        <f>Estação!I888</f>
        <v>1.42</v>
      </c>
      <c r="J668" s="1">
        <f>Estação!J888</f>
        <v>20</v>
      </c>
      <c r="K668" s="1">
        <f>Estação!K888</f>
        <v>2</v>
      </c>
      <c r="L668" s="1">
        <f>Estação!L888</f>
        <v>29.2</v>
      </c>
      <c r="M668" s="1">
        <f>Estação!M888</f>
        <v>67.900000000000006</v>
      </c>
      <c r="N668" s="1">
        <f>Estação!N888</f>
        <v>1010.5</v>
      </c>
      <c r="O668" s="1">
        <f>Estação!O888</f>
        <v>25</v>
      </c>
      <c r="P668" s="1">
        <f>Estação!P888</f>
        <v>1.4</v>
      </c>
      <c r="Q668" s="1">
        <f>Estação!Q888</f>
        <v>2.2799999999999998</v>
      </c>
      <c r="R668" s="1">
        <f>Estação!R888</f>
        <v>0</v>
      </c>
    </row>
    <row r="669" spans="1:18">
      <c r="A669" s="23">
        <v>43889.791701388887</v>
      </c>
      <c r="B669" s="1">
        <f>Estação!C889</f>
        <v>26</v>
      </c>
      <c r="C669" s="1">
        <v>36</v>
      </c>
      <c r="D669" s="1">
        <f>Estação!D889</f>
        <v>22.56</v>
      </c>
      <c r="E669" s="1">
        <f>Estação!E889</f>
        <v>0.42</v>
      </c>
      <c r="F669" s="1">
        <f>Estação!F889</f>
        <v>1.8</v>
      </c>
      <c r="G669" s="1">
        <f>Estação!G889</f>
        <v>9.91</v>
      </c>
      <c r="H669" s="1">
        <f>Estação!H889</f>
        <v>11.71</v>
      </c>
      <c r="I669" s="1">
        <f>Estação!I889</f>
        <v>1.51</v>
      </c>
      <c r="J669" s="1">
        <f>Estação!J889</f>
        <v>9</v>
      </c>
      <c r="K669" s="1">
        <f>Estação!K889</f>
        <v>0</v>
      </c>
      <c r="L669" s="1">
        <f>Estação!L889</f>
        <v>28.7</v>
      </c>
      <c r="M669" s="1">
        <f>Estação!M889</f>
        <v>69.2</v>
      </c>
      <c r="N669" s="1">
        <f>Estação!N889</f>
        <v>1010.8</v>
      </c>
      <c r="O669" s="1">
        <f>Estação!O889</f>
        <v>0</v>
      </c>
      <c r="P669" s="1">
        <f>Estação!P889</f>
        <v>1.1599999999999999</v>
      </c>
      <c r="Q669" s="1">
        <f>Estação!Q889</f>
        <v>10.26</v>
      </c>
      <c r="R669" s="1">
        <f>Estação!R889</f>
        <v>0</v>
      </c>
    </row>
    <row r="670" spans="1:18">
      <c r="A670" s="23">
        <v>43889.833368055559</v>
      </c>
      <c r="B670" s="1">
        <f>Estação!C890</f>
        <v>26</v>
      </c>
      <c r="C670" s="1">
        <v>36</v>
      </c>
      <c r="D670" s="1">
        <f>Estação!D890</f>
        <v>21.58</v>
      </c>
      <c r="E670" s="1">
        <f>Estação!E890</f>
        <v>0.42</v>
      </c>
      <c r="F670" s="1">
        <f>Estação!F890</f>
        <v>1.43</v>
      </c>
      <c r="G670" s="1">
        <f>Estação!G890</f>
        <v>11.5</v>
      </c>
      <c r="H670" s="1">
        <f>Estação!H890</f>
        <v>12.93</v>
      </c>
      <c r="I670" s="1">
        <f>Estação!I890</f>
        <v>1.56</v>
      </c>
      <c r="J670" s="1">
        <f>Estação!J890</f>
        <v>10</v>
      </c>
      <c r="K670" s="1">
        <f>Estação!K890</f>
        <v>1</v>
      </c>
      <c r="L670" s="1">
        <f>Estação!L890</f>
        <v>28.3</v>
      </c>
      <c r="M670" s="1">
        <f>Estação!M890</f>
        <v>72.599999999999994</v>
      </c>
      <c r="N670" s="1">
        <f>Estação!N890</f>
        <v>1011.7</v>
      </c>
      <c r="O670" s="1">
        <f>Estação!O890</f>
        <v>1</v>
      </c>
      <c r="P670" s="1">
        <f>Estação!P890</f>
        <v>0.95</v>
      </c>
      <c r="Q670" s="1">
        <f>Estação!Q890</f>
        <v>12.01</v>
      </c>
      <c r="R670" s="1">
        <f>Estação!R890</f>
        <v>0</v>
      </c>
    </row>
    <row r="671" spans="1:18">
      <c r="A671" s="23">
        <v>43889.875034722223</v>
      </c>
      <c r="B671" s="1">
        <f>Estação!C891</f>
        <v>26</v>
      </c>
      <c r="C671" s="1">
        <v>36</v>
      </c>
      <c r="D671" s="1">
        <f>Estação!D891</f>
        <v>18.05</v>
      </c>
      <c r="E671" s="1">
        <f>Estação!E891</f>
        <v>0.44</v>
      </c>
      <c r="F671" s="1">
        <f>Estação!F891</f>
        <v>1.62</v>
      </c>
      <c r="G671" s="1">
        <f>Estação!G891</f>
        <v>12.67</v>
      </c>
      <c r="H671" s="1">
        <f>Estação!H891</f>
        <v>14.29</v>
      </c>
      <c r="I671" s="1">
        <f>Estação!I891</f>
        <v>1.64</v>
      </c>
      <c r="J671" s="1">
        <f>Estação!J891</f>
        <v>21</v>
      </c>
      <c r="K671" s="1">
        <f>Estação!K891</f>
        <v>3</v>
      </c>
      <c r="L671" s="1">
        <f>Estação!L891</f>
        <v>28.1</v>
      </c>
      <c r="M671" s="1">
        <f>Estação!M891</f>
        <v>76.099999999999994</v>
      </c>
      <c r="N671" s="1">
        <f>Estação!N891</f>
        <v>1012.3</v>
      </c>
      <c r="O671" s="1">
        <f>Estação!O891</f>
        <v>1</v>
      </c>
      <c r="P671" s="1">
        <f>Estação!P891</f>
        <v>0.97</v>
      </c>
      <c r="Q671" s="1">
        <f>Estação!Q891</f>
        <v>4.9800000000000004</v>
      </c>
      <c r="R671" s="1">
        <f>Estação!R891</f>
        <v>0</v>
      </c>
    </row>
    <row r="672" spans="1:18">
      <c r="A672" s="23">
        <v>43889.916701388887</v>
      </c>
      <c r="B672" s="1">
        <f>Estação!C892</f>
        <v>25.9</v>
      </c>
      <c r="C672" s="1">
        <v>36</v>
      </c>
      <c r="D672" s="1">
        <f>Estação!D892</f>
        <v>20.96</v>
      </c>
      <c r="E672" s="1">
        <f>Estação!E892</f>
        <v>0.41</v>
      </c>
      <c r="F672" s="1">
        <f>Estação!F892</f>
        <v>1.26</v>
      </c>
      <c r="G672" s="1">
        <f>Estação!G892</f>
        <v>9.67</v>
      </c>
      <c r="H672" s="1">
        <f>Estação!H892</f>
        <v>10.92</v>
      </c>
      <c r="I672" s="1">
        <f>Estação!I892</f>
        <v>1.69</v>
      </c>
      <c r="J672" s="1">
        <f>Estação!J892</f>
        <v>14</v>
      </c>
      <c r="K672" s="1">
        <f>Estação!K892</f>
        <v>4</v>
      </c>
      <c r="L672" s="1">
        <f>Estação!L892</f>
        <v>28</v>
      </c>
      <c r="M672" s="1">
        <f>Estação!M892</f>
        <v>76.3</v>
      </c>
      <c r="N672" s="1">
        <f>Estação!N892</f>
        <v>1012.8</v>
      </c>
      <c r="O672" s="1">
        <f>Estação!O892</f>
        <v>1</v>
      </c>
      <c r="P672" s="1">
        <f>Estação!P892</f>
        <v>1.18</v>
      </c>
      <c r="Q672" s="1">
        <f>Estação!Q892</f>
        <v>339.55</v>
      </c>
      <c r="R672" s="1">
        <f>Estação!R892</f>
        <v>0</v>
      </c>
    </row>
    <row r="673" spans="1:18">
      <c r="A673" s="23">
        <v>43889.958368055559</v>
      </c>
      <c r="B673" s="1">
        <f>Estação!C893</f>
        <v>25.9</v>
      </c>
      <c r="C673" s="1">
        <v>36</v>
      </c>
      <c r="D673" s="1">
        <f>Estação!D893</f>
        <v>21.23</v>
      </c>
      <c r="E673" s="1">
        <f>Estação!E893</f>
        <v>0.41</v>
      </c>
      <c r="F673" s="1">
        <f>Estação!F893</f>
        <v>1.42</v>
      </c>
      <c r="G673" s="1">
        <f>Estação!G893</f>
        <v>7.66</v>
      </c>
      <c r="H673" s="1">
        <f>Estação!H893</f>
        <v>9.08</v>
      </c>
      <c r="I673" s="1">
        <f>Estação!I893</f>
        <v>1.73</v>
      </c>
      <c r="J673" s="1">
        <f>Estação!J893</f>
        <v>7</v>
      </c>
      <c r="K673" s="1">
        <f>Estação!K893</f>
        <v>1</v>
      </c>
      <c r="L673" s="1">
        <f>Estação!L893</f>
        <v>27.9</v>
      </c>
      <c r="M673" s="1">
        <f>Estação!M893</f>
        <v>77.2</v>
      </c>
      <c r="N673" s="1">
        <f>Estação!N893</f>
        <v>1012.5</v>
      </c>
      <c r="O673" s="1">
        <f>Estação!O893</f>
        <v>1</v>
      </c>
      <c r="P673" s="1">
        <f>Estação!P893</f>
        <v>1.08</v>
      </c>
      <c r="Q673" s="1">
        <f>Estação!Q893</f>
        <v>348.42</v>
      </c>
      <c r="R673" s="1">
        <f>Estação!R893</f>
        <v>0</v>
      </c>
    </row>
    <row r="674" spans="1:18">
      <c r="A674" s="23">
        <v>43890.000034722223</v>
      </c>
      <c r="B674" s="1">
        <f>Estação!C902</f>
        <v>25.8</v>
      </c>
      <c r="C674" s="1">
        <v>36</v>
      </c>
      <c r="D674" s="1">
        <f>Estação!D902</f>
        <v>19.760000000000002</v>
      </c>
      <c r="E674" s="1">
        <f>Estação!E902</f>
        <v>0.39</v>
      </c>
      <c r="F674" s="1">
        <f>Estação!F902</f>
        <v>1.1299999999999999</v>
      </c>
      <c r="G674" s="1">
        <f>Estação!G902</f>
        <v>7.55</v>
      </c>
      <c r="H674" s="1">
        <f>Estação!H902</f>
        <v>8.68</v>
      </c>
      <c r="I674" s="1">
        <f>Estação!I902</f>
        <v>1.84</v>
      </c>
      <c r="J674" s="1">
        <f>Estação!J902</f>
        <v>6</v>
      </c>
      <c r="K674" s="1">
        <f>Estação!K902</f>
        <v>0</v>
      </c>
      <c r="L674" s="1">
        <f>Estação!L902</f>
        <v>27.7</v>
      </c>
      <c r="M674" s="1">
        <f>Estação!M902</f>
        <v>80</v>
      </c>
      <c r="N674" s="1">
        <f>Estação!N902</f>
        <v>1011.9</v>
      </c>
      <c r="O674" s="1">
        <f>Estação!O902</f>
        <v>1</v>
      </c>
      <c r="P674" s="1">
        <f>Estação!P902</f>
        <v>1.21</v>
      </c>
      <c r="Q674" s="1">
        <f>Estação!Q902</f>
        <v>0.75</v>
      </c>
      <c r="R674" s="1">
        <f>Estação!R902</f>
        <v>0</v>
      </c>
    </row>
    <row r="675" spans="1:18">
      <c r="A675" s="23">
        <v>43890.041701388887</v>
      </c>
      <c r="B675" s="1">
        <f>Estação!C903</f>
        <v>25.9</v>
      </c>
      <c r="C675" s="1">
        <v>36</v>
      </c>
      <c r="D675" s="1">
        <f>Estação!D903</f>
        <v>19.21</v>
      </c>
      <c r="E675" s="1">
        <f>Estação!E903</f>
        <v>0.22</v>
      </c>
      <c r="F675" s="1">
        <f>Estação!F903</f>
        <v>1.1200000000000001</v>
      </c>
      <c r="G675" s="1">
        <f>Estação!G903</f>
        <v>5.76</v>
      </c>
      <c r="H675" s="1">
        <f>Estação!H903</f>
        <v>6.89</v>
      </c>
      <c r="I675" s="1">
        <f>Estação!I903</f>
        <v>2.9</v>
      </c>
      <c r="J675" s="1">
        <f>Estação!J903</f>
        <v>7</v>
      </c>
      <c r="K675" s="1">
        <f>Estação!K903</f>
        <v>2</v>
      </c>
      <c r="L675" s="1">
        <f>Estação!L903</f>
        <v>27.1</v>
      </c>
      <c r="M675" s="1">
        <f>Estação!M903</f>
        <v>87.2</v>
      </c>
      <c r="N675" s="1">
        <f>Estação!N903</f>
        <v>1011.5</v>
      </c>
      <c r="O675" s="1">
        <f>Estação!O903</f>
        <v>1</v>
      </c>
      <c r="P675" s="1">
        <f>Estação!P903</f>
        <v>1.1000000000000001</v>
      </c>
      <c r="Q675" s="1">
        <f>Estação!Q903</f>
        <v>24.97</v>
      </c>
      <c r="R675" s="1">
        <f>Estação!R903</f>
        <v>0</v>
      </c>
    </row>
    <row r="676" spans="1:18">
      <c r="A676" s="23">
        <v>43890.083368055559</v>
      </c>
      <c r="B676" s="1">
        <f>Estação!C904</f>
        <v>25.9</v>
      </c>
      <c r="C676" s="1">
        <v>36</v>
      </c>
      <c r="D676" s="1">
        <f>Estação!D904</f>
        <v>14.38</v>
      </c>
      <c r="E676" s="1">
        <f>Estação!E904</f>
        <v>0.24</v>
      </c>
      <c r="F676" s="1">
        <f>Estação!F904</f>
        <v>1.47</v>
      </c>
      <c r="G676" s="1">
        <f>Estação!G904</f>
        <v>6.12</v>
      </c>
      <c r="H676" s="1">
        <f>Estação!H904</f>
        <v>7.59</v>
      </c>
      <c r="I676" s="1">
        <f>Estação!I904</f>
        <v>3.24</v>
      </c>
      <c r="J676" s="1">
        <f>Estação!J904</f>
        <v>6</v>
      </c>
      <c r="K676" s="1">
        <f>Estação!K904</f>
        <v>4</v>
      </c>
      <c r="L676" s="1">
        <f>Estação!L904</f>
        <v>26.6</v>
      </c>
      <c r="M676" s="1">
        <f>Estação!M904</f>
        <v>89.7</v>
      </c>
      <c r="N676" s="1">
        <f>Estação!N904</f>
        <v>1010.8</v>
      </c>
      <c r="O676" s="1">
        <f>Estação!O904</f>
        <v>0</v>
      </c>
      <c r="P676" s="1">
        <f>Estação!P904</f>
        <v>0.18</v>
      </c>
      <c r="Q676" s="1">
        <f>Estação!Q904</f>
        <v>156.21</v>
      </c>
      <c r="R676" s="1">
        <f>Estação!R904</f>
        <v>0</v>
      </c>
    </row>
    <row r="677" spans="1:18">
      <c r="A677" s="23">
        <v>43890.125034722223</v>
      </c>
      <c r="B677" s="1">
        <f>Estação!C905</f>
        <v>25.8</v>
      </c>
      <c r="C677" s="1">
        <v>36</v>
      </c>
      <c r="D677" s="1">
        <f>Estação!D905</f>
        <v>3.93</v>
      </c>
      <c r="E677" s="1">
        <f>Estação!E905</f>
        <v>0.41</v>
      </c>
      <c r="F677" s="1">
        <f>Estação!F905</f>
        <v>2.11</v>
      </c>
      <c r="G677" s="1">
        <f>Estação!G905</f>
        <v>12.52</v>
      </c>
      <c r="H677" s="1">
        <f>Estação!H905</f>
        <v>14.63</v>
      </c>
      <c r="I677" s="1">
        <f>Estação!I905</f>
        <v>3.33</v>
      </c>
      <c r="J677" s="1">
        <f>Estação!J905</f>
        <v>38</v>
      </c>
      <c r="K677" s="1">
        <f>Estação!K905</f>
        <v>17</v>
      </c>
      <c r="L677" s="1">
        <f>Estação!L905</f>
        <v>25.8</v>
      </c>
      <c r="M677" s="1">
        <f>Estação!M905</f>
        <v>90.1</v>
      </c>
      <c r="N677" s="1">
        <f>Estação!N905</f>
        <v>1010.9</v>
      </c>
      <c r="O677" s="1">
        <f>Estação!O905</f>
        <v>1</v>
      </c>
      <c r="P677" s="1">
        <f>Estação!P905</f>
        <v>1.08</v>
      </c>
      <c r="Q677" s="1">
        <f>Estação!Q905</f>
        <v>168.77</v>
      </c>
      <c r="R677" s="1">
        <f>Estação!R905</f>
        <v>0</v>
      </c>
    </row>
    <row r="678" spans="1:18">
      <c r="A678" s="23">
        <v>43890.166701388887</v>
      </c>
      <c r="B678" s="1">
        <f>Estação!C906</f>
        <v>25.8</v>
      </c>
      <c r="C678" s="1">
        <v>36</v>
      </c>
      <c r="D678" s="1">
        <f>Estação!D906</f>
        <v>3.13</v>
      </c>
      <c r="E678" s="1">
        <f>Estação!E906</f>
        <v>0.36</v>
      </c>
      <c r="F678" s="1">
        <f>Estação!F906</f>
        <v>2.87</v>
      </c>
      <c r="G678" s="1">
        <f>Estação!G906</f>
        <v>16.95</v>
      </c>
      <c r="H678" s="1">
        <f>Estação!H906</f>
        <v>19.829999999999998</v>
      </c>
      <c r="I678" s="1">
        <f>Estação!I906</f>
        <v>3.53</v>
      </c>
      <c r="J678" s="1">
        <f>Estação!J906</f>
        <v>36</v>
      </c>
      <c r="K678" s="1">
        <f>Estação!K906</f>
        <v>19</v>
      </c>
      <c r="L678" s="1">
        <f>Estação!L906</f>
        <v>25.5</v>
      </c>
      <c r="M678" s="1">
        <f>Estação!M906</f>
        <v>91.1</v>
      </c>
      <c r="N678" s="1">
        <f>Estação!N906</f>
        <v>1011.2</v>
      </c>
      <c r="O678" s="1">
        <f>Estação!O906</f>
        <v>0</v>
      </c>
      <c r="P678" s="1">
        <f>Estação!P906</f>
        <v>0.52</v>
      </c>
      <c r="Q678" s="1">
        <f>Estação!Q906</f>
        <v>158.47</v>
      </c>
      <c r="R678" s="1">
        <f>Estação!R906</f>
        <v>0</v>
      </c>
    </row>
    <row r="679" spans="1:18">
      <c r="A679" s="23">
        <v>43890.208368055559</v>
      </c>
      <c r="B679" s="1">
        <f>Estação!C907</f>
        <v>25.7</v>
      </c>
      <c r="C679" s="1">
        <v>36</v>
      </c>
      <c r="D679" s="1">
        <f>Estação!D907</f>
        <v>3.13</v>
      </c>
      <c r="E679" s="1">
        <f>Estação!E907</f>
        <v>0.36</v>
      </c>
      <c r="F679" s="1">
        <f>Estação!F907</f>
        <v>1.96</v>
      </c>
      <c r="G679" s="1">
        <f>Estação!G907</f>
        <v>14.92</v>
      </c>
      <c r="H679" s="1">
        <f>Estação!H907</f>
        <v>16.88</v>
      </c>
      <c r="I679" s="1">
        <f>Estação!I907</f>
        <v>3.44</v>
      </c>
      <c r="J679" s="1">
        <f>Estação!J907</f>
        <v>19</v>
      </c>
      <c r="K679" s="1">
        <f>Estação!K907</f>
        <v>9</v>
      </c>
      <c r="L679" s="1">
        <f>Estação!L907</f>
        <v>25.3</v>
      </c>
      <c r="M679" s="1">
        <f>Estação!M907</f>
        <v>92.3</v>
      </c>
      <c r="N679" s="1">
        <f>Estação!N907</f>
        <v>1011.3</v>
      </c>
      <c r="O679" s="1">
        <f>Estação!O907</f>
        <v>1</v>
      </c>
      <c r="P679" s="1">
        <f>Estação!P907</f>
        <v>0.69</v>
      </c>
      <c r="Q679" s="1">
        <f>Estação!Q907</f>
        <v>149.11000000000001</v>
      </c>
      <c r="R679" s="1">
        <f>Estação!R907</f>
        <v>0</v>
      </c>
    </row>
    <row r="680" spans="1:18">
      <c r="A680" s="23">
        <v>43890.250034722223</v>
      </c>
      <c r="B680" s="1">
        <f>Estação!C908</f>
        <v>25.8</v>
      </c>
      <c r="C680" s="1">
        <v>36</v>
      </c>
      <c r="D680" s="1">
        <f>Estação!D908</f>
        <v>1.61</v>
      </c>
      <c r="E680" s="1">
        <f>Estação!E908</f>
        <v>0.51</v>
      </c>
      <c r="F680" s="1">
        <f>Estação!F908</f>
        <v>11.61</v>
      </c>
      <c r="G680" s="1">
        <f>Estação!G908</f>
        <v>13.22</v>
      </c>
      <c r="H680" s="1">
        <f>Estação!H908</f>
        <v>24.82</v>
      </c>
      <c r="I680" s="1">
        <f>Estação!I908</f>
        <v>3.4</v>
      </c>
      <c r="J680" s="1">
        <f>Estação!J908</f>
        <v>32</v>
      </c>
      <c r="K680" s="1">
        <f>Estação!K908</f>
        <v>17</v>
      </c>
      <c r="L680" s="1">
        <f>Estação!L908</f>
        <v>25</v>
      </c>
      <c r="M680" s="1">
        <f>Estação!M908</f>
        <v>93.7</v>
      </c>
      <c r="N680" s="1">
        <f>Estação!N908</f>
        <v>1011.3</v>
      </c>
      <c r="O680" s="1">
        <f>Estação!O908</f>
        <v>4</v>
      </c>
      <c r="P680" s="1">
        <f>Estação!P908</f>
        <v>0.12</v>
      </c>
      <c r="Q680" s="1">
        <f>Estação!Q908</f>
        <v>219.82</v>
      </c>
      <c r="R680" s="1">
        <f>Estação!R908</f>
        <v>0</v>
      </c>
    </row>
    <row r="681" spans="1:18">
      <c r="A681" s="23">
        <v>43890.291701388887</v>
      </c>
      <c r="B681" s="1">
        <f>Estação!C909</f>
        <v>25.7</v>
      </c>
      <c r="C681" s="1">
        <v>36</v>
      </c>
      <c r="D681" s="1">
        <f>Estação!D909</f>
        <v>4.09</v>
      </c>
      <c r="E681" s="1">
        <f>Estação!E909</f>
        <v>0.46</v>
      </c>
      <c r="F681" s="1">
        <f>Estação!F909</f>
        <v>9.93</v>
      </c>
      <c r="G681" s="1">
        <f>Estação!G909</f>
        <v>14.91</v>
      </c>
      <c r="H681" s="1">
        <f>Estação!H909</f>
        <v>24.83</v>
      </c>
      <c r="I681" s="1">
        <f>Estação!I909</f>
        <v>3.47</v>
      </c>
      <c r="J681" s="1">
        <f>Estação!J909</f>
        <v>38</v>
      </c>
      <c r="K681" s="1">
        <f>Estação!K909</f>
        <v>14</v>
      </c>
      <c r="L681" s="1">
        <f>Estação!L909</f>
        <v>25.7</v>
      </c>
      <c r="M681" s="1">
        <f>Estação!M909</f>
        <v>90.2</v>
      </c>
      <c r="N681" s="1">
        <f>Estação!N909</f>
        <v>1011.6</v>
      </c>
      <c r="O681" s="1">
        <f>Estação!O909</f>
        <v>119</v>
      </c>
      <c r="P681" s="1">
        <f>Estação!P909</f>
        <v>0.8</v>
      </c>
      <c r="Q681" s="1">
        <f>Estação!Q909</f>
        <v>152.38</v>
      </c>
      <c r="R681" s="1">
        <f>Estação!R909</f>
        <v>0</v>
      </c>
    </row>
    <row r="682" spans="1:18">
      <c r="A682" s="23">
        <v>43890.333368055559</v>
      </c>
      <c r="B682" s="1">
        <f>Estação!C910</f>
        <v>25.7</v>
      </c>
      <c r="C682" s="1">
        <v>36</v>
      </c>
      <c r="D682" s="1">
        <f>Estação!D910</f>
        <v>14.2</v>
      </c>
      <c r="E682" s="1">
        <f>Estação!E910</f>
        <v>0.33</v>
      </c>
      <c r="F682" s="1">
        <f>Estação!F910</f>
        <v>5.88</v>
      </c>
      <c r="G682" s="1">
        <f>Estação!G910</f>
        <v>12.71</v>
      </c>
      <c r="H682" s="1">
        <f>Estação!H910</f>
        <v>18.59</v>
      </c>
      <c r="I682" s="1">
        <f>Estação!I910</f>
        <v>3.39</v>
      </c>
      <c r="J682" s="1">
        <f>Estação!J910</f>
        <v>22</v>
      </c>
      <c r="K682" s="1">
        <f>Estação!K910</f>
        <v>7</v>
      </c>
      <c r="L682" s="1">
        <f>Estação!L910</f>
        <v>28.1</v>
      </c>
      <c r="M682" s="1">
        <f>Estação!M910</f>
        <v>78.5</v>
      </c>
      <c r="N682" s="1">
        <f>Estação!N910</f>
        <v>1012</v>
      </c>
      <c r="O682" s="1">
        <f>Estação!O910</f>
        <v>436</v>
      </c>
      <c r="P682" s="1">
        <f>Estação!P910</f>
        <v>1.31</v>
      </c>
      <c r="Q682" s="1">
        <f>Estação!Q910</f>
        <v>122.28</v>
      </c>
      <c r="R682" s="1">
        <f>Estação!R910</f>
        <v>0</v>
      </c>
    </row>
    <row r="683" spans="1:18">
      <c r="A683" s="23">
        <v>43890.375034722223</v>
      </c>
      <c r="B683" s="1">
        <f>Estação!C911</f>
        <v>25.8</v>
      </c>
      <c r="C683" s="1">
        <v>36</v>
      </c>
      <c r="D683" s="1">
        <f>Estação!D911</f>
        <v>26.36</v>
      </c>
      <c r="E683" s="1">
        <f>Estação!E911</f>
        <v>0.25</v>
      </c>
      <c r="F683" s="1">
        <f>Estação!F911</f>
        <v>3.45</v>
      </c>
      <c r="G683" s="1">
        <f>Estação!G911</f>
        <v>8.19</v>
      </c>
      <c r="H683" s="1">
        <f>Estação!H911</f>
        <v>11.63</v>
      </c>
      <c r="I683" s="1">
        <f>Estação!I911</f>
        <v>3.32</v>
      </c>
      <c r="J683" s="1">
        <f>Estação!J911</f>
        <v>5</v>
      </c>
      <c r="K683" s="1">
        <f>Estação!K911</f>
        <v>0</v>
      </c>
      <c r="L683" s="1">
        <f>Estação!L911</f>
        <v>29.4</v>
      </c>
      <c r="M683" s="1">
        <f>Estação!M911</f>
        <v>71.099999999999994</v>
      </c>
      <c r="N683" s="1">
        <f>Estação!N911</f>
        <v>1012.4</v>
      </c>
      <c r="O683" s="1">
        <f>Estação!O911</f>
        <v>623</v>
      </c>
      <c r="P683" s="1">
        <f>Estação!P911</f>
        <v>1.54</v>
      </c>
      <c r="Q683" s="1">
        <f>Estação!Q911</f>
        <v>69.98</v>
      </c>
      <c r="R683" s="1">
        <f>Estação!R911</f>
        <v>0</v>
      </c>
    </row>
    <row r="684" spans="1:18">
      <c r="A684" s="23">
        <v>43890.416701388887</v>
      </c>
      <c r="B684" s="1">
        <f>Estação!C912</f>
        <v>26.4</v>
      </c>
      <c r="C684" s="1">
        <v>36</v>
      </c>
      <c r="D684" s="1">
        <f>Estação!D912</f>
        <v>33.19</v>
      </c>
      <c r="E684" s="1">
        <f>Estação!E912</f>
        <v>0.2</v>
      </c>
      <c r="F684" s="1">
        <f>Estação!F912</f>
        <v>1.55</v>
      </c>
      <c r="G684" s="1">
        <f>Estação!G912</f>
        <v>6.17</v>
      </c>
      <c r="H684" s="1">
        <f>Estação!H912</f>
        <v>7.72</v>
      </c>
      <c r="I684" s="1">
        <f>Estação!I912</f>
        <v>3.41</v>
      </c>
      <c r="J684" s="1">
        <f>Estação!J912</f>
        <v>6</v>
      </c>
      <c r="K684" s="1">
        <f>Estação!K912</f>
        <v>0</v>
      </c>
      <c r="L684" s="1">
        <f>Estação!L912</f>
        <v>30.2</v>
      </c>
      <c r="M684" s="1">
        <f>Estação!M912</f>
        <v>63.7</v>
      </c>
      <c r="N684" s="1">
        <f>Estação!N912</f>
        <v>1012.6</v>
      </c>
      <c r="O684" s="1">
        <f>Estação!O912</f>
        <v>763</v>
      </c>
      <c r="P684" s="1">
        <f>Estação!P912</f>
        <v>2.14</v>
      </c>
      <c r="Q684" s="1">
        <f>Estação!Q912</f>
        <v>60.35</v>
      </c>
      <c r="R684" s="1">
        <f>Estação!R912</f>
        <v>0</v>
      </c>
    </row>
    <row r="685" spans="1:18">
      <c r="A685" s="23">
        <v>43890.458368055559</v>
      </c>
      <c r="B685" s="1">
        <f>Estação!C913</f>
        <v>27.5</v>
      </c>
      <c r="C685" s="1">
        <v>36</v>
      </c>
      <c r="D685" s="1">
        <f>Estação!D913</f>
        <v>33.94</v>
      </c>
      <c r="E685" s="1">
        <f>Estação!E913</f>
        <v>0.16</v>
      </c>
      <c r="F685" s="1">
        <f>Estação!F913</f>
        <v>1.51</v>
      </c>
      <c r="G685" s="1">
        <f>Estação!G913</f>
        <v>6.26</v>
      </c>
      <c r="H685" s="1">
        <f>Estação!H913</f>
        <v>7.77</v>
      </c>
      <c r="I685" s="1">
        <f>Estação!I913</f>
        <v>2.95</v>
      </c>
      <c r="J685" s="1">
        <f>Estação!J913</f>
        <v>12</v>
      </c>
      <c r="K685" s="1">
        <f>Estação!K913</f>
        <v>0</v>
      </c>
      <c r="L685" s="1">
        <f>Estação!L913</f>
        <v>30.8</v>
      </c>
      <c r="M685" s="1">
        <f>Estação!M913</f>
        <v>59.7</v>
      </c>
      <c r="N685" s="1">
        <f>Estação!N913</f>
        <v>1012.5</v>
      </c>
      <c r="O685" s="1">
        <f>Estação!O913</f>
        <v>849</v>
      </c>
      <c r="P685" s="1">
        <f>Estação!P913</f>
        <v>2.64</v>
      </c>
      <c r="Q685" s="1">
        <f>Estação!Q913</f>
        <v>48.86</v>
      </c>
      <c r="R685" s="1">
        <f>Estação!R913</f>
        <v>0</v>
      </c>
    </row>
    <row r="686" spans="1:18">
      <c r="A686" s="23">
        <v>43890.500034722223</v>
      </c>
      <c r="B686" s="1">
        <f>Estação!C914</f>
        <v>27.5</v>
      </c>
      <c r="C686" s="1">
        <v>36</v>
      </c>
      <c r="D686" s="1">
        <f>Estação!D914</f>
        <v>33.799999999999997</v>
      </c>
      <c r="E686" s="1">
        <f>Estação!E914</f>
        <v>0.17</v>
      </c>
      <c r="F686" s="1">
        <f>Estação!F914</f>
        <v>1.49</v>
      </c>
      <c r="G686" s="1">
        <f>Estação!G914</f>
        <v>5.76</v>
      </c>
      <c r="H686" s="1">
        <f>Estação!H914</f>
        <v>7.25</v>
      </c>
      <c r="I686" s="1">
        <f>Estação!I914</f>
        <v>2.81</v>
      </c>
      <c r="J686" s="1">
        <f>Estação!J914</f>
        <v>9</v>
      </c>
      <c r="K686" s="1">
        <f>Estação!K914</f>
        <v>1</v>
      </c>
      <c r="L686" s="1">
        <f>Estação!L914</f>
        <v>30.9</v>
      </c>
      <c r="M686" s="1">
        <f>Estação!M914</f>
        <v>59.7</v>
      </c>
      <c r="N686" s="1">
        <f>Estação!N914</f>
        <v>1012.1</v>
      </c>
      <c r="O686" s="1">
        <f>Estação!O914</f>
        <v>853</v>
      </c>
      <c r="P686" s="1">
        <f>Estação!P914</f>
        <v>3.12</v>
      </c>
      <c r="Q686" s="1">
        <f>Estação!Q914</f>
        <v>39.03</v>
      </c>
      <c r="R686" s="1">
        <f>Estação!R914</f>
        <v>0</v>
      </c>
    </row>
    <row r="687" spans="1:18">
      <c r="A687" s="23">
        <v>43890.541701388887</v>
      </c>
      <c r="B687" s="1">
        <f>Estação!C915</f>
        <v>27.6</v>
      </c>
      <c r="C687" s="1">
        <v>36</v>
      </c>
      <c r="D687" s="1">
        <f>Estação!D915</f>
        <v>32.130000000000003</v>
      </c>
      <c r="E687" s="1">
        <f>Estação!E915</f>
        <v>0.17</v>
      </c>
      <c r="F687" s="1">
        <f>Estação!F915</f>
        <v>1.67</v>
      </c>
      <c r="G687" s="1">
        <f>Estação!G915</f>
        <v>4.51</v>
      </c>
      <c r="H687" s="1">
        <f>Estação!H915</f>
        <v>6.19</v>
      </c>
      <c r="I687" s="1">
        <f>Estação!I915</f>
        <v>2.54</v>
      </c>
      <c r="J687" s="1">
        <f>Estação!J915</f>
        <v>5</v>
      </c>
      <c r="K687" s="1">
        <f>Estação!K915</f>
        <v>4</v>
      </c>
      <c r="L687" s="1">
        <f>Estação!L915</f>
        <v>31.1</v>
      </c>
      <c r="M687" s="1">
        <f>Estação!M915</f>
        <v>58.3</v>
      </c>
      <c r="N687" s="1">
        <f>Estação!N915</f>
        <v>1011.3</v>
      </c>
      <c r="O687" s="1">
        <f>Estação!O915</f>
        <v>693</v>
      </c>
      <c r="P687" s="1">
        <f>Estação!P915</f>
        <v>2.62</v>
      </c>
      <c r="Q687" s="1">
        <f>Estação!Q915</f>
        <v>33.35</v>
      </c>
      <c r="R687" s="1">
        <f>Estação!R915</f>
        <v>0</v>
      </c>
    </row>
    <row r="688" spans="1:18">
      <c r="A688" s="23">
        <v>43890.583368055559</v>
      </c>
      <c r="B688" s="1">
        <f>Estação!C916</f>
        <v>27.7</v>
      </c>
      <c r="C688" s="1">
        <v>36</v>
      </c>
      <c r="D688" s="1">
        <f>Estação!D916</f>
        <v>33.729999999999997</v>
      </c>
      <c r="E688" s="1">
        <f>Estação!E916</f>
        <v>0.16</v>
      </c>
      <c r="F688" s="1">
        <f>Estação!F916</f>
        <v>1.76</v>
      </c>
      <c r="G688" s="1">
        <f>Estação!G916</f>
        <v>4.51</v>
      </c>
      <c r="H688" s="1">
        <f>Estação!H916</f>
        <v>6.27</v>
      </c>
      <c r="I688" s="1">
        <f>Estação!I916</f>
        <v>2.57</v>
      </c>
      <c r="J688" s="1">
        <f>Estação!J916</f>
        <v>6</v>
      </c>
      <c r="K688" s="1">
        <f>Estação!K916</f>
        <v>3</v>
      </c>
      <c r="L688" s="1">
        <f>Estação!L916</f>
        <v>31.3</v>
      </c>
      <c r="M688" s="1">
        <f>Estação!M916</f>
        <v>56.4</v>
      </c>
      <c r="N688" s="1">
        <f>Estação!N916</f>
        <v>1010.5</v>
      </c>
      <c r="O688" s="1">
        <f>Estação!O916</f>
        <v>703</v>
      </c>
      <c r="P688" s="1">
        <f>Estação!P916</f>
        <v>2.56</v>
      </c>
      <c r="Q688" s="1">
        <f>Estação!Q916</f>
        <v>35.15</v>
      </c>
      <c r="R688" s="1">
        <f>Estação!R916</f>
        <v>0</v>
      </c>
    </row>
    <row r="689" spans="1:18">
      <c r="A689" s="23">
        <v>43890.625034722223</v>
      </c>
      <c r="B689" s="1">
        <f>Estação!C917</f>
        <v>27.8</v>
      </c>
      <c r="C689" s="1">
        <v>36</v>
      </c>
      <c r="D689" s="1">
        <f>Estação!D917</f>
        <v>32.090000000000003</v>
      </c>
      <c r="E689" s="1">
        <f>Estação!E917</f>
        <v>0.18</v>
      </c>
      <c r="F689" s="1">
        <f>Estação!F917</f>
        <v>1.51</v>
      </c>
      <c r="G689" s="1">
        <f>Estação!G917</f>
        <v>4.78</v>
      </c>
      <c r="H689" s="1">
        <f>Estação!H917</f>
        <v>6.29</v>
      </c>
      <c r="I689" s="1">
        <f>Estação!I917</f>
        <v>2.78</v>
      </c>
      <c r="J689" s="1">
        <f>Estação!J917</f>
        <v>16</v>
      </c>
      <c r="K689" s="1">
        <f>Estação!K917</f>
        <v>1</v>
      </c>
      <c r="L689" s="1">
        <f>Estação!L917</f>
        <v>31.6</v>
      </c>
      <c r="M689" s="1">
        <f>Estação!M917</f>
        <v>56.5</v>
      </c>
      <c r="N689" s="1">
        <f>Estação!N917</f>
        <v>1010.1</v>
      </c>
      <c r="O689" s="1">
        <f>Estação!O917</f>
        <v>740</v>
      </c>
      <c r="P689" s="1">
        <f>Estação!P917</f>
        <v>2.36</v>
      </c>
      <c r="Q689" s="1">
        <f>Estação!Q917</f>
        <v>27.45</v>
      </c>
      <c r="R689" s="1">
        <f>Estação!R917</f>
        <v>0</v>
      </c>
    </row>
    <row r="690" spans="1:18">
      <c r="A690" s="23">
        <v>43890.666701388887</v>
      </c>
      <c r="B690" s="1">
        <f>Estação!C918</f>
        <v>28.3</v>
      </c>
      <c r="C690" s="1">
        <v>36</v>
      </c>
      <c r="D690" s="1">
        <f>Estação!D918</f>
        <v>31.87</v>
      </c>
      <c r="E690" s="1">
        <f>Estação!E918</f>
        <v>0.17</v>
      </c>
      <c r="F690" s="1">
        <f>Estação!F918</f>
        <v>1.49</v>
      </c>
      <c r="G690" s="1">
        <f>Estação!G918</f>
        <v>4.88</v>
      </c>
      <c r="H690" s="1">
        <f>Estação!H918</f>
        <v>6.37</v>
      </c>
      <c r="I690" s="1">
        <f>Estação!I918</f>
        <v>2.79</v>
      </c>
      <c r="J690" s="1">
        <f>Estação!J918</f>
        <v>3</v>
      </c>
      <c r="K690" s="1">
        <f>Estação!K918</f>
        <v>0</v>
      </c>
      <c r="L690" s="1">
        <f>Estação!L918</f>
        <v>31</v>
      </c>
      <c r="M690" s="1">
        <f>Estação!M918</f>
        <v>57.4</v>
      </c>
      <c r="N690" s="1">
        <f>Estação!N918</f>
        <v>1009.8</v>
      </c>
      <c r="O690" s="1">
        <f>Estação!O918</f>
        <v>245</v>
      </c>
      <c r="P690" s="1">
        <f>Estação!P918</f>
        <v>2.1800000000000002</v>
      </c>
      <c r="Q690" s="1">
        <f>Estação!Q918</f>
        <v>24.14</v>
      </c>
      <c r="R690" s="1">
        <f>Estação!R918</f>
        <v>0</v>
      </c>
    </row>
    <row r="691" spans="1:18">
      <c r="A691" s="23">
        <v>43890.708368055559</v>
      </c>
      <c r="B691" s="1">
        <f>Estação!C919</f>
        <v>26.8</v>
      </c>
      <c r="C691" s="1">
        <v>36</v>
      </c>
      <c r="D691" s="1">
        <f>Estação!D919</f>
        <v>27.38</v>
      </c>
      <c r="E691" s="1">
        <f>Estação!E919</f>
        <v>0.23</v>
      </c>
      <c r="F691" s="1">
        <f>Estação!F919</f>
        <v>1.54</v>
      </c>
      <c r="G691" s="1">
        <f>Estação!G919</f>
        <v>5.05</v>
      </c>
      <c r="H691" s="1">
        <f>Estação!H919</f>
        <v>6.58</v>
      </c>
      <c r="I691" s="1">
        <f>Estação!I919</f>
        <v>2.73</v>
      </c>
      <c r="J691" s="1">
        <f>Estação!J919</f>
        <v>9</v>
      </c>
      <c r="K691" s="1">
        <f>Estação!K919</f>
        <v>4</v>
      </c>
      <c r="L691" s="1">
        <f>Estação!L919</f>
        <v>29.7</v>
      </c>
      <c r="M691" s="1">
        <f>Estação!M919</f>
        <v>65.599999999999994</v>
      </c>
      <c r="N691" s="1">
        <f>Estação!N919</f>
        <v>1009.4</v>
      </c>
      <c r="O691" s="1">
        <f>Estação!O919</f>
        <v>69</v>
      </c>
      <c r="P691" s="1">
        <f>Estação!P919</f>
        <v>1.7</v>
      </c>
      <c r="Q691" s="1">
        <f>Estação!Q919</f>
        <v>9.23</v>
      </c>
      <c r="R691" s="1">
        <f>Estação!R919</f>
        <v>0</v>
      </c>
    </row>
    <row r="692" spans="1:18">
      <c r="A692" s="23">
        <v>43890.750034722223</v>
      </c>
      <c r="B692" s="1">
        <f>Estação!C920</f>
        <v>26</v>
      </c>
      <c r="C692" s="1">
        <v>36</v>
      </c>
      <c r="D692" s="1">
        <f>Estação!D920</f>
        <v>25.26</v>
      </c>
      <c r="E692" s="1">
        <f>Estação!E920</f>
        <v>0.26</v>
      </c>
      <c r="F692" s="1">
        <f>Estação!F920</f>
        <v>1.41</v>
      </c>
      <c r="G692" s="1">
        <f>Estação!G920</f>
        <v>4.41</v>
      </c>
      <c r="H692" s="1">
        <f>Estação!H920</f>
        <v>5.82</v>
      </c>
      <c r="I692" s="1">
        <f>Estação!I920</f>
        <v>3.06</v>
      </c>
      <c r="J692" s="1">
        <f>Estação!J920</f>
        <v>8</v>
      </c>
      <c r="K692" s="1">
        <f>Estação!K920</f>
        <v>6</v>
      </c>
      <c r="L692" s="1">
        <f>Estação!L920</f>
        <v>29</v>
      </c>
      <c r="M692" s="1">
        <f>Estação!M920</f>
        <v>70.099999999999994</v>
      </c>
      <c r="N692" s="1">
        <f>Estação!N920</f>
        <v>1010</v>
      </c>
      <c r="O692" s="1">
        <f>Estação!O920</f>
        <v>19</v>
      </c>
      <c r="P692" s="1">
        <f>Estação!P920</f>
        <v>1.45</v>
      </c>
      <c r="Q692" s="1">
        <f>Estação!Q920</f>
        <v>13.51</v>
      </c>
      <c r="R692" s="1">
        <f>Estação!R920</f>
        <v>0</v>
      </c>
    </row>
    <row r="693" spans="1:18">
      <c r="A693" s="23">
        <v>43890.791701388887</v>
      </c>
      <c r="B693" s="1">
        <f>Estação!C921</f>
        <v>25.9</v>
      </c>
      <c r="C693" s="1">
        <v>36</v>
      </c>
      <c r="D693" s="1">
        <f>Estação!D921</f>
        <v>22.11</v>
      </c>
      <c r="E693" s="1">
        <f>Estação!E921</f>
        <v>0.34</v>
      </c>
      <c r="F693" s="1">
        <f>Estação!F921</f>
        <v>1.26</v>
      </c>
      <c r="G693" s="1">
        <f>Estação!G921</f>
        <v>6.33</v>
      </c>
      <c r="H693" s="1">
        <f>Estação!H921</f>
        <v>7.59</v>
      </c>
      <c r="I693" s="1">
        <f>Estação!I921</f>
        <v>3.27</v>
      </c>
      <c r="J693" s="1">
        <f>Estação!J921</f>
        <v>9</v>
      </c>
      <c r="K693" s="1">
        <f>Estação!K921</f>
        <v>6</v>
      </c>
      <c r="L693" s="1">
        <f>Estação!L921</f>
        <v>28.6</v>
      </c>
      <c r="M693" s="1">
        <f>Estação!M921</f>
        <v>72.3</v>
      </c>
      <c r="N693" s="1">
        <f>Estação!N921</f>
        <v>1010.7</v>
      </c>
      <c r="O693" s="1">
        <f>Estação!O921</f>
        <v>1</v>
      </c>
      <c r="P693" s="1">
        <f>Estação!P921</f>
        <v>1.38</v>
      </c>
      <c r="Q693" s="1">
        <f>Estação!Q921</f>
        <v>355.73</v>
      </c>
      <c r="R693" s="1">
        <f>Estação!R921</f>
        <v>0</v>
      </c>
    </row>
    <row r="694" spans="1:18">
      <c r="A694" s="23">
        <v>43890.833368055559</v>
      </c>
      <c r="B694" s="1">
        <f>Estação!C922</f>
        <v>25.9</v>
      </c>
      <c r="C694" s="1">
        <v>36</v>
      </c>
      <c r="D694" s="1">
        <f>Estação!D922</f>
        <v>20.77</v>
      </c>
      <c r="E694" s="1">
        <f>Estação!E922</f>
        <v>0.33</v>
      </c>
      <c r="F694" s="1">
        <f>Estação!F922</f>
        <v>1.18</v>
      </c>
      <c r="G694" s="1">
        <f>Estação!G922</f>
        <v>7.46</v>
      </c>
      <c r="H694" s="1">
        <f>Estação!H922</f>
        <v>8.64</v>
      </c>
      <c r="I694" s="1">
        <f>Estação!I922</f>
        <v>3.31</v>
      </c>
      <c r="J694" s="1">
        <f>Estação!J922</f>
        <v>10</v>
      </c>
      <c r="K694" s="1">
        <f>Estação!K922</f>
        <v>7</v>
      </c>
      <c r="L694" s="1">
        <f>Estação!L922</f>
        <v>28.4</v>
      </c>
      <c r="M694" s="1">
        <f>Estação!M922</f>
        <v>73.599999999999994</v>
      </c>
      <c r="N694" s="1">
        <f>Estação!N922</f>
        <v>1011.4</v>
      </c>
      <c r="O694" s="1">
        <f>Estação!O922</f>
        <v>1</v>
      </c>
      <c r="P694" s="1">
        <f>Estação!P922</f>
        <v>0.92</v>
      </c>
      <c r="Q694" s="1">
        <f>Estação!Q922</f>
        <v>359.45</v>
      </c>
      <c r="R694" s="1">
        <f>Estação!R922</f>
        <v>0</v>
      </c>
    </row>
    <row r="695" spans="1:18">
      <c r="A695" s="23">
        <v>43890.875034722223</v>
      </c>
      <c r="B695" s="1">
        <f>Estação!C923</f>
        <v>25.9</v>
      </c>
      <c r="C695" s="1">
        <v>36</v>
      </c>
      <c r="D695" s="1">
        <f>Estação!D923</f>
        <v>19.54</v>
      </c>
      <c r="E695" s="1">
        <f>Estação!E923</f>
        <v>0.36</v>
      </c>
      <c r="F695" s="1">
        <f>Estação!F923</f>
        <v>1.26</v>
      </c>
      <c r="G695" s="1">
        <f>Estação!G923</f>
        <v>8.0299999999999994</v>
      </c>
      <c r="H695" s="1">
        <f>Estação!H923</f>
        <v>9.3000000000000007</v>
      </c>
      <c r="I695" s="1">
        <f>Estação!I923</f>
        <v>3.31</v>
      </c>
      <c r="J695" s="1">
        <f>Estação!J923</f>
        <v>10</v>
      </c>
      <c r="K695" s="1">
        <f>Estação!K923</f>
        <v>6</v>
      </c>
      <c r="L695" s="1">
        <f>Estação!L923</f>
        <v>28.2</v>
      </c>
      <c r="M695" s="1">
        <f>Estação!M923</f>
        <v>75.7</v>
      </c>
      <c r="N695" s="1">
        <f>Estação!N923</f>
        <v>1012.1</v>
      </c>
      <c r="O695" s="1">
        <f>Estação!O923</f>
        <v>1</v>
      </c>
      <c r="P695" s="1">
        <f>Estação!P923</f>
        <v>1.18</v>
      </c>
      <c r="Q695" s="1">
        <f>Estação!Q923</f>
        <v>338.89</v>
      </c>
      <c r="R695" s="1">
        <f>Estação!R923</f>
        <v>0</v>
      </c>
    </row>
    <row r="696" spans="1:18">
      <c r="A696" s="23">
        <v>43890.916701388887</v>
      </c>
      <c r="B696" s="1">
        <f>Estação!C924</f>
        <v>25.9</v>
      </c>
      <c r="C696" s="1">
        <v>36</v>
      </c>
      <c r="D696" s="1">
        <f>Estação!D924</f>
        <v>12.17</v>
      </c>
      <c r="E696" s="1">
        <f>Estação!E924</f>
        <v>0.49</v>
      </c>
      <c r="F696" s="1">
        <f>Estação!F924</f>
        <v>3.86</v>
      </c>
      <c r="G696" s="1">
        <f>Estação!G924</f>
        <v>14.17</v>
      </c>
      <c r="H696" s="1">
        <f>Estação!H924</f>
        <v>18.03</v>
      </c>
      <c r="I696" s="1">
        <f>Estação!I924</f>
        <v>3.48</v>
      </c>
      <c r="J696" s="1">
        <f>Estação!J924</f>
        <v>22</v>
      </c>
      <c r="K696" s="1">
        <f>Estação!K924</f>
        <v>3</v>
      </c>
      <c r="L696" s="1">
        <f>Estação!L924</f>
        <v>28</v>
      </c>
      <c r="M696" s="1">
        <f>Estação!M924</f>
        <v>77.3</v>
      </c>
      <c r="N696" s="1">
        <f>Estação!N924</f>
        <v>1012.6</v>
      </c>
      <c r="O696" s="1">
        <f>Estação!O924</f>
        <v>0</v>
      </c>
      <c r="P696" s="1">
        <f>Estação!P924</f>
        <v>0.73</v>
      </c>
      <c r="Q696" s="1">
        <f>Estação!Q924</f>
        <v>326.02999999999997</v>
      </c>
      <c r="R696" s="1">
        <f>Estação!R924</f>
        <v>0</v>
      </c>
    </row>
    <row r="697" spans="1:18">
      <c r="A697" s="23">
        <v>43890.958368055559</v>
      </c>
      <c r="B697" s="1">
        <f>Estação!C925</f>
        <v>25.9</v>
      </c>
      <c r="C697" s="1">
        <v>36</v>
      </c>
      <c r="D697" s="1">
        <f>Estação!D925</f>
        <v>9.68</v>
      </c>
      <c r="E697" s="1">
        <f>Estação!E925</f>
        <v>0.57999999999999996</v>
      </c>
      <c r="F697" s="1">
        <f>Estação!F925</f>
        <v>4.5599999999999996</v>
      </c>
      <c r="G697" s="1">
        <f>Estação!G925</f>
        <v>18.88</v>
      </c>
      <c r="H697" s="1">
        <f>Estação!H925</f>
        <v>23.45</v>
      </c>
      <c r="I697" s="1">
        <f>Estação!I925</f>
        <v>3.35</v>
      </c>
      <c r="J697" s="1">
        <f>Estação!J925</f>
        <v>13</v>
      </c>
      <c r="K697" s="1">
        <f>Estação!K925</f>
        <v>1</v>
      </c>
      <c r="L697" s="1">
        <f>Estação!L925</f>
        <v>27.8</v>
      </c>
      <c r="M697" s="1">
        <f>Estação!M925</f>
        <v>78.599999999999994</v>
      </c>
      <c r="N697" s="1">
        <f>Estação!N925</f>
        <v>1012.5</v>
      </c>
      <c r="O697" s="1">
        <f>Estação!O925</f>
        <v>1</v>
      </c>
      <c r="P697" s="1">
        <f>Estação!P925</f>
        <v>0.69</v>
      </c>
      <c r="Q697" s="1">
        <f>Estação!Q925</f>
        <v>318.33999999999997</v>
      </c>
      <c r="R697" s="1">
        <f>Estação!R925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N1500"/>
  <sheetViews>
    <sheetView zoomScaleNormal="100" workbookViewId="0">
      <pane ySplit="12" topLeftCell="A13" activePane="bottomLeft" state="frozen"/>
      <selection activeCell="C13" sqref="C13:O42"/>
      <selection pane="bottomLeft" activeCell="AE25" sqref="AE25"/>
    </sheetView>
  </sheetViews>
  <sheetFormatPr defaultColWidth="8.85546875" defaultRowHeight="15"/>
  <cols>
    <col min="1" max="1" width="19.28515625" style="52" customWidth="1"/>
    <col min="2" max="3" width="15.42578125" style="52" customWidth="1"/>
    <col min="4" max="4" width="17.28515625" style="52" customWidth="1"/>
    <col min="5" max="5" width="15.140625" style="52" hidden="1" customWidth="1"/>
    <col min="6" max="6" width="11.28515625" style="52" hidden="1" customWidth="1"/>
    <col min="7" max="12" width="9.140625" style="52" hidden="1" customWidth="1"/>
    <col min="13" max="13" width="12.85546875" style="52" hidden="1" customWidth="1"/>
    <col min="14" max="14" width="9.140625" style="52" hidden="1" customWidth="1"/>
    <col min="15" max="15" width="12.85546875" style="52" customWidth="1"/>
    <col min="16" max="16" width="20.85546875" style="52" customWidth="1"/>
    <col min="17" max="17" width="9.140625" style="52" hidden="1" customWidth="1"/>
    <col min="18" max="20" width="9.140625" hidden="1" customWidth="1"/>
    <col min="21" max="21" width="10.28515625" hidden="1" customWidth="1"/>
    <col min="22" max="23" width="12.5703125" hidden="1" customWidth="1"/>
    <col min="24" max="24" width="15.5703125" hidden="1" customWidth="1"/>
    <col min="25" max="25" width="11.140625" hidden="1" customWidth="1"/>
    <col min="26" max="26" width="9.28515625" hidden="1" customWidth="1"/>
    <col min="27" max="27" width="9.140625" hidden="1" customWidth="1"/>
    <col min="28" max="28" width="3.42578125" customWidth="1"/>
    <col min="29" max="29" width="12" customWidth="1"/>
    <col min="30" max="30" width="4.140625" customWidth="1"/>
    <col min="31" max="31" width="11.5703125" bestFit="1" customWidth="1"/>
    <col min="32" max="32" width="4.7109375" customWidth="1"/>
    <col min="33" max="33" width="13.5703125" customWidth="1"/>
    <col min="34" max="34" width="5.5703125" customWidth="1"/>
    <col min="35" max="35" width="12.140625" bestFit="1" customWidth="1"/>
    <col min="36" max="36" width="5.140625" customWidth="1"/>
    <col min="37" max="37" width="10.42578125" customWidth="1"/>
    <col min="38" max="38" width="5" customWidth="1"/>
    <col min="40" max="40" width="7.7109375" customWidth="1"/>
  </cols>
  <sheetData>
    <row r="1" spans="1:40" ht="45" customHeight="1" thickBot="1">
      <c r="A1" s="179" t="s">
        <v>91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</row>
    <row r="2" spans="1:40" ht="15.75" thickBot="1">
      <c r="A2" s="51" t="s">
        <v>92</v>
      </c>
      <c r="AC2" s="180" t="s">
        <v>93</v>
      </c>
      <c r="AD2" s="181"/>
      <c r="AE2" s="181"/>
      <c r="AF2" s="181"/>
      <c r="AG2" s="181"/>
      <c r="AH2" s="181"/>
      <c r="AI2" s="182"/>
      <c r="AJ2" s="183">
        <v>29</v>
      </c>
      <c r="AK2" s="184"/>
      <c r="AL2" s="52"/>
      <c r="AM2" s="52"/>
    </row>
    <row r="3" spans="1:40" hidden="1">
      <c r="A3" s="53"/>
      <c r="B3" s="54" t="s">
        <v>94</v>
      </c>
      <c r="C3" s="54" t="s">
        <v>95</v>
      </c>
      <c r="D3" s="54" t="s">
        <v>96</v>
      </c>
      <c r="E3" s="54" t="s">
        <v>97</v>
      </c>
      <c r="F3" s="54" t="s">
        <v>98</v>
      </c>
      <c r="G3" s="55"/>
      <c r="P3"/>
      <c r="Q3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</row>
    <row r="4" spans="1:40" ht="15" hidden="1" customHeight="1">
      <c r="A4" s="53" t="s">
        <v>99</v>
      </c>
      <c r="B4" s="56">
        <v>0</v>
      </c>
      <c r="C4" s="56">
        <v>100</v>
      </c>
      <c r="D4" s="56">
        <v>130</v>
      </c>
      <c r="E4" s="56">
        <v>160</v>
      </c>
      <c r="F4" s="56">
        <v>200</v>
      </c>
      <c r="P4"/>
      <c r="Q4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</row>
    <row r="5" spans="1:40" ht="15" hidden="1" customHeight="1">
      <c r="A5" s="53" t="s">
        <v>100</v>
      </c>
      <c r="B5" s="56">
        <v>100</v>
      </c>
      <c r="C5" s="56">
        <v>130</v>
      </c>
      <c r="D5" s="56">
        <v>160</v>
      </c>
      <c r="E5" s="56">
        <v>200</v>
      </c>
      <c r="F5" s="56">
        <v>900</v>
      </c>
      <c r="P5"/>
      <c r="Q5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</row>
    <row r="6" spans="1:40" ht="15" hidden="1" customHeight="1">
      <c r="A6" s="53" t="s">
        <v>101</v>
      </c>
      <c r="B6" s="56">
        <v>0</v>
      </c>
      <c r="C6" s="56">
        <v>41</v>
      </c>
      <c r="D6" s="56">
        <v>81</v>
      </c>
      <c r="E6" s="56">
        <v>121</v>
      </c>
      <c r="F6" s="56">
        <v>201</v>
      </c>
      <c r="P6"/>
      <c r="Q6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</row>
    <row r="7" spans="1:40" ht="15" hidden="1" customHeight="1">
      <c r="A7" s="53" t="s">
        <v>102</v>
      </c>
      <c r="B7" s="56">
        <v>40</v>
      </c>
      <c r="C7" s="56">
        <v>80</v>
      </c>
      <c r="D7" s="56">
        <v>120</v>
      </c>
      <c r="E7" s="56">
        <v>200</v>
      </c>
      <c r="F7" s="56">
        <v>399</v>
      </c>
      <c r="P7" s="57"/>
      <c r="Q7"/>
      <c r="R7" s="57"/>
      <c r="S7" s="57"/>
      <c r="T7" s="57"/>
      <c r="U7" s="57"/>
      <c r="V7" s="57"/>
      <c r="W7" s="57"/>
      <c r="X7" s="57"/>
      <c r="Y7" s="57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</row>
    <row r="8" spans="1:40" ht="15" customHeight="1">
      <c r="A8" s="51" t="s">
        <v>103</v>
      </c>
      <c r="R8" s="58"/>
      <c r="S8" s="185" t="s">
        <v>104</v>
      </c>
      <c r="T8" s="185"/>
      <c r="U8" s="185"/>
      <c r="V8" s="185"/>
      <c r="W8" s="185"/>
      <c r="X8" s="185"/>
      <c r="Y8" s="185"/>
      <c r="Z8" s="185"/>
      <c r="AA8" s="185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</row>
    <row r="9" spans="1:40" ht="15" customHeight="1" thickBot="1">
      <c r="R9" s="58"/>
      <c r="S9" s="185"/>
      <c r="T9" s="185"/>
      <c r="U9" s="185"/>
      <c r="V9" s="185"/>
      <c r="W9" s="185"/>
      <c r="X9" s="185"/>
      <c r="Y9" s="185"/>
      <c r="Z9" s="185"/>
      <c r="AA9" s="185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</row>
    <row r="10" spans="1:40" ht="15" customHeight="1" thickBot="1">
      <c r="A10" s="186" t="s">
        <v>105</v>
      </c>
      <c r="B10" s="188" t="s">
        <v>106</v>
      </c>
      <c r="C10" s="190" t="s">
        <v>107</v>
      </c>
      <c r="D10" s="188" t="s">
        <v>108</v>
      </c>
      <c r="O10" s="192" t="s">
        <v>109</v>
      </c>
      <c r="P10" s="192" t="s">
        <v>110</v>
      </c>
      <c r="R10" s="58"/>
      <c r="S10" s="185"/>
      <c r="T10" s="185"/>
      <c r="U10" s="185"/>
      <c r="V10" s="185"/>
      <c r="W10" s="185"/>
      <c r="X10" s="185"/>
      <c r="Y10" s="185"/>
      <c r="Z10" s="185"/>
      <c r="AA10" s="185"/>
      <c r="AB10" s="52"/>
      <c r="AC10" s="59" t="s">
        <v>94</v>
      </c>
      <c r="AD10" s="60"/>
      <c r="AE10" s="59" t="s">
        <v>111</v>
      </c>
      <c r="AF10" s="60"/>
      <c r="AG10" s="59" t="s">
        <v>112</v>
      </c>
      <c r="AH10" s="60"/>
      <c r="AI10" s="59" t="s">
        <v>113</v>
      </c>
      <c r="AJ10" s="60"/>
      <c r="AK10" s="59" t="s">
        <v>98</v>
      </c>
      <c r="AL10" s="60"/>
      <c r="AM10" s="52"/>
    </row>
    <row r="11" spans="1:40" ht="15.75" thickBot="1">
      <c r="A11" s="187"/>
      <c r="B11" s="189"/>
      <c r="C11" s="191"/>
      <c r="D11" s="189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193"/>
      <c r="P11" s="194"/>
      <c r="R11" s="58"/>
      <c r="S11" s="185"/>
      <c r="T11" s="185"/>
      <c r="U11" s="185"/>
      <c r="V11" s="185"/>
      <c r="W11" s="185"/>
      <c r="X11" s="185"/>
      <c r="Y11" s="185"/>
      <c r="Z11" s="185"/>
      <c r="AA11" s="185"/>
      <c r="AB11" s="52"/>
      <c r="AC11" s="61">
        <f>S44/AJ2</f>
        <v>1</v>
      </c>
      <c r="AD11" s="60"/>
      <c r="AE11" s="61">
        <f>U44/AJ2</f>
        <v>0</v>
      </c>
      <c r="AF11" s="60"/>
      <c r="AG11" s="61">
        <f>W44/AJ2</f>
        <v>0</v>
      </c>
      <c r="AH11" s="60"/>
      <c r="AI11" s="61">
        <f>Y44/AJ2</f>
        <v>0</v>
      </c>
      <c r="AJ11" s="60"/>
      <c r="AK11" s="61">
        <f>AA44/AJ2</f>
        <v>0</v>
      </c>
      <c r="AL11" s="60"/>
      <c r="AM11" s="52"/>
      <c r="AN11" s="52"/>
    </row>
    <row r="12" spans="1:40" ht="15.75" thickBot="1">
      <c r="A12" s="187"/>
      <c r="B12" s="62" t="s">
        <v>114</v>
      </c>
      <c r="C12" s="63" t="s">
        <v>114</v>
      </c>
      <c r="D12" s="62" t="s">
        <v>114</v>
      </c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4" t="s">
        <v>115</v>
      </c>
      <c r="P12" s="195"/>
      <c r="R12" s="55" t="s">
        <v>116</v>
      </c>
      <c r="S12" s="55" t="s">
        <v>94</v>
      </c>
      <c r="T12" s="55" t="s">
        <v>117</v>
      </c>
      <c r="U12" s="55" t="s">
        <v>111</v>
      </c>
      <c r="V12" s="55" t="s">
        <v>118</v>
      </c>
      <c r="W12" s="55" t="s">
        <v>112</v>
      </c>
      <c r="X12" s="55" t="s">
        <v>119</v>
      </c>
      <c r="Y12" s="55" t="s">
        <v>113</v>
      </c>
      <c r="Z12" s="55" t="s">
        <v>120</v>
      </c>
      <c r="AA12" s="55" t="s">
        <v>121</v>
      </c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</row>
    <row r="13" spans="1:40" ht="15.75" thickBot="1">
      <c r="A13" s="65">
        <v>43862</v>
      </c>
      <c r="B13" s="66">
        <f>Parâmetros!D2*0.04*47.9982</f>
        <v>0.38398559999999998</v>
      </c>
      <c r="C13" s="67">
        <f t="shared" ref="C13:C29" si="0">AVERAGE(B13:B20)</f>
        <v>0.51598064999999993</v>
      </c>
      <c r="D13" s="68">
        <f>MAX(C13:C29)</f>
        <v>42.502406100000002</v>
      </c>
      <c r="E13" s="69">
        <f t="shared" ref="E13:E43" si="1">(((D13-$B$4)/($B$5-$B$4))*($B$7-$B$6))+$B$6</f>
        <v>17.000962440000002</v>
      </c>
      <c r="F13" s="60" t="str">
        <f>IF(AND(E13&lt;=40,E13&gt;=0),"1","0")</f>
        <v>1</v>
      </c>
      <c r="G13" s="69">
        <f t="shared" ref="G13:G43" si="2">(((D13-$C$4)/($C$5-$C$4))*($C$7-$C$6))+$C$6</f>
        <v>-33.746872069999995</v>
      </c>
      <c r="H13" s="60" t="str">
        <f>IF(AND(G13&lt;=80,G13&gt;41),"1","0")</f>
        <v>0</v>
      </c>
      <c r="I13" s="69">
        <f t="shared" ref="I13:I43" si="3">(((D13-$D$4)/($D$5-$D$4))*($D$7-$D$6))+$D$6</f>
        <v>-32.746872069999995</v>
      </c>
      <c r="J13" s="60" t="str">
        <f>IF(AND(I13&lt;=120,I13&gt;81),"1","0")</f>
        <v>0</v>
      </c>
      <c r="K13" s="69">
        <f t="shared" ref="K13:K43" si="4">(((D13-$E$4)/($E$5-$E$4))*($E$7-$E$6))+$E$6</f>
        <v>-111.05774795249999</v>
      </c>
      <c r="L13" s="60" t="str">
        <f>IF(AND(K13&lt;=200,K13&gt;121),"1","0")</f>
        <v>0</v>
      </c>
      <c r="M13" s="69">
        <f t="shared" ref="M13:M43" si="5">(((D13-$F$4)/($F$5-$F$4))*($F$7-$F$6))+$F$6</f>
        <v>156.45068058257144</v>
      </c>
      <c r="N13" s="60" t="str">
        <f>IF(AND(M13&lt;999.67673,M13&gt;201),"1","0")</f>
        <v>0</v>
      </c>
      <c r="O13" s="70">
        <f t="shared" ref="O13:O41" si="6">(E13*F13)+(G13*H13)+(I13*J13)+(K13*L13)+(M13*N13)</f>
        <v>17.000962440000002</v>
      </c>
      <c r="P13" s="64">
        <v>140</v>
      </c>
      <c r="R13" s="71" t="str">
        <f>IF(AND(O13&lt;40.5,O13&gt;=0),"1","0")</f>
        <v>1</v>
      </c>
      <c r="S13" s="71">
        <f t="shared" ref="S13:S41" si="7">R13*1</f>
        <v>1</v>
      </c>
      <c r="T13" s="71" t="str">
        <f>IF(AND(O13&lt;80.5,O13&gt;=40.5),"1","0")</f>
        <v>0</v>
      </c>
      <c r="U13" s="71">
        <f t="shared" ref="U13:U41" si="8">T13*1</f>
        <v>0</v>
      </c>
      <c r="V13" s="71" t="str">
        <f>IF(AND(O13&lt;120.5,O13&gt;=80.5),"1","0")</f>
        <v>0</v>
      </c>
      <c r="W13" s="71">
        <f t="shared" ref="W13:W41" si="9">V13*1</f>
        <v>0</v>
      </c>
      <c r="X13" s="71" t="str">
        <f>IF(AND(O13&lt;200.5,O13&gt;=120.5),"1","0")</f>
        <v>0</v>
      </c>
      <c r="Y13" s="71">
        <f t="shared" ref="Y13:Y41" si="10">X13*1</f>
        <v>0</v>
      </c>
      <c r="Z13" s="71" t="str">
        <f>IF(AND(O13&lt;999,O13&gt;=200.5),"1","0")</f>
        <v>0</v>
      </c>
      <c r="AA13" s="71">
        <f t="shared" ref="AA13:AA41" si="11">Z13*1</f>
        <v>0</v>
      </c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</row>
    <row r="14" spans="1:40">
      <c r="A14" s="72">
        <v>43863</v>
      </c>
      <c r="B14" s="73">
        <f>Parâmetros!D3*0.04*47.9982</f>
        <v>0.46078271999999992</v>
      </c>
      <c r="C14" s="74">
        <f t="shared" si="0"/>
        <v>0.80156993999999993</v>
      </c>
      <c r="D14" s="75">
        <f>MAX(C30:C46)</f>
        <v>31.590015329999996</v>
      </c>
      <c r="E14" s="69">
        <f t="shared" si="1"/>
        <v>12.636006131999999</v>
      </c>
      <c r="F14" s="60" t="str">
        <f t="shared" ref="F14:F43" si="12">IF(AND(E14&lt;=40,E14&gt;=0),"1","0")</f>
        <v>1</v>
      </c>
      <c r="G14" s="69">
        <f t="shared" si="2"/>
        <v>-47.932980071000003</v>
      </c>
      <c r="H14" s="60" t="str">
        <f t="shared" ref="H14:H43" si="13">IF(AND(G14&lt;=80,G14&gt;41),"1","0")</f>
        <v>0</v>
      </c>
      <c r="I14" s="69">
        <f t="shared" si="3"/>
        <v>-46.932980071000003</v>
      </c>
      <c r="J14" s="60" t="str">
        <f t="shared" ref="J14:J43" si="14">IF(AND(I14&lt;=120,I14&gt;81),"1","0")</f>
        <v>0</v>
      </c>
      <c r="K14" s="69">
        <f t="shared" si="4"/>
        <v>-132.60971972325001</v>
      </c>
      <c r="L14" s="60" t="str">
        <f t="shared" ref="L14:L43" si="15">IF(AND(K14&lt;=200,K14&gt;121),"1","0")</f>
        <v>0</v>
      </c>
      <c r="M14" s="69">
        <f t="shared" si="5"/>
        <v>153.36403290762857</v>
      </c>
      <c r="N14" s="60" t="str">
        <f t="shared" ref="N14:N43" si="16">IF(AND(M14&lt;999.67673,M14&gt;201),"1","0")</f>
        <v>0</v>
      </c>
      <c r="O14" s="76">
        <f t="shared" si="6"/>
        <v>12.636006131999999</v>
      </c>
      <c r="P14" s="77">
        <v>140</v>
      </c>
      <c r="R14" s="71" t="str">
        <f t="shared" ref="R14:R41" si="17">IF(AND(O14&lt;40.5,O14&gt;=0),"1","0")</f>
        <v>1</v>
      </c>
      <c r="S14" s="71">
        <f t="shared" si="7"/>
        <v>1</v>
      </c>
      <c r="T14" s="71" t="str">
        <f t="shared" ref="T14:T41" si="18">IF(AND(O14&lt;80.5,O14&gt;=40.5),"1","0")</f>
        <v>0</v>
      </c>
      <c r="U14" s="71">
        <f t="shared" si="8"/>
        <v>0</v>
      </c>
      <c r="V14" s="71" t="str">
        <f t="shared" ref="V14:V41" si="19">IF(AND(O14&lt;120.5,O14&gt;=80.5),"1","0")</f>
        <v>0</v>
      </c>
      <c r="W14" s="71">
        <f t="shared" si="9"/>
        <v>0</v>
      </c>
      <c r="X14" s="71" t="str">
        <f t="shared" ref="X14:X41" si="20">IF(AND(O14&lt;200.5,O14&gt;=120.5),"1","0")</f>
        <v>0</v>
      </c>
      <c r="Y14" s="71">
        <f t="shared" si="10"/>
        <v>0</v>
      </c>
      <c r="Z14" s="71" t="str">
        <f t="shared" ref="Z14:Z41" si="21">IF(AND(O14&lt;999,O14&gt;=200.5),"1","0")</f>
        <v>0</v>
      </c>
      <c r="AA14" s="71">
        <f t="shared" si="11"/>
        <v>0</v>
      </c>
      <c r="AB14" s="52"/>
      <c r="AC14" s="167" t="s">
        <v>122</v>
      </c>
      <c r="AD14" s="168"/>
      <c r="AE14" s="168"/>
      <c r="AF14" s="168"/>
      <c r="AG14" s="168"/>
      <c r="AH14" s="168"/>
      <c r="AI14" s="168"/>
      <c r="AJ14" s="168"/>
      <c r="AK14" s="168"/>
      <c r="AL14" s="168"/>
      <c r="AM14" s="169"/>
      <c r="AN14" s="52"/>
    </row>
    <row r="15" spans="1:40">
      <c r="A15" s="72">
        <v>43864</v>
      </c>
      <c r="B15" s="73">
        <f>Parâmetros!D4*0.04*47.9982</f>
        <v>0.36478632</v>
      </c>
      <c r="C15" s="74">
        <f t="shared" si="0"/>
        <v>1.2359536499999999</v>
      </c>
      <c r="D15" s="75">
        <f t="shared" ref="D15" si="22">MAX(C47:C63)</f>
        <v>23.725510259999997</v>
      </c>
      <c r="E15" s="69">
        <f t="shared" si="1"/>
        <v>9.4902041039999983</v>
      </c>
      <c r="F15" s="60" t="str">
        <f t="shared" si="12"/>
        <v>1</v>
      </c>
      <c r="G15" s="69">
        <f t="shared" si="2"/>
        <v>-58.156836662000018</v>
      </c>
      <c r="H15" s="60" t="str">
        <f t="shared" si="13"/>
        <v>0</v>
      </c>
      <c r="I15" s="69">
        <f t="shared" si="3"/>
        <v>-57.156836662000018</v>
      </c>
      <c r="J15" s="60" t="str">
        <f t="shared" si="14"/>
        <v>0</v>
      </c>
      <c r="K15" s="69">
        <f t="shared" si="4"/>
        <v>-148.14211723649998</v>
      </c>
      <c r="L15" s="60" t="str">
        <f t="shared" si="15"/>
        <v>0</v>
      </c>
      <c r="M15" s="69">
        <f t="shared" si="5"/>
        <v>151.13950147354285</v>
      </c>
      <c r="N15" s="60" t="str">
        <f t="shared" si="16"/>
        <v>0</v>
      </c>
      <c r="O15" s="76">
        <f t="shared" si="6"/>
        <v>9.4902041039999983</v>
      </c>
      <c r="P15" s="77">
        <v>140</v>
      </c>
      <c r="R15" s="71" t="str">
        <f t="shared" si="17"/>
        <v>1</v>
      </c>
      <c r="S15" s="71">
        <f t="shared" si="7"/>
        <v>1</v>
      </c>
      <c r="T15" s="71" t="str">
        <f t="shared" si="18"/>
        <v>0</v>
      </c>
      <c r="U15" s="71">
        <f t="shared" si="8"/>
        <v>0</v>
      </c>
      <c r="V15" s="71" t="str">
        <f t="shared" si="19"/>
        <v>0</v>
      </c>
      <c r="W15" s="71">
        <f t="shared" si="9"/>
        <v>0</v>
      </c>
      <c r="X15" s="71" t="str">
        <f t="shared" si="20"/>
        <v>0</v>
      </c>
      <c r="Y15" s="71">
        <f t="shared" si="10"/>
        <v>0</v>
      </c>
      <c r="Z15" s="71" t="str">
        <f t="shared" si="21"/>
        <v>0</v>
      </c>
      <c r="AA15" s="71">
        <f t="shared" si="11"/>
        <v>0</v>
      </c>
      <c r="AB15" s="52"/>
      <c r="AC15" s="170"/>
      <c r="AD15" s="171"/>
      <c r="AE15" s="171"/>
      <c r="AF15" s="171"/>
      <c r="AG15" s="171"/>
      <c r="AH15" s="171"/>
      <c r="AI15" s="171"/>
      <c r="AJ15" s="171"/>
      <c r="AK15" s="171"/>
      <c r="AL15" s="171"/>
      <c r="AM15" s="172"/>
      <c r="AN15" s="52"/>
    </row>
    <row r="16" spans="1:40">
      <c r="A16" s="72">
        <v>43865</v>
      </c>
      <c r="B16" s="73">
        <f>Parâmetros!D5*0.04*47.9982</f>
        <v>0.34558703999999996</v>
      </c>
      <c r="C16" s="74">
        <f t="shared" si="0"/>
        <v>3.9238528499999998</v>
      </c>
      <c r="D16" s="75">
        <f t="shared" ref="D16" si="23">MAX(C64:C80)</f>
        <v>21.20560476</v>
      </c>
      <c r="E16" s="69">
        <f t="shared" si="1"/>
        <v>8.4822419040000003</v>
      </c>
      <c r="F16" s="60" t="str">
        <f t="shared" si="12"/>
        <v>1</v>
      </c>
      <c r="G16" s="69">
        <f t="shared" si="2"/>
        <v>-61.432713812000003</v>
      </c>
      <c r="H16" s="60" t="str">
        <f t="shared" si="13"/>
        <v>0</v>
      </c>
      <c r="I16" s="69">
        <f t="shared" si="3"/>
        <v>-60.432713812000003</v>
      </c>
      <c r="J16" s="60" t="str">
        <f t="shared" si="14"/>
        <v>0</v>
      </c>
      <c r="K16" s="69">
        <f t="shared" si="4"/>
        <v>-153.11893059900001</v>
      </c>
      <c r="L16" s="60" t="str">
        <f t="shared" si="15"/>
        <v>0</v>
      </c>
      <c r="M16" s="69">
        <f t="shared" si="5"/>
        <v>150.42672820354287</v>
      </c>
      <c r="N16" s="60" t="str">
        <f t="shared" si="16"/>
        <v>0</v>
      </c>
      <c r="O16" s="76">
        <f t="shared" si="6"/>
        <v>8.4822419040000003</v>
      </c>
      <c r="P16" s="77">
        <v>140</v>
      </c>
      <c r="R16" s="71" t="str">
        <f t="shared" si="17"/>
        <v>1</v>
      </c>
      <c r="S16" s="71">
        <f t="shared" si="7"/>
        <v>1</v>
      </c>
      <c r="T16" s="71" t="str">
        <f t="shared" si="18"/>
        <v>0</v>
      </c>
      <c r="U16" s="71">
        <f t="shared" si="8"/>
        <v>0</v>
      </c>
      <c r="V16" s="71" t="str">
        <f t="shared" si="19"/>
        <v>0</v>
      </c>
      <c r="W16" s="71">
        <f t="shared" si="9"/>
        <v>0</v>
      </c>
      <c r="X16" s="71" t="str">
        <f t="shared" si="20"/>
        <v>0</v>
      </c>
      <c r="Y16" s="71">
        <f t="shared" si="10"/>
        <v>0</v>
      </c>
      <c r="Z16" s="71" t="str">
        <f t="shared" si="21"/>
        <v>0</v>
      </c>
      <c r="AA16" s="71">
        <f t="shared" si="11"/>
        <v>0</v>
      </c>
      <c r="AB16" s="52"/>
      <c r="AC16" s="170"/>
      <c r="AD16" s="171"/>
      <c r="AE16" s="171"/>
      <c r="AF16" s="171"/>
      <c r="AG16" s="171"/>
      <c r="AH16" s="171"/>
      <c r="AI16" s="171"/>
      <c r="AJ16" s="171"/>
      <c r="AK16" s="171"/>
      <c r="AL16" s="171"/>
      <c r="AM16" s="172"/>
      <c r="AN16" s="52"/>
    </row>
    <row r="17" spans="1:40">
      <c r="A17" s="72">
        <v>43866</v>
      </c>
      <c r="B17" s="73">
        <f>Parâmetros!D6*0.04*47.9982</f>
        <v>0.26878992000000002</v>
      </c>
      <c r="C17" s="74">
        <f t="shared" si="0"/>
        <v>8.1884929199999981</v>
      </c>
      <c r="D17" s="75">
        <f t="shared" ref="D17" si="24">MAX(C81:C97)</f>
        <v>32.801969880000009</v>
      </c>
      <c r="E17" s="69">
        <f t="shared" si="1"/>
        <v>13.120787952000004</v>
      </c>
      <c r="F17" s="60" t="str">
        <f t="shared" si="12"/>
        <v>1</v>
      </c>
      <c r="G17" s="69">
        <f t="shared" si="2"/>
        <v>-46.357439155999998</v>
      </c>
      <c r="H17" s="60" t="str">
        <f t="shared" si="13"/>
        <v>0</v>
      </c>
      <c r="I17" s="69">
        <f t="shared" si="3"/>
        <v>-45.357439155999998</v>
      </c>
      <c r="J17" s="60" t="str">
        <f t="shared" si="14"/>
        <v>0</v>
      </c>
      <c r="K17" s="69">
        <f t="shared" si="4"/>
        <v>-130.21610948699998</v>
      </c>
      <c r="L17" s="60" t="str">
        <f t="shared" si="15"/>
        <v>0</v>
      </c>
      <c r="M17" s="69">
        <f t="shared" si="5"/>
        <v>153.70684290891427</v>
      </c>
      <c r="N17" s="60" t="str">
        <f t="shared" si="16"/>
        <v>0</v>
      </c>
      <c r="O17" s="76">
        <f t="shared" si="6"/>
        <v>13.120787952000004</v>
      </c>
      <c r="P17" s="77">
        <v>140</v>
      </c>
      <c r="R17" s="71" t="str">
        <f t="shared" si="17"/>
        <v>1</v>
      </c>
      <c r="S17" s="71">
        <f t="shared" si="7"/>
        <v>1</v>
      </c>
      <c r="T17" s="71" t="str">
        <f t="shared" si="18"/>
        <v>0</v>
      </c>
      <c r="U17" s="71">
        <f t="shared" si="8"/>
        <v>0</v>
      </c>
      <c r="V17" s="71" t="str">
        <f t="shared" si="19"/>
        <v>0</v>
      </c>
      <c r="W17" s="71">
        <f t="shared" si="9"/>
        <v>0</v>
      </c>
      <c r="X17" s="71" t="str">
        <f t="shared" si="20"/>
        <v>0</v>
      </c>
      <c r="Y17" s="71">
        <f t="shared" si="10"/>
        <v>0</v>
      </c>
      <c r="Z17" s="71" t="str">
        <f t="shared" si="21"/>
        <v>0</v>
      </c>
      <c r="AA17" s="71">
        <f t="shared" si="11"/>
        <v>0</v>
      </c>
      <c r="AB17" s="52"/>
      <c r="AC17" s="170"/>
      <c r="AD17" s="171"/>
      <c r="AE17" s="171"/>
      <c r="AF17" s="171"/>
      <c r="AG17" s="171"/>
      <c r="AH17" s="171"/>
      <c r="AI17" s="171"/>
      <c r="AJ17" s="171"/>
      <c r="AK17" s="171"/>
      <c r="AL17" s="171"/>
      <c r="AM17" s="172"/>
      <c r="AN17" s="52"/>
    </row>
    <row r="18" spans="1:40">
      <c r="A18" s="72">
        <v>43867</v>
      </c>
      <c r="B18" s="73">
        <f>Parâmetros!D7*0.04*47.9982</f>
        <v>0.59517767999999993</v>
      </c>
      <c r="C18" s="74">
        <f t="shared" si="0"/>
        <v>13.561891409999999</v>
      </c>
      <c r="D18" s="75">
        <f t="shared" ref="D18" si="25">MAX(C98:C114)</f>
        <v>43.49836874999999</v>
      </c>
      <c r="E18" s="69">
        <f t="shared" si="1"/>
        <v>17.399347499999994</v>
      </c>
      <c r="F18" s="60" t="str">
        <f t="shared" si="12"/>
        <v>1</v>
      </c>
      <c r="G18" s="69">
        <f t="shared" si="2"/>
        <v>-32.45212062500002</v>
      </c>
      <c r="H18" s="60" t="str">
        <f t="shared" si="13"/>
        <v>0</v>
      </c>
      <c r="I18" s="69">
        <f t="shared" si="3"/>
        <v>-31.452120624999992</v>
      </c>
      <c r="J18" s="60" t="str">
        <f t="shared" si="14"/>
        <v>0</v>
      </c>
      <c r="K18" s="69">
        <f t="shared" si="4"/>
        <v>-109.09072171875002</v>
      </c>
      <c r="L18" s="60" t="str">
        <f t="shared" si="15"/>
        <v>0</v>
      </c>
      <c r="M18" s="69">
        <f t="shared" si="5"/>
        <v>156.73239573214286</v>
      </c>
      <c r="N18" s="60" t="str">
        <f t="shared" si="16"/>
        <v>0</v>
      </c>
      <c r="O18" s="76">
        <f t="shared" si="6"/>
        <v>17.399347499999994</v>
      </c>
      <c r="P18" s="77">
        <v>140</v>
      </c>
      <c r="R18" s="71" t="str">
        <f t="shared" si="17"/>
        <v>1</v>
      </c>
      <c r="S18" s="71">
        <f t="shared" si="7"/>
        <v>1</v>
      </c>
      <c r="T18" s="71" t="str">
        <f t="shared" si="18"/>
        <v>0</v>
      </c>
      <c r="U18" s="71">
        <f t="shared" si="8"/>
        <v>0</v>
      </c>
      <c r="V18" s="71" t="str">
        <f t="shared" si="19"/>
        <v>0</v>
      </c>
      <c r="W18" s="71">
        <f t="shared" si="9"/>
        <v>0</v>
      </c>
      <c r="X18" s="71" t="str">
        <f t="shared" si="20"/>
        <v>0</v>
      </c>
      <c r="Y18" s="71">
        <f t="shared" si="10"/>
        <v>0</v>
      </c>
      <c r="Z18" s="71" t="str">
        <f t="shared" si="21"/>
        <v>0</v>
      </c>
      <c r="AA18" s="71">
        <f t="shared" si="11"/>
        <v>0</v>
      </c>
      <c r="AB18" s="52"/>
      <c r="AC18" s="170"/>
      <c r="AD18" s="171"/>
      <c r="AE18" s="171"/>
      <c r="AF18" s="171"/>
      <c r="AG18" s="171"/>
      <c r="AH18" s="171"/>
      <c r="AI18" s="171"/>
      <c r="AJ18" s="171"/>
      <c r="AK18" s="171"/>
      <c r="AL18" s="171"/>
      <c r="AM18" s="172"/>
      <c r="AN18" s="52"/>
    </row>
    <row r="19" spans="1:40" ht="15.75" thickBot="1">
      <c r="A19" s="72">
        <v>43868</v>
      </c>
      <c r="B19" s="73">
        <f>Parâmetros!D8*0.04*47.9982</f>
        <v>0.51838055999999999</v>
      </c>
      <c r="C19" s="74">
        <f t="shared" si="0"/>
        <v>19.92405282</v>
      </c>
      <c r="D19" s="75">
        <f t="shared" ref="D19" si="26">MAX(C115:C131)</f>
        <v>30.087671669999999</v>
      </c>
      <c r="E19" s="69">
        <f t="shared" si="1"/>
        <v>12.035068667999999</v>
      </c>
      <c r="F19" s="60" t="str">
        <f t="shared" si="12"/>
        <v>1</v>
      </c>
      <c r="G19" s="69">
        <f t="shared" si="2"/>
        <v>-49.886026829000002</v>
      </c>
      <c r="H19" s="60" t="str">
        <f t="shared" si="13"/>
        <v>0</v>
      </c>
      <c r="I19" s="69">
        <f t="shared" si="3"/>
        <v>-48.886026829000002</v>
      </c>
      <c r="J19" s="60" t="str">
        <f t="shared" si="14"/>
        <v>0</v>
      </c>
      <c r="K19" s="69">
        <f t="shared" si="4"/>
        <v>-135.57684845175004</v>
      </c>
      <c r="L19" s="60" t="str">
        <f t="shared" si="15"/>
        <v>0</v>
      </c>
      <c r="M19" s="69">
        <f t="shared" si="5"/>
        <v>152.93908427237142</v>
      </c>
      <c r="N19" s="60" t="str">
        <f t="shared" si="16"/>
        <v>0</v>
      </c>
      <c r="O19" s="76">
        <f t="shared" si="6"/>
        <v>12.035068667999999</v>
      </c>
      <c r="P19" s="77">
        <v>140</v>
      </c>
      <c r="R19" s="71" t="str">
        <f t="shared" si="17"/>
        <v>1</v>
      </c>
      <c r="S19" s="71">
        <f t="shared" si="7"/>
        <v>1</v>
      </c>
      <c r="T19" s="71" t="str">
        <f t="shared" si="18"/>
        <v>0</v>
      </c>
      <c r="U19" s="71">
        <f t="shared" si="8"/>
        <v>0</v>
      </c>
      <c r="V19" s="71" t="str">
        <f t="shared" si="19"/>
        <v>0</v>
      </c>
      <c r="W19" s="71">
        <f t="shared" si="9"/>
        <v>0</v>
      </c>
      <c r="X19" s="71" t="str">
        <f t="shared" si="20"/>
        <v>0</v>
      </c>
      <c r="Y19" s="71">
        <f t="shared" si="10"/>
        <v>0</v>
      </c>
      <c r="Z19" s="71" t="str">
        <f t="shared" si="21"/>
        <v>0</v>
      </c>
      <c r="AA19" s="71">
        <f t="shared" si="11"/>
        <v>0</v>
      </c>
      <c r="AB19" s="52"/>
      <c r="AC19" s="173"/>
      <c r="AD19" s="174"/>
      <c r="AE19" s="174"/>
      <c r="AF19" s="174"/>
      <c r="AG19" s="174"/>
      <c r="AH19" s="174"/>
      <c r="AI19" s="174"/>
      <c r="AJ19" s="174"/>
      <c r="AK19" s="174"/>
      <c r="AL19" s="174"/>
      <c r="AM19" s="175"/>
      <c r="AN19" s="52"/>
    </row>
    <row r="20" spans="1:40" ht="15.75" thickBot="1">
      <c r="A20" s="72">
        <v>43869</v>
      </c>
      <c r="B20" s="73">
        <f>Parâmetros!D9*0.04*47.9982</f>
        <v>1.1903553599999999</v>
      </c>
      <c r="C20" s="74">
        <f t="shared" si="0"/>
        <v>26.101421159999997</v>
      </c>
      <c r="D20" s="75">
        <f t="shared" ref="D20" si="27">MAX(C132:C148)</f>
        <v>34.054722900000002</v>
      </c>
      <c r="E20" s="69">
        <f t="shared" si="1"/>
        <v>13.62188916</v>
      </c>
      <c r="F20" s="60" t="str">
        <f t="shared" si="12"/>
        <v>1</v>
      </c>
      <c r="G20" s="69">
        <f t="shared" si="2"/>
        <v>-44.728860230000009</v>
      </c>
      <c r="H20" s="60" t="str">
        <f t="shared" si="13"/>
        <v>0</v>
      </c>
      <c r="I20" s="69">
        <f t="shared" si="3"/>
        <v>-43.728860230000009</v>
      </c>
      <c r="J20" s="60" t="str">
        <f t="shared" si="14"/>
        <v>0</v>
      </c>
      <c r="K20" s="69">
        <f t="shared" si="4"/>
        <v>-127.74192227249998</v>
      </c>
      <c r="L20" s="60" t="str">
        <f t="shared" si="15"/>
        <v>0</v>
      </c>
      <c r="M20" s="69">
        <f t="shared" si="5"/>
        <v>154.06119304885715</v>
      </c>
      <c r="N20" s="60" t="str">
        <f t="shared" si="16"/>
        <v>0</v>
      </c>
      <c r="O20" s="76">
        <f t="shared" si="6"/>
        <v>13.62188916</v>
      </c>
      <c r="P20" s="77">
        <v>140</v>
      </c>
      <c r="R20" s="71" t="str">
        <f t="shared" si="17"/>
        <v>1</v>
      </c>
      <c r="S20" s="71">
        <f t="shared" si="7"/>
        <v>1</v>
      </c>
      <c r="T20" s="71" t="str">
        <f t="shared" si="18"/>
        <v>0</v>
      </c>
      <c r="U20" s="71">
        <f t="shared" si="8"/>
        <v>0</v>
      </c>
      <c r="V20" s="71" t="str">
        <f t="shared" si="19"/>
        <v>0</v>
      </c>
      <c r="W20" s="71">
        <f t="shared" si="9"/>
        <v>0</v>
      </c>
      <c r="X20" s="71" t="str">
        <f t="shared" si="20"/>
        <v>0</v>
      </c>
      <c r="Y20" s="71">
        <f t="shared" si="10"/>
        <v>0</v>
      </c>
      <c r="Z20" s="71" t="str">
        <f t="shared" si="21"/>
        <v>0</v>
      </c>
      <c r="AA20" s="71">
        <f t="shared" si="11"/>
        <v>0</v>
      </c>
      <c r="AB20" s="52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52"/>
    </row>
    <row r="21" spans="1:40" ht="15.75" customHeight="1" thickBot="1">
      <c r="A21" s="72">
        <v>43870</v>
      </c>
      <c r="B21" s="73">
        <f>Parâmetros!D10*0.04*47.9982</f>
        <v>2.6686999199999999</v>
      </c>
      <c r="C21" s="74">
        <f t="shared" si="0"/>
        <v>31.470019829999998</v>
      </c>
      <c r="D21" s="75">
        <f t="shared" ref="D21" si="28">MAX(C149:C165)</f>
        <v>31.542017129999998</v>
      </c>
      <c r="E21" s="69">
        <f t="shared" si="1"/>
        <v>12.616806852</v>
      </c>
      <c r="F21" s="60" t="str">
        <f t="shared" si="12"/>
        <v>1</v>
      </c>
      <c r="G21" s="69">
        <f t="shared" si="2"/>
        <v>-47.995377730999991</v>
      </c>
      <c r="H21" s="60" t="str">
        <f t="shared" si="13"/>
        <v>0</v>
      </c>
      <c r="I21" s="69">
        <f t="shared" si="3"/>
        <v>-46.995377730999991</v>
      </c>
      <c r="J21" s="60" t="str">
        <f t="shared" si="14"/>
        <v>0</v>
      </c>
      <c r="K21" s="69">
        <f t="shared" si="4"/>
        <v>-132.70451616825</v>
      </c>
      <c r="L21" s="60" t="str">
        <f t="shared" si="15"/>
        <v>0</v>
      </c>
      <c r="M21" s="69">
        <f t="shared" si="5"/>
        <v>153.35045627391429</v>
      </c>
      <c r="N21" s="60" t="str">
        <f t="shared" si="16"/>
        <v>0</v>
      </c>
      <c r="O21" s="76">
        <f t="shared" si="6"/>
        <v>12.616806852</v>
      </c>
      <c r="P21" s="77">
        <v>140</v>
      </c>
      <c r="R21" s="71" t="str">
        <f t="shared" si="17"/>
        <v>1</v>
      </c>
      <c r="S21" s="71">
        <f t="shared" si="7"/>
        <v>1</v>
      </c>
      <c r="T21" s="71" t="str">
        <f t="shared" si="18"/>
        <v>0</v>
      </c>
      <c r="U21" s="71">
        <f t="shared" si="8"/>
        <v>0</v>
      </c>
      <c r="V21" s="71" t="str">
        <f t="shared" si="19"/>
        <v>0</v>
      </c>
      <c r="W21" s="71">
        <f t="shared" si="9"/>
        <v>0</v>
      </c>
      <c r="X21" s="71" t="str">
        <f t="shared" si="20"/>
        <v>0</v>
      </c>
      <c r="Y21" s="71">
        <f t="shared" si="10"/>
        <v>0</v>
      </c>
      <c r="Z21" s="71" t="str">
        <f t="shared" si="21"/>
        <v>0</v>
      </c>
      <c r="AA21" s="71">
        <f t="shared" si="11"/>
        <v>0</v>
      </c>
      <c r="AB21" s="52"/>
      <c r="AC21" s="176" t="s">
        <v>123</v>
      </c>
      <c r="AD21" s="177"/>
      <c r="AE21" s="177"/>
      <c r="AF21" s="177"/>
      <c r="AG21" s="177"/>
      <c r="AH21" s="177"/>
      <c r="AI21" s="177"/>
      <c r="AJ21" s="177"/>
      <c r="AK21" s="177"/>
      <c r="AL21" s="177"/>
      <c r="AM21" s="178"/>
      <c r="AN21" s="52"/>
    </row>
    <row r="22" spans="1:40">
      <c r="A22" s="72">
        <v>43871</v>
      </c>
      <c r="B22" s="73">
        <f>Parâmetros!D11*0.04*47.9982</f>
        <v>3.9358523999999995</v>
      </c>
      <c r="C22" s="74">
        <f t="shared" si="0"/>
        <v>36.260240189999998</v>
      </c>
      <c r="D22" s="75">
        <f t="shared" ref="D22" si="29">MAX(C166:C182)</f>
        <v>31.726810199999996</v>
      </c>
      <c r="E22" s="69">
        <f t="shared" si="1"/>
        <v>12.690724079999997</v>
      </c>
      <c r="F22" s="60" t="str">
        <f t="shared" si="12"/>
        <v>1</v>
      </c>
      <c r="G22" s="69">
        <f t="shared" si="2"/>
        <v>-47.755146740000015</v>
      </c>
      <c r="H22" s="60" t="str">
        <f t="shared" si="13"/>
        <v>0</v>
      </c>
      <c r="I22" s="69">
        <f t="shared" si="3"/>
        <v>-46.755146740000015</v>
      </c>
      <c r="J22" s="60" t="str">
        <f t="shared" si="14"/>
        <v>0</v>
      </c>
      <c r="K22" s="69">
        <f t="shared" si="4"/>
        <v>-132.33954985500003</v>
      </c>
      <c r="L22" s="60" t="str">
        <f t="shared" si="15"/>
        <v>0</v>
      </c>
      <c r="M22" s="69">
        <f t="shared" si="5"/>
        <v>153.40272631371428</v>
      </c>
      <c r="N22" s="60" t="str">
        <f t="shared" si="16"/>
        <v>0</v>
      </c>
      <c r="O22" s="76">
        <f t="shared" si="6"/>
        <v>12.690724079999997</v>
      </c>
      <c r="P22" s="77">
        <v>140</v>
      </c>
      <c r="R22" s="71" t="str">
        <f t="shared" si="17"/>
        <v>1</v>
      </c>
      <c r="S22" s="71">
        <f t="shared" si="7"/>
        <v>1</v>
      </c>
      <c r="T22" s="71" t="str">
        <f t="shared" si="18"/>
        <v>0</v>
      </c>
      <c r="U22" s="71">
        <f t="shared" si="8"/>
        <v>0</v>
      </c>
      <c r="V22" s="71" t="str">
        <f t="shared" si="19"/>
        <v>0</v>
      </c>
      <c r="W22" s="71">
        <f t="shared" si="9"/>
        <v>0</v>
      </c>
      <c r="X22" s="71" t="str">
        <f t="shared" si="20"/>
        <v>0</v>
      </c>
      <c r="Y22" s="71">
        <f t="shared" si="10"/>
        <v>0</v>
      </c>
      <c r="Z22" s="71" t="str">
        <f t="shared" si="21"/>
        <v>0</v>
      </c>
      <c r="AA22" s="71">
        <f t="shared" si="11"/>
        <v>0</v>
      </c>
      <c r="AB22" s="52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52"/>
    </row>
    <row r="23" spans="1:40">
      <c r="A23" s="72">
        <v>43872</v>
      </c>
      <c r="B23" s="73">
        <f>Parâmetros!D12*0.04*47.9982</f>
        <v>21.86797992</v>
      </c>
      <c r="C23" s="74">
        <f t="shared" si="0"/>
        <v>40.666474950000001</v>
      </c>
      <c r="D23" s="75">
        <f t="shared" ref="D23" si="30">MAX(C183:C199)</f>
        <v>29.204504789999994</v>
      </c>
      <c r="E23" s="69">
        <f t="shared" si="1"/>
        <v>11.681801915999998</v>
      </c>
      <c r="F23" s="60" t="str">
        <f t="shared" si="12"/>
        <v>1</v>
      </c>
      <c r="G23" s="69">
        <f t="shared" si="2"/>
        <v>-51.034143773000011</v>
      </c>
      <c r="H23" s="60" t="str">
        <f t="shared" si="13"/>
        <v>0</v>
      </c>
      <c r="I23" s="69">
        <f t="shared" si="3"/>
        <v>-50.034143773000011</v>
      </c>
      <c r="J23" s="60" t="str">
        <f t="shared" si="14"/>
        <v>0</v>
      </c>
      <c r="K23" s="69">
        <f t="shared" si="4"/>
        <v>-137.32110303975003</v>
      </c>
      <c r="L23" s="60" t="str">
        <f t="shared" si="15"/>
        <v>0</v>
      </c>
      <c r="M23" s="69">
        <f t="shared" si="5"/>
        <v>152.68927421202858</v>
      </c>
      <c r="N23" s="60" t="str">
        <f t="shared" si="16"/>
        <v>0</v>
      </c>
      <c r="O23" s="76">
        <f t="shared" si="6"/>
        <v>11.681801915999998</v>
      </c>
      <c r="P23" s="77">
        <v>140</v>
      </c>
      <c r="R23" s="71" t="str">
        <f t="shared" si="17"/>
        <v>1</v>
      </c>
      <c r="S23" s="71">
        <f t="shared" si="7"/>
        <v>1</v>
      </c>
      <c r="T23" s="71" t="str">
        <f t="shared" si="18"/>
        <v>0</v>
      </c>
      <c r="U23" s="71">
        <f t="shared" si="8"/>
        <v>0</v>
      </c>
      <c r="V23" s="71" t="str">
        <f t="shared" si="19"/>
        <v>0</v>
      </c>
      <c r="W23" s="71">
        <f t="shared" si="9"/>
        <v>0</v>
      </c>
      <c r="X23" s="71" t="str">
        <f t="shared" si="20"/>
        <v>0</v>
      </c>
      <c r="Y23" s="71">
        <f t="shared" si="10"/>
        <v>0</v>
      </c>
      <c r="Z23" s="71" t="str">
        <f t="shared" si="21"/>
        <v>0</v>
      </c>
      <c r="AA23" s="71">
        <f t="shared" si="11"/>
        <v>0</v>
      </c>
      <c r="AB23" s="52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52"/>
    </row>
    <row r="24" spans="1:40">
      <c r="A24" s="72">
        <v>43873</v>
      </c>
      <c r="B24" s="73">
        <f>Parâmetros!D13*0.04*47.9982</f>
        <v>34.462707599999995</v>
      </c>
      <c r="C24" s="74">
        <f t="shared" si="0"/>
        <v>42.502406100000002</v>
      </c>
      <c r="D24" s="75">
        <f t="shared" ref="D24" si="31">MAX(C200:C216)</f>
        <v>28.710123329999998</v>
      </c>
      <c r="E24" s="69">
        <f t="shared" si="1"/>
        <v>11.484049332</v>
      </c>
      <c r="F24" s="60" t="str">
        <f t="shared" si="12"/>
        <v>1</v>
      </c>
      <c r="G24" s="69">
        <f t="shared" si="2"/>
        <v>-51.676839670999996</v>
      </c>
      <c r="H24" s="60" t="str">
        <f t="shared" si="13"/>
        <v>0</v>
      </c>
      <c r="I24" s="69">
        <f t="shared" si="3"/>
        <v>-50.676839670999982</v>
      </c>
      <c r="J24" s="60" t="str">
        <f t="shared" si="14"/>
        <v>0</v>
      </c>
      <c r="K24" s="69">
        <f t="shared" si="4"/>
        <v>-138.29750642325001</v>
      </c>
      <c r="L24" s="60" t="str">
        <f t="shared" si="15"/>
        <v>0</v>
      </c>
      <c r="M24" s="69">
        <f t="shared" si="5"/>
        <v>152.54943488477141</v>
      </c>
      <c r="N24" s="60" t="str">
        <f t="shared" si="16"/>
        <v>0</v>
      </c>
      <c r="O24" s="76">
        <f t="shared" si="6"/>
        <v>11.484049332</v>
      </c>
      <c r="P24" s="77">
        <v>140</v>
      </c>
      <c r="R24" s="71" t="str">
        <f t="shared" si="17"/>
        <v>1</v>
      </c>
      <c r="S24" s="71">
        <f t="shared" si="7"/>
        <v>1</v>
      </c>
      <c r="T24" s="71" t="str">
        <f t="shared" si="18"/>
        <v>0</v>
      </c>
      <c r="U24" s="71">
        <f t="shared" si="8"/>
        <v>0</v>
      </c>
      <c r="V24" s="71" t="str">
        <f t="shared" si="19"/>
        <v>0</v>
      </c>
      <c r="W24" s="71">
        <f t="shared" si="9"/>
        <v>0</v>
      </c>
      <c r="X24" s="71" t="str">
        <f t="shared" si="20"/>
        <v>0</v>
      </c>
      <c r="Y24" s="71">
        <f t="shared" si="10"/>
        <v>0</v>
      </c>
      <c r="Z24" s="71" t="str">
        <f t="shared" si="21"/>
        <v>0</v>
      </c>
      <c r="AA24" s="71">
        <f t="shared" si="11"/>
        <v>0</v>
      </c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</row>
    <row r="25" spans="1:40">
      <c r="A25" s="72">
        <v>43874</v>
      </c>
      <c r="B25" s="73">
        <f>Parâmetros!D14*0.04*47.9982</f>
        <v>43.25597784</v>
      </c>
      <c r="C25" s="74">
        <f t="shared" si="0"/>
        <v>42.200017439999996</v>
      </c>
      <c r="D25" s="75">
        <f t="shared" ref="D25" si="32">MAX(C217:C233)</f>
        <v>16.751371799999998</v>
      </c>
      <c r="E25" s="69">
        <f t="shared" si="1"/>
        <v>6.7005487199999987</v>
      </c>
      <c r="F25" s="60" t="str">
        <f t="shared" si="12"/>
        <v>1</v>
      </c>
      <c r="G25" s="69">
        <f t="shared" si="2"/>
        <v>-67.223216660000006</v>
      </c>
      <c r="H25" s="60" t="str">
        <f t="shared" si="13"/>
        <v>0</v>
      </c>
      <c r="I25" s="69">
        <f t="shared" si="3"/>
        <v>-66.223216659999991</v>
      </c>
      <c r="J25" s="60" t="str">
        <f t="shared" si="14"/>
        <v>0</v>
      </c>
      <c r="K25" s="69">
        <f t="shared" si="4"/>
        <v>-161.91604069500005</v>
      </c>
      <c r="L25" s="60" t="str">
        <f t="shared" si="15"/>
        <v>0</v>
      </c>
      <c r="M25" s="69">
        <f t="shared" si="5"/>
        <v>149.16681659485715</v>
      </c>
      <c r="N25" s="60" t="str">
        <f t="shared" si="16"/>
        <v>0</v>
      </c>
      <c r="O25" s="76">
        <f t="shared" si="6"/>
        <v>6.7005487199999987</v>
      </c>
      <c r="P25" s="77">
        <v>140</v>
      </c>
      <c r="R25" s="71" t="str">
        <f t="shared" si="17"/>
        <v>1</v>
      </c>
      <c r="S25" s="71">
        <f t="shared" si="7"/>
        <v>1</v>
      </c>
      <c r="T25" s="71" t="str">
        <f t="shared" si="18"/>
        <v>0</v>
      </c>
      <c r="U25" s="71">
        <f t="shared" si="8"/>
        <v>0</v>
      </c>
      <c r="V25" s="71" t="str">
        <f t="shared" si="19"/>
        <v>0</v>
      </c>
      <c r="W25" s="71">
        <f t="shared" si="9"/>
        <v>0</v>
      </c>
      <c r="X25" s="71" t="str">
        <f t="shared" si="20"/>
        <v>0</v>
      </c>
      <c r="Y25" s="71">
        <f t="shared" si="10"/>
        <v>0</v>
      </c>
      <c r="Z25" s="71" t="str">
        <f t="shared" si="21"/>
        <v>0</v>
      </c>
      <c r="AA25" s="71">
        <f t="shared" si="11"/>
        <v>0</v>
      </c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</row>
    <row r="26" spans="1:40">
      <c r="A26" s="72">
        <v>43875</v>
      </c>
      <c r="B26" s="73">
        <f>Parâmetros!D15*0.04*47.9982</f>
        <v>51.492468959999997</v>
      </c>
      <c r="C26" s="74">
        <f t="shared" si="0"/>
        <v>39.35372418</v>
      </c>
      <c r="D26" s="75">
        <f t="shared" ref="D26" si="33">MAX(C234:C250)</f>
        <v>35.249878079999995</v>
      </c>
      <c r="E26" s="69">
        <f t="shared" si="1"/>
        <v>14.099951231999999</v>
      </c>
      <c r="F26" s="60" t="str">
        <f t="shared" si="12"/>
        <v>1</v>
      </c>
      <c r="G26" s="69">
        <f t="shared" si="2"/>
        <v>-43.175158495999995</v>
      </c>
      <c r="H26" s="60" t="str">
        <f t="shared" si="13"/>
        <v>0</v>
      </c>
      <c r="I26" s="69">
        <f t="shared" si="3"/>
        <v>-42.175158495999995</v>
      </c>
      <c r="J26" s="60" t="str">
        <f t="shared" si="14"/>
        <v>0</v>
      </c>
      <c r="K26" s="69">
        <f t="shared" si="4"/>
        <v>-125.38149079199999</v>
      </c>
      <c r="L26" s="60" t="str">
        <f t="shared" si="15"/>
        <v>0</v>
      </c>
      <c r="M26" s="69">
        <f t="shared" si="5"/>
        <v>154.39925122834285</v>
      </c>
      <c r="N26" s="60" t="str">
        <f t="shared" si="16"/>
        <v>0</v>
      </c>
      <c r="O26" s="76">
        <f t="shared" si="6"/>
        <v>14.099951231999999</v>
      </c>
      <c r="P26" s="77">
        <v>140</v>
      </c>
      <c r="R26" s="71" t="str">
        <f t="shared" si="17"/>
        <v>1</v>
      </c>
      <c r="S26" s="71">
        <f t="shared" si="7"/>
        <v>1</v>
      </c>
      <c r="T26" s="71" t="str">
        <f t="shared" si="18"/>
        <v>0</v>
      </c>
      <c r="U26" s="71">
        <f t="shared" si="8"/>
        <v>0</v>
      </c>
      <c r="V26" s="71" t="str">
        <f t="shared" si="19"/>
        <v>0</v>
      </c>
      <c r="W26" s="71">
        <f t="shared" si="9"/>
        <v>0</v>
      </c>
      <c r="X26" s="71" t="str">
        <f t="shared" si="20"/>
        <v>0</v>
      </c>
      <c r="Y26" s="71">
        <f t="shared" si="10"/>
        <v>0</v>
      </c>
      <c r="Z26" s="71" t="str">
        <f t="shared" si="21"/>
        <v>0</v>
      </c>
      <c r="AA26" s="71">
        <f t="shared" si="11"/>
        <v>0</v>
      </c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</row>
    <row r="27" spans="1:40">
      <c r="A27" s="72">
        <v>43876</v>
      </c>
      <c r="B27" s="73">
        <f>Parâmetros!D16*0.04*47.9982</f>
        <v>49.937327279999998</v>
      </c>
      <c r="C27" s="74">
        <f t="shared" si="0"/>
        <v>35.751459269999998</v>
      </c>
      <c r="D27" s="75">
        <f t="shared" ref="D27" si="34">MAX(C251:C267)</f>
        <v>31.206029729999997</v>
      </c>
      <c r="E27" s="69">
        <f t="shared" si="1"/>
        <v>12.482411891999998</v>
      </c>
      <c r="F27" s="60" t="str">
        <f t="shared" si="12"/>
        <v>1</v>
      </c>
      <c r="G27" s="69">
        <f t="shared" si="2"/>
        <v>-48.432161351000005</v>
      </c>
      <c r="H27" s="60" t="str">
        <f t="shared" si="13"/>
        <v>0</v>
      </c>
      <c r="I27" s="69">
        <f t="shared" si="3"/>
        <v>-47.432161351000019</v>
      </c>
      <c r="J27" s="60" t="str">
        <f t="shared" si="14"/>
        <v>0</v>
      </c>
      <c r="K27" s="69">
        <f t="shared" si="4"/>
        <v>-133.36809128324998</v>
      </c>
      <c r="L27" s="60" t="str">
        <f t="shared" si="15"/>
        <v>0</v>
      </c>
      <c r="M27" s="69">
        <f t="shared" si="5"/>
        <v>153.2554198379143</v>
      </c>
      <c r="N27" s="60" t="str">
        <f t="shared" si="16"/>
        <v>0</v>
      </c>
      <c r="O27" s="76">
        <f t="shared" si="6"/>
        <v>12.482411891999998</v>
      </c>
      <c r="P27" s="77">
        <v>140</v>
      </c>
      <c r="R27" s="71" t="str">
        <f t="shared" si="17"/>
        <v>1</v>
      </c>
      <c r="S27" s="71">
        <f t="shared" si="7"/>
        <v>1</v>
      </c>
      <c r="T27" s="71" t="str">
        <f t="shared" si="18"/>
        <v>0</v>
      </c>
      <c r="U27" s="71">
        <f t="shared" si="8"/>
        <v>0</v>
      </c>
      <c r="V27" s="71" t="str">
        <f t="shared" si="19"/>
        <v>0</v>
      </c>
      <c r="W27" s="71">
        <f t="shared" si="9"/>
        <v>0</v>
      </c>
      <c r="X27" s="71" t="str">
        <f t="shared" si="20"/>
        <v>0</v>
      </c>
      <c r="Y27" s="71">
        <f t="shared" si="10"/>
        <v>0</v>
      </c>
      <c r="Z27" s="71" t="str">
        <f t="shared" si="21"/>
        <v>0</v>
      </c>
      <c r="AA27" s="71">
        <f t="shared" si="11"/>
        <v>0</v>
      </c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</row>
    <row r="28" spans="1:40">
      <c r="A28" s="72">
        <v>43877</v>
      </c>
      <c r="B28" s="73">
        <f>Parâmetros!D17*0.04*47.9982</f>
        <v>44.139144719999997</v>
      </c>
      <c r="C28" s="74">
        <f t="shared" si="0"/>
        <v>32.746771949999996</v>
      </c>
      <c r="D28" s="75">
        <f t="shared" ref="D28" si="35">MAX(C268:C284)</f>
        <v>39.101733629999998</v>
      </c>
      <c r="E28" s="69">
        <f t="shared" si="1"/>
        <v>15.640693451999999</v>
      </c>
      <c r="F28" s="60" t="str">
        <f t="shared" si="12"/>
        <v>1</v>
      </c>
      <c r="G28" s="69">
        <f t="shared" si="2"/>
        <v>-38.167746280999992</v>
      </c>
      <c r="H28" s="60" t="str">
        <f t="shared" si="13"/>
        <v>0</v>
      </c>
      <c r="I28" s="69">
        <f t="shared" si="3"/>
        <v>-37.167746280999992</v>
      </c>
      <c r="J28" s="60" t="str">
        <f t="shared" si="14"/>
        <v>0</v>
      </c>
      <c r="K28" s="69">
        <f t="shared" si="4"/>
        <v>-117.77407608075001</v>
      </c>
      <c r="L28" s="60" t="str">
        <f t="shared" si="15"/>
        <v>0</v>
      </c>
      <c r="M28" s="69">
        <f t="shared" si="5"/>
        <v>155.48877608391427</v>
      </c>
      <c r="N28" s="60" t="str">
        <f t="shared" si="16"/>
        <v>0</v>
      </c>
      <c r="O28" s="76">
        <f t="shared" si="6"/>
        <v>15.640693451999999</v>
      </c>
      <c r="P28" s="77">
        <v>140</v>
      </c>
      <c r="R28" s="71" t="str">
        <f t="shared" si="17"/>
        <v>1</v>
      </c>
      <c r="S28" s="71">
        <f t="shared" si="7"/>
        <v>1</v>
      </c>
      <c r="T28" s="71" t="str">
        <f t="shared" si="18"/>
        <v>0</v>
      </c>
      <c r="U28" s="71">
        <f t="shared" si="8"/>
        <v>0</v>
      </c>
      <c r="V28" s="71" t="str">
        <f t="shared" si="19"/>
        <v>0</v>
      </c>
      <c r="W28" s="71">
        <f t="shared" si="9"/>
        <v>0</v>
      </c>
      <c r="X28" s="71" t="str">
        <f t="shared" si="20"/>
        <v>0</v>
      </c>
      <c r="Y28" s="71">
        <f t="shared" si="10"/>
        <v>0</v>
      </c>
      <c r="Z28" s="71" t="str">
        <f t="shared" si="21"/>
        <v>0</v>
      </c>
      <c r="AA28" s="71">
        <f t="shared" si="11"/>
        <v>0</v>
      </c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</row>
    <row r="29" spans="1:40">
      <c r="A29" s="72">
        <v>43878</v>
      </c>
      <c r="B29" s="73">
        <f>Parâmetros!D18*0.04*47.9982</f>
        <v>40.990462800000003</v>
      </c>
      <c r="C29" s="74">
        <f t="shared" si="0"/>
        <v>30.714048179999995</v>
      </c>
      <c r="D29" s="75">
        <f t="shared" ref="D29" si="36">MAX(C285:C301)</f>
        <v>44.969513579999997</v>
      </c>
      <c r="E29" s="69">
        <f t="shared" si="1"/>
        <v>17.987805431999998</v>
      </c>
      <c r="F29" s="60" t="str">
        <f t="shared" si="12"/>
        <v>1</v>
      </c>
      <c r="G29" s="69">
        <f t="shared" si="2"/>
        <v>-30.539632346000005</v>
      </c>
      <c r="H29" s="60" t="str">
        <f t="shared" si="13"/>
        <v>0</v>
      </c>
      <c r="I29" s="69">
        <f t="shared" si="3"/>
        <v>-29.539632346000005</v>
      </c>
      <c r="J29" s="60" t="str">
        <f t="shared" si="14"/>
        <v>0</v>
      </c>
      <c r="K29" s="69">
        <f t="shared" si="4"/>
        <v>-106.18521067949999</v>
      </c>
      <c r="L29" s="60" t="str">
        <f t="shared" si="15"/>
        <v>0</v>
      </c>
      <c r="M29" s="69">
        <f t="shared" si="5"/>
        <v>157.14851955548573</v>
      </c>
      <c r="N29" s="60" t="str">
        <f t="shared" si="16"/>
        <v>0</v>
      </c>
      <c r="O29" s="76">
        <f t="shared" si="6"/>
        <v>17.987805431999998</v>
      </c>
      <c r="P29" s="77">
        <v>140</v>
      </c>
      <c r="R29" s="71" t="str">
        <f t="shared" si="17"/>
        <v>1</v>
      </c>
      <c r="S29" s="71">
        <f t="shared" si="7"/>
        <v>1</v>
      </c>
      <c r="T29" s="71" t="str">
        <f t="shared" si="18"/>
        <v>0</v>
      </c>
      <c r="U29" s="71">
        <f t="shared" si="8"/>
        <v>0</v>
      </c>
      <c r="V29" s="71" t="str">
        <f t="shared" si="19"/>
        <v>0</v>
      </c>
      <c r="W29" s="71">
        <f t="shared" si="9"/>
        <v>0</v>
      </c>
      <c r="X29" s="71" t="str">
        <f t="shared" si="20"/>
        <v>0</v>
      </c>
      <c r="Y29" s="71">
        <f t="shared" si="10"/>
        <v>0</v>
      </c>
      <c r="Z29" s="71" t="str">
        <f t="shared" si="21"/>
        <v>0</v>
      </c>
      <c r="AA29" s="71">
        <f t="shared" si="11"/>
        <v>0</v>
      </c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</row>
    <row r="30" spans="1:40">
      <c r="A30" s="72">
        <v>43879</v>
      </c>
      <c r="B30" s="73">
        <f>Parâmetros!D19*0.04*47.9982</f>
        <v>39.185730479999997</v>
      </c>
      <c r="C30" s="74">
        <f t="shared" ref="C30:C46" si="37">AVERAGE(B37:B44)</f>
        <v>15.534617429999999</v>
      </c>
      <c r="D30" s="75">
        <f t="shared" ref="D30" si="38">MAX(C302:C318)</f>
        <v>34.073922179999997</v>
      </c>
      <c r="E30" s="69">
        <f t="shared" si="1"/>
        <v>13.629568872</v>
      </c>
      <c r="F30" s="60" t="str">
        <f t="shared" si="12"/>
        <v>1</v>
      </c>
      <c r="G30" s="69">
        <f t="shared" si="2"/>
        <v>-44.703901166000009</v>
      </c>
      <c r="H30" s="60" t="str">
        <f t="shared" si="13"/>
        <v>0</v>
      </c>
      <c r="I30" s="69">
        <f t="shared" si="3"/>
        <v>-43.703901166000009</v>
      </c>
      <c r="J30" s="60" t="str">
        <f t="shared" si="14"/>
        <v>0</v>
      </c>
      <c r="K30" s="69">
        <f t="shared" si="4"/>
        <v>-127.70400369449999</v>
      </c>
      <c r="L30" s="60" t="str">
        <f t="shared" si="15"/>
        <v>0</v>
      </c>
      <c r="M30" s="69">
        <f t="shared" si="5"/>
        <v>154.06662370234287</v>
      </c>
      <c r="N30" s="60" t="str">
        <f t="shared" si="16"/>
        <v>0</v>
      </c>
      <c r="O30" s="76">
        <f t="shared" si="6"/>
        <v>13.629568872</v>
      </c>
      <c r="P30" s="77">
        <v>140</v>
      </c>
      <c r="R30" s="71" t="str">
        <f t="shared" si="17"/>
        <v>1</v>
      </c>
      <c r="S30" s="71">
        <f t="shared" si="7"/>
        <v>1</v>
      </c>
      <c r="T30" s="71" t="str">
        <f t="shared" si="18"/>
        <v>0</v>
      </c>
      <c r="U30" s="71">
        <f t="shared" si="8"/>
        <v>0</v>
      </c>
      <c r="V30" s="71" t="str">
        <f t="shared" si="19"/>
        <v>0</v>
      </c>
      <c r="W30" s="71">
        <f t="shared" si="9"/>
        <v>0</v>
      </c>
      <c r="X30" s="71" t="str">
        <f t="shared" si="20"/>
        <v>0</v>
      </c>
      <c r="Y30" s="71">
        <f t="shared" si="10"/>
        <v>0</v>
      </c>
      <c r="Z30" s="71" t="str">
        <f t="shared" si="21"/>
        <v>0</v>
      </c>
      <c r="AA30" s="71">
        <f t="shared" si="11"/>
        <v>0</v>
      </c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</row>
    <row r="31" spans="1:40">
      <c r="A31" s="72">
        <v>43880</v>
      </c>
      <c r="B31" s="73">
        <f>Parâmetros!D20*0.04*47.9982</f>
        <v>36.555429119999992</v>
      </c>
      <c r="C31" s="74">
        <f t="shared" si="37"/>
        <v>16.614576929999998</v>
      </c>
      <c r="D31" s="75">
        <f t="shared" ref="D31" si="39">MAX(C319:C335)</f>
        <v>33.015561869999999</v>
      </c>
      <c r="E31" s="69">
        <f t="shared" si="1"/>
        <v>13.206224748</v>
      </c>
      <c r="F31" s="60" t="str">
        <f t="shared" si="12"/>
        <v>1</v>
      </c>
      <c r="G31" s="69">
        <f t="shared" si="2"/>
        <v>-46.079769569000007</v>
      </c>
      <c r="H31" s="60" t="str">
        <f t="shared" si="13"/>
        <v>0</v>
      </c>
      <c r="I31" s="69">
        <f t="shared" si="3"/>
        <v>-45.079769569000007</v>
      </c>
      <c r="J31" s="60" t="str">
        <f t="shared" si="14"/>
        <v>0</v>
      </c>
      <c r="K31" s="69">
        <f t="shared" si="4"/>
        <v>-129.79426530675002</v>
      </c>
      <c r="L31" s="60" t="str">
        <f t="shared" si="15"/>
        <v>0</v>
      </c>
      <c r="M31" s="69">
        <f t="shared" si="5"/>
        <v>153.76725892894285</v>
      </c>
      <c r="N31" s="60" t="str">
        <f t="shared" si="16"/>
        <v>0</v>
      </c>
      <c r="O31" s="76">
        <f t="shared" si="6"/>
        <v>13.206224748</v>
      </c>
      <c r="P31" s="77">
        <v>140</v>
      </c>
      <c r="R31" s="71" t="str">
        <f t="shared" si="17"/>
        <v>1</v>
      </c>
      <c r="S31" s="71">
        <f t="shared" si="7"/>
        <v>1</v>
      </c>
      <c r="T31" s="71" t="str">
        <f t="shared" si="18"/>
        <v>0</v>
      </c>
      <c r="U31" s="71">
        <f t="shared" si="8"/>
        <v>0</v>
      </c>
      <c r="V31" s="71" t="str">
        <f t="shared" si="19"/>
        <v>0</v>
      </c>
      <c r="W31" s="71">
        <f t="shared" si="9"/>
        <v>0</v>
      </c>
      <c r="X31" s="71" t="str">
        <f t="shared" si="20"/>
        <v>0</v>
      </c>
      <c r="Y31" s="71">
        <f t="shared" si="10"/>
        <v>0</v>
      </c>
      <c r="Z31" s="71" t="str">
        <f t="shared" si="21"/>
        <v>0</v>
      </c>
      <c r="AA31" s="71">
        <f t="shared" si="11"/>
        <v>0</v>
      </c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</row>
    <row r="32" spans="1:40">
      <c r="A32" s="72">
        <v>43881</v>
      </c>
      <c r="B32" s="73">
        <f>Parâmetros!D21*0.04*47.9982</f>
        <v>32.043598320000001</v>
      </c>
      <c r="C32" s="74">
        <f t="shared" si="37"/>
        <v>20.154444179999999</v>
      </c>
      <c r="D32" s="75">
        <f t="shared" ref="D32" si="40">MAX(C336:C352)</f>
        <v>41.571241020000002</v>
      </c>
      <c r="E32" s="69">
        <f t="shared" si="1"/>
        <v>16.628496408000004</v>
      </c>
      <c r="F32" s="60" t="str">
        <f t="shared" si="12"/>
        <v>1</v>
      </c>
      <c r="G32" s="69">
        <f t="shared" si="2"/>
        <v>-34.957386673999991</v>
      </c>
      <c r="H32" s="60" t="str">
        <f t="shared" si="13"/>
        <v>0</v>
      </c>
      <c r="I32" s="69">
        <f t="shared" si="3"/>
        <v>-33.957386673999991</v>
      </c>
      <c r="J32" s="60" t="str">
        <f t="shared" si="14"/>
        <v>0</v>
      </c>
      <c r="K32" s="69">
        <f t="shared" si="4"/>
        <v>-112.89679898549997</v>
      </c>
      <c r="L32" s="60" t="str">
        <f t="shared" si="15"/>
        <v>0</v>
      </c>
      <c r="M32" s="69">
        <f t="shared" si="5"/>
        <v>156.18729388851429</v>
      </c>
      <c r="N32" s="60" t="str">
        <f t="shared" si="16"/>
        <v>0</v>
      </c>
      <c r="O32" s="76">
        <f t="shared" si="6"/>
        <v>16.628496408000004</v>
      </c>
      <c r="P32" s="77">
        <v>140</v>
      </c>
      <c r="R32" s="71" t="str">
        <f t="shared" si="17"/>
        <v>1</v>
      </c>
      <c r="S32" s="71">
        <f t="shared" si="7"/>
        <v>1</v>
      </c>
      <c r="T32" s="71" t="str">
        <f t="shared" si="18"/>
        <v>0</v>
      </c>
      <c r="U32" s="71">
        <f t="shared" si="8"/>
        <v>0</v>
      </c>
      <c r="V32" s="71" t="str">
        <f t="shared" si="19"/>
        <v>0</v>
      </c>
      <c r="W32" s="71">
        <f t="shared" si="9"/>
        <v>0</v>
      </c>
      <c r="X32" s="71" t="str">
        <f t="shared" si="20"/>
        <v>0</v>
      </c>
      <c r="Y32" s="71">
        <f t="shared" si="10"/>
        <v>0</v>
      </c>
      <c r="Z32" s="71" t="str">
        <f t="shared" si="21"/>
        <v>0</v>
      </c>
      <c r="AA32" s="71">
        <f t="shared" si="11"/>
        <v>0</v>
      </c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</row>
    <row r="33" spans="1:40">
      <c r="A33" s="72">
        <v>43882</v>
      </c>
      <c r="B33" s="73">
        <f>Parâmetros!D22*0.04*47.9982</f>
        <v>20.48563176</v>
      </c>
      <c r="C33" s="74">
        <f t="shared" si="37"/>
        <v>24.224691539999998</v>
      </c>
      <c r="D33" s="75">
        <f t="shared" ref="D33" si="41">MAX(C353:C369)</f>
        <v>56.719472940000003</v>
      </c>
      <c r="E33" s="69">
        <f t="shared" si="1"/>
        <v>22.687789176000003</v>
      </c>
      <c r="F33" s="60" t="str">
        <f t="shared" si="12"/>
        <v>1</v>
      </c>
      <c r="G33" s="69">
        <f t="shared" si="2"/>
        <v>-15.264685178000001</v>
      </c>
      <c r="H33" s="60" t="str">
        <f t="shared" si="13"/>
        <v>0</v>
      </c>
      <c r="I33" s="69">
        <f t="shared" si="3"/>
        <v>-14.264685177999993</v>
      </c>
      <c r="J33" s="60" t="str">
        <f t="shared" si="14"/>
        <v>0</v>
      </c>
      <c r="K33" s="69">
        <f t="shared" si="4"/>
        <v>-82.979040943499996</v>
      </c>
      <c r="L33" s="60" t="str">
        <f t="shared" si="15"/>
        <v>0</v>
      </c>
      <c r="M33" s="69">
        <f t="shared" si="5"/>
        <v>160.47207948874285</v>
      </c>
      <c r="N33" s="60" t="str">
        <f t="shared" si="16"/>
        <v>0</v>
      </c>
      <c r="O33" s="76">
        <f t="shared" si="6"/>
        <v>22.687789176000003</v>
      </c>
      <c r="P33" s="77">
        <v>140</v>
      </c>
      <c r="R33" s="71" t="str">
        <f t="shared" si="17"/>
        <v>1</v>
      </c>
      <c r="S33" s="71">
        <f t="shared" si="7"/>
        <v>1</v>
      </c>
      <c r="T33" s="71" t="str">
        <f t="shared" si="18"/>
        <v>0</v>
      </c>
      <c r="U33" s="71">
        <f t="shared" si="8"/>
        <v>0</v>
      </c>
      <c r="V33" s="71" t="str">
        <f t="shared" si="19"/>
        <v>0</v>
      </c>
      <c r="W33" s="71">
        <f t="shared" si="9"/>
        <v>0</v>
      </c>
      <c r="X33" s="71" t="str">
        <f t="shared" si="20"/>
        <v>0</v>
      </c>
      <c r="Y33" s="71">
        <f t="shared" si="10"/>
        <v>0</v>
      </c>
      <c r="Z33" s="71" t="str">
        <f t="shared" si="21"/>
        <v>0</v>
      </c>
      <c r="AA33" s="71">
        <f t="shared" si="11"/>
        <v>0</v>
      </c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</row>
    <row r="34" spans="1:40">
      <c r="A34" s="72">
        <v>43883</v>
      </c>
      <c r="B34" s="73">
        <f>Parâmetros!D23*0.04*47.9982</f>
        <v>22.674349680000002</v>
      </c>
      <c r="C34" s="74">
        <f t="shared" si="37"/>
        <v>25.578240780000002</v>
      </c>
      <c r="D34" s="75">
        <f t="shared" ref="D34" si="42">MAX(C370:C386)</f>
        <v>50.239715940000004</v>
      </c>
      <c r="E34" s="69">
        <f t="shared" si="1"/>
        <v>20.095886376000003</v>
      </c>
      <c r="F34" s="60" t="str">
        <f t="shared" si="12"/>
        <v>1</v>
      </c>
      <c r="G34" s="69">
        <f t="shared" si="2"/>
        <v>-23.688369277999996</v>
      </c>
      <c r="H34" s="60" t="str">
        <f t="shared" si="13"/>
        <v>0</v>
      </c>
      <c r="I34" s="69">
        <f t="shared" si="3"/>
        <v>-22.688369277999996</v>
      </c>
      <c r="J34" s="60" t="str">
        <f t="shared" si="14"/>
        <v>0</v>
      </c>
      <c r="K34" s="69">
        <f t="shared" si="4"/>
        <v>-95.776561018500018</v>
      </c>
      <c r="L34" s="60" t="str">
        <f t="shared" si="15"/>
        <v>0</v>
      </c>
      <c r="M34" s="69">
        <f t="shared" si="5"/>
        <v>158.63923393731429</v>
      </c>
      <c r="N34" s="60" t="str">
        <f t="shared" si="16"/>
        <v>0</v>
      </c>
      <c r="O34" s="76">
        <f t="shared" si="6"/>
        <v>20.095886376000003</v>
      </c>
      <c r="P34" s="77">
        <v>140</v>
      </c>
      <c r="R34" s="71" t="str">
        <f t="shared" si="17"/>
        <v>1</v>
      </c>
      <c r="S34" s="71">
        <f t="shared" si="7"/>
        <v>1</v>
      </c>
      <c r="T34" s="71" t="str">
        <f t="shared" si="18"/>
        <v>0</v>
      </c>
      <c r="U34" s="71">
        <f t="shared" si="8"/>
        <v>0</v>
      </c>
      <c r="V34" s="71" t="str">
        <f t="shared" si="19"/>
        <v>0</v>
      </c>
      <c r="W34" s="71">
        <f t="shared" si="9"/>
        <v>0</v>
      </c>
      <c r="X34" s="71" t="str">
        <f t="shared" si="20"/>
        <v>0</v>
      </c>
      <c r="Y34" s="71">
        <f t="shared" si="10"/>
        <v>0</v>
      </c>
      <c r="Z34" s="71" t="str">
        <f t="shared" si="21"/>
        <v>0</v>
      </c>
      <c r="AA34" s="71">
        <f t="shared" si="11"/>
        <v>0</v>
      </c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</row>
    <row r="35" spans="1:40">
      <c r="A35" s="72">
        <v>43884</v>
      </c>
      <c r="B35" s="73">
        <f>Parâmetros!D24*0.04*47.9982</f>
        <v>25.899828719999999</v>
      </c>
      <c r="C35" s="74">
        <f t="shared" si="37"/>
        <v>26.85019308</v>
      </c>
      <c r="D35" s="75">
        <f t="shared" ref="D35" si="43">MAX(C387:C403)</f>
        <v>48.509380830000005</v>
      </c>
      <c r="E35" s="69">
        <f t="shared" si="1"/>
        <v>19.403752332000003</v>
      </c>
      <c r="F35" s="60" t="str">
        <f t="shared" si="12"/>
        <v>1</v>
      </c>
      <c r="G35" s="69">
        <f t="shared" si="2"/>
        <v>-25.937804920999994</v>
      </c>
      <c r="H35" s="60" t="str">
        <f t="shared" si="13"/>
        <v>0</v>
      </c>
      <c r="I35" s="69">
        <f t="shared" si="3"/>
        <v>-24.937804920999994</v>
      </c>
      <c r="J35" s="60" t="str">
        <f t="shared" si="14"/>
        <v>0</v>
      </c>
      <c r="K35" s="69">
        <f t="shared" si="4"/>
        <v>-99.193972860750023</v>
      </c>
      <c r="L35" s="60" t="str">
        <f t="shared" si="15"/>
        <v>0</v>
      </c>
      <c r="M35" s="69">
        <f t="shared" si="5"/>
        <v>158.1497962919143</v>
      </c>
      <c r="N35" s="60" t="str">
        <f t="shared" si="16"/>
        <v>0</v>
      </c>
      <c r="O35" s="76">
        <f t="shared" si="6"/>
        <v>19.403752332000003</v>
      </c>
      <c r="P35" s="77">
        <v>140</v>
      </c>
      <c r="R35" s="71" t="str">
        <f t="shared" si="17"/>
        <v>1</v>
      </c>
      <c r="S35" s="71">
        <f t="shared" si="7"/>
        <v>1</v>
      </c>
      <c r="T35" s="71" t="str">
        <f t="shared" si="18"/>
        <v>0</v>
      </c>
      <c r="U35" s="71">
        <f t="shared" si="8"/>
        <v>0</v>
      </c>
      <c r="V35" s="71" t="str">
        <f t="shared" si="19"/>
        <v>0</v>
      </c>
      <c r="W35" s="71">
        <f t="shared" si="9"/>
        <v>0</v>
      </c>
      <c r="X35" s="71" t="str">
        <f t="shared" si="20"/>
        <v>0</v>
      </c>
      <c r="Y35" s="71">
        <f t="shared" si="10"/>
        <v>0</v>
      </c>
      <c r="Z35" s="71" t="str">
        <f t="shared" si="21"/>
        <v>0</v>
      </c>
      <c r="AA35" s="71">
        <f t="shared" si="11"/>
        <v>0</v>
      </c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</row>
    <row r="36" spans="1:40">
      <c r="A36" s="72">
        <v>43885</v>
      </c>
      <c r="B36" s="73">
        <f>Parâmetros!D25*0.04*47.9982</f>
        <v>27.877354559999997</v>
      </c>
      <c r="C36" s="74">
        <f t="shared" si="37"/>
        <v>27.90615348</v>
      </c>
      <c r="D36" s="75">
        <f t="shared" ref="D36" si="44">MAX(C404:C420)</f>
        <v>45.564691259999989</v>
      </c>
      <c r="E36" s="69">
        <f t="shared" si="1"/>
        <v>18.225876503999995</v>
      </c>
      <c r="F36" s="60" t="str">
        <f t="shared" si="12"/>
        <v>1</v>
      </c>
      <c r="G36" s="69">
        <f t="shared" si="2"/>
        <v>-29.765901362000022</v>
      </c>
      <c r="H36" s="60" t="str">
        <f t="shared" si="13"/>
        <v>0</v>
      </c>
      <c r="I36" s="69">
        <f t="shared" si="3"/>
        <v>-28.765901362000022</v>
      </c>
      <c r="J36" s="60" t="str">
        <f t="shared" si="14"/>
        <v>0</v>
      </c>
      <c r="K36" s="69">
        <f t="shared" si="4"/>
        <v>-105.0097347615</v>
      </c>
      <c r="L36" s="60" t="str">
        <f t="shared" si="15"/>
        <v>0</v>
      </c>
      <c r="M36" s="69">
        <f t="shared" si="5"/>
        <v>157.31686981354284</v>
      </c>
      <c r="N36" s="60" t="str">
        <f t="shared" si="16"/>
        <v>0</v>
      </c>
      <c r="O36" s="76">
        <f t="shared" si="6"/>
        <v>18.225876503999995</v>
      </c>
      <c r="P36" s="77">
        <v>140</v>
      </c>
      <c r="R36" s="71" t="str">
        <f t="shared" si="17"/>
        <v>1</v>
      </c>
      <c r="S36" s="71">
        <f t="shared" si="7"/>
        <v>1</v>
      </c>
      <c r="T36" s="71" t="str">
        <f t="shared" si="18"/>
        <v>0</v>
      </c>
      <c r="U36" s="71">
        <f t="shared" si="8"/>
        <v>0</v>
      </c>
      <c r="V36" s="71" t="str">
        <f t="shared" si="19"/>
        <v>0</v>
      </c>
      <c r="W36" s="71">
        <f t="shared" si="9"/>
        <v>0</v>
      </c>
      <c r="X36" s="71" t="str">
        <f t="shared" si="20"/>
        <v>0</v>
      </c>
      <c r="Y36" s="71">
        <f t="shared" si="10"/>
        <v>0</v>
      </c>
      <c r="Z36" s="71" t="str">
        <f t="shared" si="21"/>
        <v>0</v>
      </c>
      <c r="AA36" s="71">
        <f t="shared" si="11"/>
        <v>0</v>
      </c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</row>
    <row r="37" spans="1:40">
      <c r="A37" s="72">
        <v>43886</v>
      </c>
      <c r="B37" s="73">
        <f>Parâmetros!D26*0.04*47.9982</f>
        <v>21.752784239999997</v>
      </c>
      <c r="C37" s="74">
        <f t="shared" si="37"/>
        <v>29.626888950000001</v>
      </c>
      <c r="D37" s="75">
        <f t="shared" ref="D37" si="45">MAX(C421:C437)</f>
        <v>43.395172619999997</v>
      </c>
      <c r="E37" s="69">
        <f t="shared" si="1"/>
        <v>17.358069047999997</v>
      </c>
      <c r="F37" s="60" t="str">
        <f t="shared" si="12"/>
        <v>1</v>
      </c>
      <c r="G37" s="69">
        <f t="shared" si="2"/>
        <v>-32.586275594</v>
      </c>
      <c r="H37" s="60" t="str">
        <f t="shared" si="13"/>
        <v>0</v>
      </c>
      <c r="I37" s="69">
        <f t="shared" si="3"/>
        <v>-31.586275594000014</v>
      </c>
      <c r="J37" s="60" t="str">
        <f t="shared" si="14"/>
        <v>0</v>
      </c>
      <c r="K37" s="69">
        <f t="shared" si="4"/>
        <v>-109.29453407550002</v>
      </c>
      <c r="L37" s="60" t="str">
        <f t="shared" si="15"/>
        <v>0</v>
      </c>
      <c r="M37" s="69">
        <f t="shared" si="5"/>
        <v>156.70320596965715</v>
      </c>
      <c r="N37" s="60" t="str">
        <f t="shared" si="16"/>
        <v>0</v>
      </c>
      <c r="O37" s="76">
        <f t="shared" si="6"/>
        <v>17.358069047999997</v>
      </c>
      <c r="P37" s="77">
        <v>140</v>
      </c>
      <c r="R37" s="71" t="str">
        <f t="shared" si="17"/>
        <v>1</v>
      </c>
      <c r="S37" s="71">
        <f t="shared" si="7"/>
        <v>1</v>
      </c>
      <c r="T37" s="71" t="str">
        <f t="shared" si="18"/>
        <v>0</v>
      </c>
      <c r="U37" s="71">
        <f t="shared" si="8"/>
        <v>0</v>
      </c>
      <c r="V37" s="71" t="str">
        <f t="shared" si="19"/>
        <v>0</v>
      </c>
      <c r="W37" s="71">
        <f t="shared" si="9"/>
        <v>0</v>
      </c>
      <c r="X37" s="71" t="str">
        <f t="shared" si="20"/>
        <v>0</v>
      </c>
      <c r="Y37" s="71">
        <f t="shared" si="10"/>
        <v>0</v>
      </c>
      <c r="Z37" s="71" t="str">
        <f t="shared" si="21"/>
        <v>0</v>
      </c>
      <c r="AA37" s="71">
        <f t="shared" si="11"/>
        <v>0</v>
      </c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</row>
    <row r="38" spans="1:40">
      <c r="A38" s="72">
        <v>43887</v>
      </c>
      <c r="B38" s="73">
        <f>Parâmetros!D27*0.04*47.9982</f>
        <v>2.5919028000000002</v>
      </c>
      <c r="C38" s="74">
        <f t="shared" si="37"/>
        <v>31.590015329999996</v>
      </c>
      <c r="D38" s="75">
        <f t="shared" ref="D38" si="46">MAX(C438:C454)</f>
        <v>40.131295019999996</v>
      </c>
      <c r="E38" s="69">
        <f t="shared" si="1"/>
        <v>16.052518008</v>
      </c>
      <c r="F38" s="60" t="str">
        <f t="shared" si="12"/>
        <v>1</v>
      </c>
      <c r="G38" s="69">
        <f t="shared" si="2"/>
        <v>-36.829316474000009</v>
      </c>
      <c r="H38" s="60" t="str">
        <f t="shared" si="13"/>
        <v>0</v>
      </c>
      <c r="I38" s="69">
        <f t="shared" si="3"/>
        <v>-35.829316474000009</v>
      </c>
      <c r="J38" s="60" t="str">
        <f t="shared" si="14"/>
        <v>0</v>
      </c>
      <c r="K38" s="69">
        <f t="shared" si="4"/>
        <v>-115.7406923355</v>
      </c>
      <c r="L38" s="60" t="str">
        <f t="shared" si="15"/>
        <v>0</v>
      </c>
      <c r="M38" s="69">
        <f t="shared" si="5"/>
        <v>155.7799948770857</v>
      </c>
      <c r="N38" s="60" t="str">
        <f t="shared" si="16"/>
        <v>0</v>
      </c>
      <c r="O38" s="76">
        <f t="shared" si="6"/>
        <v>16.052518008</v>
      </c>
      <c r="P38" s="77">
        <v>140</v>
      </c>
      <c r="R38" s="71" t="str">
        <f t="shared" si="17"/>
        <v>1</v>
      </c>
      <c r="S38" s="71">
        <f t="shared" si="7"/>
        <v>1</v>
      </c>
      <c r="T38" s="71" t="str">
        <f t="shared" si="18"/>
        <v>0</v>
      </c>
      <c r="U38" s="71">
        <f t="shared" si="8"/>
        <v>0</v>
      </c>
      <c r="V38" s="71" t="str">
        <f t="shared" si="19"/>
        <v>0</v>
      </c>
      <c r="W38" s="71">
        <f t="shared" si="9"/>
        <v>0</v>
      </c>
      <c r="X38" s="71" t="str">
        <f t="shared" si="20"/>
        <v>0</v>
      </c>
      <c r="Y38" s="71">
        <f t="shared" si="10"/>
        <v>0</v>
      </c>
      <c r="Z38" s="71" t="str">
        <f t="shared" si="21"/>
        <v>0</v>
      </c>
      <c r="AA38" s="71">
        <f t="shared" si="11"/>
        <v>0</v>
      </c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</row>
    <row r="39" spans="1:40">
      <c r="A39" s="72">
        <v>43888</v>
      </c>
      <c r="B39" s="73">
        <f>Parâmetros!D28*0.04*47.9982</f>
        <v>4.569428639999999</v>
      </c>
      <c r="C39" s="74">
        <f t="shared" si="37"/>
        <v>31.273227209999998</v>
      </c>
      <c r="D39" s="75">
        <f t="shared" ref="D39" si="47">MAX(C455:C471)</f>
        <v>41.854430400000005</v>
      </c>
      <c r="E39" s="69">
        <f t="shared" si="1"/>
        <v>16.74177216</v>
      </c>
      <c r="F39" s="60" t="str">
        <f t="shared" si="12"/>
        <v>1</v>
      </c>
      <c r="G39" s="69">
        <f t="shared" si="2"/>
        <v>-34.589240480000001</v>
      </c>
      <c r="H39" s="60" t="str">
        <f t="shared" si="13"/>
        <v>0</v>
      </c>
      <c r="I39" s="69">
        <f t="shared" si="3"/>
        <v>-33.589240479999987</v>
      </c>
      <c r="J39" s="60" t="str">
        <f t="shared" si="14"/>
        <v>0</v>
      </c>
      <c r="K39" s="69">
        <f t="shared" si="4"/>
        <v>-112.33749995999997</v>
      </c>
      <c r="L39" s="60" t="str">
        <f t="shared" si="15"/>
        <v>0</v>
      </c>
      <c r="M39" s="69">
        <f t="shared" si="5"/>
        <v>156.26739602742856</v>
      </c>
      <c r="N39" s="60" t="str">
        <f t="shared" si="16"/>
        <v>0</v>
      </c>
      <c r="O39" s="76">
        <f t="shared" si="6"/>
        <v>16.74177216</v>
      </c>
      <c r="P39" s="77">
        <v>140</v>
      </c>
      <c r="R39" s="71" t="str">
        <f t="shared" si="17"/>
        <v>1</v>
      </c>
      <c r="S39" s="71">
        <f t="shared" si="7"/>
        <v>1</v>
      </c>
      <c r="T39" s="71" t="str">
        <f t="shared" si="18"/>
        <v>0</v>
      </c>
      <c r="U39" s="71">
        <f t="shared" si="8"/>
        <v>0</v>
      </c>
      <c r="V39" s="71" t="str">
        <f t="shared" si="19"/>
        <v>0</v>
      </c>
      <c r="W39" s="71">
        <f t="shared" si="9"/>
        <v>0</v>
      </c>
      <c r="X39" s="71" t="str">
        <f t="shared" si="20"/>
        <v>0</v>
      </c>
      <c r="Y39" s="71">
        <f t="shared" si="10"/>
        <v>0</v>
      </c>
      <c r="Z39" s="71" t="str">
        <f t="shared" si="21"/>
        <v>0</v>
      </c>
      <c r="AA39" s="71">
        <f t="shared" si="11"/>
        <v>0</v>
      </c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</row>
    <row r="40" spans="1:40">
      <c r="A40" s="72">
        <v>43889</v>
      </c>
      <c r="B40" s="73">
        <f>Parâmetros!D29*0.04*47.9982</f>
        <v>22.904741039999998</v>
      </c>
      <c r="C40" s="74">
        <f t="shared" si="37"/>
        <v>30.375660870000004</v>
      </c>
      <c r="D40" s="75">
        <f t="shared" ref="D40" si="48">MAX(C472:C488)</f>
        <v>53.817981750000001</v>
      </c>
      <c r="E40" s="69">
        <f t="shared" si="1"/>
        <v>21.527192700000001</v>
      </c>
      <c r="F40" s="60" t="str">
        <f t="shared" si="12"/>
        <v>1</v>
      </c>
      <c r="G40" s="69">
        <f t="shared" si="2"/>
        <v>-19.036623724999998</v>
      </c>
      <c r="H40" s="60" t="str">
        <f t="shared" si="13"/>
        <v>0</v>
      </c>
      <c r="I40" s="69">
        <f t="shared" si="3"/>
        <v>-18.036623724999998</v>
      </c>
      <c r="J40" s="60" t="str">
        <f t="shared" si="14"/>
        <v>0</v>
      </c>
      <c r="K40" s="69">
        <f t="shared" si="4"/>
        <v>-88.70948604374999</v>
      </c>
      <c r="L40" s="60" t="str">
        <f t="shared" si="15"/>
        <v>0</v>
      </c>
      <c r="M40" s="69">
        <f t="shared" si="5"/>
        <v>159.65137198071429</v>
      </c>
      <c r="N40" s="60" t="str">
        <f t="shared" si="16"/>
        <v>0</v>
      </c>
      <c r="O40" s="76">
        <f t="shared" si="6"/>
        <v>21.527192700000001</v>
      </c>
      <c r="P40" s="77">
        <v>140</v>
      </c>
      <c r="R40" s="71" t="str">
        <f t="shared" si="17"/>
        <v>1</v>
      </c>
      <c r="S40" s="71">
        <f t="shared" si="7"/>
        <v>1</v>
      </c>
      <c r="T40" s="71" t="str">
        <f t="shared" si="18"/>
        <v>0</v>
      </c>
      <c r="U40" s="71">
        <f t="shared" si="8"/>
        <v>0</v>
      </c>
      <c r="V40" s="71" t="str">
        <f t="shared" si="19"/>
        <v>0</v>
      </c>
      <c r="W40" s="71">
        <f t="shared" si="9"/>
        <v>0</v>
      </c>
      <c r="X40" s="71" t="str">
        <f t="shared" si="20"/>
        <v>0</v>
      </c>
      <c r="Y40" s="71">
        <f t="shared" si="10"/>
        <v>0</v>
      </c>
      <c r="Z40" s="71" t="str">
        <f t="shared" si="21"/>
        <v>0</v>
      </c>
      <c r="AA40" s="71">
        <f t="shared" si="11"/>
        <v>0</v>
      </c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</row>
    <row r="41" spans="1:40" ht="15.75" thickBot="1">
      <c r="A41" s="72">
        <v>43890</v>
      </c>
      <c r="B41" s="73">
        <f>Parâmetros!D30*0.04*47.9982</f>
        <v>22.847143200000001</v>
      </c>
      <c r="C41" s="74">
        <f t="shared" si="37"/>
        <v>28.26134016</v>
      </c>
      <c r="D41" s="75">
        <f t="shared" ref="D41" si="49">MAX(C489:C505)</f>
        <v>61.948876829999996</v>
      </c>
      <c r="E41" s="69">
        <f t="shared" si="1"/>
        <v>24.779550732000001</v>
      </c>
      <c r="F41" s="60" t="str">
        <f t="shared" si="12"/>
        <v>1</v>
      </c>
      <c r="G41" s="69">
        <f t="shared" si="2"/>
        <v>-8.4664601210000043</v>
      </c>
      <c r="H41" s="60" t="str">
        <f t="shared" si="13"/>
        <v>0</v>
      </c>
      <c r="I41" s="69">
        <f t="shared" si="3"/>
        <v>-7.4664601210000114</v>
      </c>
      <c r="J41" s="60" t="str">
        <f t="shared" si="14"/>
        <v>0</v>
      </c>
      <c r="K41" s="69">
        <f t="shared" si="4"/>
        <v>-72.650968260750005</v>
      </c>
      <c r="L41" s="60" t="str">
        <f t="shared" si="15"/>
        <v>0</v>
      </c>
      <c r="M41" s="69">
        <f t="shared" si="5"/>
        <v>161.95125373191428</v>
      </c>
      <c r="N41" s="60" t="str">
        <f t="shared" si="16"/>
        <v>0</v>
      </c>
      <c r="O41" s="76">
        <f t="shared" si="6"/>
        <v>24.779550732000001</v>
      </c>
      <c r="P41" s="77">
        <v>140</v>
      </c>
      <c r="R41" s="71" t="str">
        <f t="shared" si="17"/>
        <v>1</v>
      </c>
      <c r="S41" s="71">
        <f t="shared" si="7"/>
        <v>1</v>
      </c>
      <c r="T41" s="71" t="str">
        <f t="shared" si="18"/>
        <v>0</v>
      </c>
      <c r="U41" s="71">
        <f t="shared" si="8"/>
        <v>0</v>
      </c>
      <c r="V41" s="71" t="str">
        <f t="shared" si="19"/>
        <v>0</v>
      </c>
      <c r="W41" s="71">
        <f t="shared" si="9"/>
        <v>0</v>
      </c>
      <c r="X41" s="71" t="str">
        <f t="shared" si="20"/>
        <v>0</v>
      </c>
      <c r="Y41" s="71">
        <f t="shared" si="10"/>
        <v>0</v>
      </c>
      <c r="Z41" s="71" t="str">
        <f t="shared" si="21"/>
        <v>0</v>
      </c>
      <c r="AA41" s="71">
        <f t="shared" si="11"/>
        <v>0</v>
      </c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</row>
    <row r="42" spans="1:40">
      <c r="A42" s="82"/>
      <c r="B42" s="73">
        <f>Parâmetros!D31*0.04*47.9982</f>
        <v>22.71274824</v>
      </c>
      <c r="C42" s="74">
        <f t="shared" si="37"/>
        <v>26.10622098</v>
      </c>
      <c r="D42" s="75"/>
      <c r="E42" s="69">
        <f t="shared" si="1"/>
        <v>0</v>
      </c>
      <c r="F42" s="60" t="str">
        <f t="shared" si="12"/>
        <v>1</v>
      </c>
      <c r="G42" s="69">
        <f t="shared" si="2"/>
        <v>-89</v>
      </c>
      <c r="H42" s="60" t="str">
        <f t="shared" si="13"/>
        <v>0</v>
      </c>
      <c r="I42" s="69">
        <f t="shared" si="3"/>
        <v>-88</v>
      </c>
      <c r="J42" s="60" t="str">
        <f t="shared" si="14"/>
        <v>0</v>
      </c>
      <c r="K42" s="69">
        <f t="shared" si="4"/>
        <v>-195</v>
      </c>
      <c r="L42" s="60" t="str">
        <f t="shared" si="15"/>
        <v>0</v>
      </c>
      <c r="M42" s="69">
        <f t="shared" si="5"/>
        <v>144.42857142857144</v>
      </c>
      <c r="N42" s="60" t="str">
        <f t="shared" si="16"/>
        <v>0</v>
      </c>
      <c r="O42" s="83"/>
      <c r="R42" s="60"/>
      <c r="S42" s="71"/>
      <c r="T42" s="71"/>
      <c r="U42" s="71"/>
      <c r="V42" s="71"/>
      <c r="W42" s="71"/>
      <c r="X42" s="71"/>
      <c r="Y42" s="71"/>
      <c r="Z42" s="71"/>
      <c r="AA42" s="71"/>
      <c r="AB42" s="52"/>
      <c r="AF42" s="52"/>
      <c r="AG42" s="52"/>
      <c r="AH42" s="52"/>
      <c r="AI42" s="52"/>
      <c r="AJ42" s="52"/>
      <c r="AK42" s="52"/>
      <c r="AL42" s="52"/>
      <c r="AM42" s="52"/>
      <c r="AN42" s="52"/>
    </row>
    <row r="43" spans="1:40" ht="15.75" thickBot="1">
      <c r="A43" s="82"/>
      <c r="B43" s="73">
        <f>Parâmetros!D32*0.04*47.9982</f>
        <v>15.033036240000001</v>
      </c>
      <c r="C43" s="74">
        <f t="shared" si="37"/>
        <v>22.446358230000001</v>
      </c>
      <c r="D43" s="80"/>
      <c r="E43" s="69">
        <f t="shared" si="1"/>
        <v>0</v>
      </c>
      <c r="F43" s="60" t="str">
        <f t="shared" si="12"/>
        <v>1</v>
      </c>
      <c r="G43" s="69">
        <f t="shared" si="2"/>
        <v>-89</v>
      </c>
      <c r="H43" s="60" t="str">
        <f t="shared" si="13"/>
        <v>0</v>
      </c>
      <c r="I43" s="69">
        <f t="shared" si="3"/>
        <v>-88</v>
      </c>
      <c r="J43" s="60" t="str">
        <f t="shared" si="14"/>
        <v>0</v>
      </c>
      <c r="K43" s="69">
        <f t="shared" si="4"/>
        <v>-195</v>
      </c>
      <c r="L43" s="60" t="str">
        <f t="shared" si="15"/>
        <v>0</v>
      </c>
      <c r="M43" s="69">
        <f t="shared" si="5"/>
        <v>144.42857142857144</v>
      </c>
      <c r="N43" s="60" t="str">
        <f t="shared" si="16"/>
        <v>0</v>
      </c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F43" s="52"/>
      <c r="AG43" s="52"/>
      <c r="AH43" s="52"/>
      <c r="AI43" s="52"/>
      <c r="AJ43" s="52"/>
      <c r="AK43" s="52"/>
      <c r="AL43" s="52"/>
      <c r="AM43" s="52"/>
      <c r="AN43" s="52"/>
    </row>
    <row r="44" spans="1:40">
      <c r="A44" s="82"/>
      <c r="B44" s="73">
        <f>Parâmetros!D33*0.04*47.9982</f>
        <v>11.865155039999999</v>
      </c>
      <c r="C44" s="74">
        <f t="shared" si="37"/>
        <v>18.829693859999999</v>
      </c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R44" s="71"/>
      <c r="S44" s="71">
        <f>SUM(S13:S41)</f>
        <v>29</v>
      </c>
      <c r="T44" s="60"/>
      <c r="U44" s="71">
        <f>SUM(U13:U41)</f>
        <v>0</v>
      </c>
      <c r="V44" s="52"/>
      <c r="W44" s="71">
        <f>SUM(W13:W41)</f>
        <v>0</v>
      </c>
      <c r="X44" s="52"/>
      <c r="Y44" s="71">
        <f>SUM(Y13:Y41)</f>
        <v>0</v>
      </c>
      <c r="Z44" s="52"/>
      <c r="AA44" s="71">
        <f>SUM(AA13:AA41)</f>
        <v>0</v>
      </c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</row>
    <row r="45" spans="1:40">
      <c r="A45" s="82"/>
      <c r="B45" s="73">
        <f>Parâmetros!D34*0.04*47.9982</f>
        <v>30.392460239999998</v>
      </c>
      <c r="C45" s="74">
        <f t="shared" si="37"/>
        <v>16.02179916</v>
      </c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</row>
    <row r="46" spans="1:40">
      <c r="A46" s="82"/>
      <c r="B46" s="73">
        <f>Parâmetros!D35*0.04*47.9982</f>
        <v>30.910840799999999</v>
      </c>
      <c r="C46" s="74">
        <f t="shared" si="37"/>
        <v>12.613926959999999</v>
      </c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</row>
    <row r="47" spans="1:40">
      <c r="A47" s="82"/>
      <c r="B47" s="73">
        <f>Parâmetros!D36*0.04*47.9982</f>
        <v>37.131407520000003</v>
      </c>
      <c r="C47" s="74">
        <f t="shared" ref="C47:C63" si="50">AVERAGE(B61:B68)</f>
        <v>1.0223616599999998</v>
      </c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</row>
    <row r="48" spans="1:40">
      <c r="A48" s="82"/>
      <c r="B48" s="73">
        <f>Parâmetros!D37*0.04*47.9982</f>
        <v>33.733134959999994</v>
      </c>
      <c r="C48" s="74">
        <f t="shared" si="50"/>
        <v>1.6943364599999999</v>
      </c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</row>
    <row r="49" spans="1:40">
      <c r="A49" s="82"/>
      <c r="B49" s="73">
        <f>Parâmetros!D38*0.04*47.9982</f>
        <v>33.022761599999995</v>
      </c>
      <c r="C49" s="74">
        <f t="shared" si="50"/>
        <v>4.2238416000000001</v>
      </c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</row>
    <row r="50" spans="1:40">
      <c r="A50" s="82"/>
      <c r="B50" s="73">
        <f>Parâmetros!D39*0.04*47.9982</f>
        <v>31.160431439999996</v>
      </c>
      <c r="C50" s="74">
        <f t="shared" si="50"/>
        <v>7.3557241499999995</v>
      </c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</row>
    <row r="51" spans="1:40">
      <c r="A51" s="82"/>
      <c r="B51" s="73">
        <f>Parâmetros!D40*0.04*47.9982</f>
        <v>28.798919999999995</v>
      </c>
      <c r="C51" s="74">
        <f t="shared" si="50"/>
        <v>10.017224339999999</v>
      </c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</row>
    <row r="52" spans="1:40">
      <c r="A52" s="82"/>
      <c r="B52" s="73">
        <f>Parâmetros!D41*0.04*47.9982</f>
        <v>27.57016608</v>
      </c>
      <c r="C52" s="74">
        <f t="shared" si="50"/>
        <v>12.791520299999998</v>
      </c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</row>
    <row r="53" spans="1:40">
      <c r="A53" s="82"/>
      <c r="B53" s="73">
        <f>Parâmetros!D42*0.04*47.9982</f>
        <v>27.858155279999998</v>
      </c>
      <c r="C53" s="74">
        <f t="shared" si="50"/>
        <v>15.870604829999998</v>
      </c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</row>
    <row r="54" spans="1:40">
      <c r="A54" s="82"/>
      <c r="B54" s="73">
        <f>Parâmetros!D43*0.04*47.9982</f>
        <v>23.730310079999999</v>
      </c>
      <c r="C54" s="74">
        <f t="shared" si="50"/>
        <v>19.115283149999996</v>
      </c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</row>
    <row r="55" spans="1:40">
      <c r="A55" s="82"/>
      <c r="B55" s="73">
        <f>Parâmetros!D44*0.04*47.9982</f>
        <v>20.216841839999997</v>
      </c>
      <c r="C55" s="74">
        <f t="shared" si="50"/>
        <v>21.851180549999999</v>
      </c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</row>
    <row r="56" spans="1:40">
      <c r="A56" s="82"/>
      <c r="B56" s="73">
        <f>Parâmetros!D45*0.04*47.9982</f>
        <v>16.492181519999999</v>
      </c>
      <c r="C56" s="74">
        <f t="shared" si="50"/>
        <v>23.725510259999997</v>
      </c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</row>
    <row r="57" spans="1:40">
      <c r="A57" s="82"/>
      <c r="B57" s="73">
        <f>Parâmetros!D46*0.04*47.9982</f>
        <v>3.7438596</v>
      </c>
      <c r="C57" s="74">
        <f t="shared" si="50"/>
        <v>23.334324929999998</v>
      </c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</row>
    <row r="58" spans="1:40">
      <c r="A58" s="82"/>
      <c r="B58" s="73">
        <f>Parâmetros!D47*0.04*47.9982</f>
        <v>2.2271164799999998</v>
      </c>
      <c r="C58" s="74">
        <f t="shared" si="50"/>
        <v>21.939977219999999</v>
      </c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</row>
    <row r="59" spans="1:40">
      <c r="A59" s="82"/>
      <c r="B59" s="73">
        <f>Parâmetros!D48*0.04*47.9982</f>
        <v>6.3357624000000001</v>
      </c>
      <c r="C59" s="74">
        <f t="shared" si="50"/>
        <v>20.713623210000002</v>
      </c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</row>
    <row r="60" spans="1:40">
      <c r="A60" s="82"/>
      <c r="B60" s="73">
        <f>Parâmetros!D49*0.04*47.9982</f>
        <v>0.30718847999999999</v>
      </c>
      <c r="C60" s="74">
        <f t="shared" si="50"/>
        <v>19.364873789999997</v>
      </c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</row>
    <row r="61" spans="1:40">
      <c r="A61" s="82"/>
      <c r="B61" s="73">
        <f>Parâmetros!D50*0.04*47.9982</f>
        <v>0.13439496000000001</v>
      </c>
      <c r="C61" s="74">
        <f t="shared" si="50"/>
        <v>17.641738409999999</v>
      </c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</row>
    <row r="62" spans="1:40">
      <c r="A62" s="82"/>
      <c r="B62" s="73">
        <f>Parâmetros!D51*0.04*47.9982</f>
        <v>0.76797119999999996</v>
      </c>
      <c r="C62" s="74">
        <f t="shared" si="50"/>
        <v>15.753009239999999</v>
      </c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</row>
    <row r="63" spans="1:40">
      <c r="A63" s="82"/>
      <c r="B63" s="73">
        <f>Parâmetros!D52*0.04*47.9982</f>
        <v>0.5759784</v>
      </c>
      <c r="C63" s="74">
        <f t="shared" si="50"/>
        <v>14.562653879999999</v>
      </c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</row>
    <row r="64" spans="1:40">
      <c r="A64" s="82"/>
      <c r="B64" s="73">
        <f>Parâmetros!D53*0.04*47.9982</f>
        <v>1.5359423999999999</v>
      </c>
      <c r="C64" s="74">
        <f t="shared" ref="C64:C80" si="51">AVERAGE(B85:B92)</f>
        <v>8.7356723999999986</v>
      </c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</row>
    <row r="65" spans="1:40">
      <c r="A65" s="82"/>
      <c r="B65" s="73">
        <f>Parâmetros!D54*0.04*47.9982</f>
        <v>0.5759784</v>
      </c>
      <c r="C65" s="74">
        <f t="shared" si="51"/>
        <v>9.1580565599999986</v>
      </c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</row>
    <row r="66" spans="1:40">
      <c r="A66" s="82"/>
      <c r="B66" s="73">
        <f>Parâmetros!D55*0.04*47.9982</f>
        <v>0.38398559999999998</v>
      </c>
      <c r="C66" s="74">
        <f t="shared" si="51"/>
        <v>10.257215339999998</v>
      </c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</row>
    <row r="67" spans="1:40">
      <c r="A67" s="82"/>
      <c r="B67" s="73">
        <f>Parâmetros!D56*0.04*47.9982</f>
        <v>1.9199279999999999</v>
      </c>
      <c r="C67" s="74">
        <f t="shared" si="51"/>
        <v>11.332375020000001</v>
      </c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</row>
    <row r="68" spans="1:40">
      <c r="A68" s="82"/>
      <c r="B68" s="73">
        <f>Parâmetros!D57*0.04*47.9982</f>
        <v>2.2847143199999995</v>
      </c>
      <c r="C68" s="74">
        <f t="shared" si="51"/>
        <v>12.08114694</v>
      </c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</row>
    <row r="69" spans="1:40">
      <c r="A69" s="82"/>
      <c r="B69" s="73">
        <f>Parâmetros!D58*0.04*47.9982</f>
        <v>5.5101933600000006</v>
      </c>
      <c r="C69" s="74">
        <f t="shared" si="51"/>
        <v>13.415496899999999</v>
      </c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</row>
    <row r="70" spans="1:40">
      <c r="A70" s="82"/>
      <c r="B70" s="73">
        <f>Parâmetros!D59*0.04*47.9982</f>
        <v>21.004012319999998</v>
      </c>
      <c r="C70" s="74">
        <f t="shared" si="51"/>
        <v>15.618614279999999</v>
      </c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</row>
    <row r="71" spans="1:40">
      <c r="A71" s="82"/>
      <c r="B71" s="73">
        <f>Parâmetros!D60*0.04*47.9982</f>
        <v>25.631038799999999</v>
      </c>
      <c r="C71" s="74">
        <f t="shared" si="51"/>
        <v>18.316113119999997</v>
      </c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</row>
    <row r="72" spans="1:40">
      <c r="A72" s="82"/>
      <c r="B72" s="73">
        <f>Parâmetros!D61*0.04*47.9982</f>
        <v>22.827943919999999</v>
      </c>
      <c r="C72" s="74">
        <f t="shared" si="51"/>
        <v>20.557629059999996</v>
      </c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</row>
    <row r="73" spans="1:40">
      <c r="A73" s="82"/>
      <c r="B73" s="73">
        <f>Parâmetros!D62*0.04*47.9982</f>
        <v>22.770346079999999</v>
      </c>
      <c r="C73" s="74">
        <f t="shared" si="51"/>
        <v>20.76882114</v>
      </c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</row>
    <row r="74" spans="1:40">
      <c r="A74" s="82"/>
      <c r="B74" s="73">
        <f>Parâmetros!D63*0.04*47.9982</f>
        <v>25.016661839999998</v>
      </c>
      <c r="C74" s="74">
        <f t="shared" si="51"/>
        <v>21.20560476</v>
      </c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</row>
    <row r="75" spans="1:40">
      <c r="A75" s="82"/>
      <c r="B75" s="73">
        <f>Parâmetros!D64*0.04*47.9982</f>
        <v>27.877354559999997</v>
      </c>
      <c r="C75" s="74">
        <f t="shared" si="51"/>
        <v>21.006412229999995</v>
      </c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</row>
    <row r="76" spans="1:40">
      <c r="A76" s="82"/>
      <c r="B76" s="73">
        <f>Parâmetros!D65*0.04*47.9982</f>
        <v>24.171893520000001</v>
      </c>
      <c r="C76" s="74">
        <f t="shared" si="51"/>
        <v>19.42967136</v>
      </c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</row>
    <row r="77" spans="1:40">
      <c r="A77" s="82"/>
      <c r="B77" s="73">
        <f>Parâmetros!D66*0.04*47.9982</f>
        <v>20.504831039999999</v>
      </c>
      <c r="C77" s="74">
        <f t="shared" si="51"/>
        <v>19.103283599999997</v>
      </c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</row>
    <row r="78" spans="1:40">
      <c r="A78" s="82"/>
      <c r="B78" s="73">
        <f>Parâmetros!D67*0.04*47.9982</f>
        <v>17.874529679999998</v>
      </c>
      <c r="C78" s="74">
        <f t="shared" si="51"/>
        <v>18.810494579999997</v>
      </c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</row>
    <row r="79" spans="1:40">
      <c r="A79" s="82"/>
      <c r="B79" s="73">
        <f>Parâmetros!D68*0.04*47.9982</f>
        <v>14.476257120000001</v>
      </c>
      <c r="C79" s="74">
        <f t="shared" si="51"/>
        <v>18.65690034</v>
      </c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</row>
    <row r="80" spans="1:40">
      <c r="A80" s="82"/>
      <c r="B80" s="73">
        <f>Parâmetros!D69*0.04*47.9982</f>
        <v>13.017111839999998</v>
      </c>
      <c r="C80" s="74">
        <f t="shared" si="51"/>
        <v>17.024961539999996</v>
      </c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</row>
    <row r="81" spans="1:40">
      <c r="A81" s="82"/>
      <c r="B81" s="73">
        <f>Parâmetros!D70*0.04*47.9982</f>
        <v>11.980350720000001</v>
      </c>
      <c r="C81" s="74">
        <f t="shared" ref="C81:C97" si="52">AVERAGE(B109:B116)</f>
        <v>32.801969880000009</v>
      </c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</row>
    <row r="82" spans="1:40">
      <c r="A82" s="82"/>
      <c r="B82" s="73">
        <f>Parâmetros!D71*0.04*47.9982</f>
        <v>11.231578799999999</v>
      </c>
      <c r="C82" s="74">
        <f t="shared" si="52"/>
        <v>31.678812000000001</v>
      </c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</row>
    <row r="83" spans="1:40">
      <c r="A83" s="82"/>
      <c r="B83" s="73">
        <f>Parâmetros!D72*0.04*47.9982</f>
        <v>12.767521199999999</v>
      </c>
      <c r="C83" s="74">
        <f t="shared" si="52"/>
        <v>29.862080130000002</v>
      </c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</row>
    <row r="84" spans="1:40">
      <c r="A84" s="82"/>
      <c r="B84" s="73">
        <f>Parâmetros!D73*0.04*47.9982</f>
        <v>14.64905064</v>
      </c>
      <c r="C84" s="74">
        <f t="shared" si="52"/>
        <v>29.42049669</v>
      </c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</row>
    <row r="85" spans="1:40">
      <c r="A85" s="82"/>
      <c r="B85" s="73">
        <f>Parâmetros!D74*0.04*47.9982</f>
        <v>13.132307519999999</v>
      </c>
      <c r="C85" s="74">
        <f t="shared" si="52"/>
        <v>24.608677139999998</v>
      </c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</row>
    <row r="86" spans="1:40">
      <c r="A86" s="82"/>
      <c r="B86" s="73">
        <f>Parâmetros!D75*0.04*47.9982</f>
        <v>6.1053710399999996</v>
      </c>
      <c r="C86" s="74">
        <f t="shared" si="52"/>
        <v>20.74722195</v>
      </c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</row>
    <row r="87" spans="1:40">
      <c r="A87" s="82"/>
      <c r="B87" s="73">
        <f>Parâmetros!D76*0.04*47.9982</f>
        <v>11.135582399999999</v>
      </c>
      <c r="C87" s="74">
        <f t="shared" si="52"/>
        <v>16.864167569999999</v>
      </c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</row>
    <row r="88" spans="1:40">
      <c r="A88" s="82"/>
      <c r="B88" s="73">
        <f>Parâmetros!D77*0.04*47.9982</f>
        <v>16.204192320000001</v>
      </c>
      <c r="C88" s="74">
        <f t="shared" si="52"/>
        <v>13.451495549999999</v>
      </c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</row>
    <row r="89" spans="1:40">
      <c r="A89" s="82"/>
      <c r="B89" s="73">
        <f>Parâmetros!D78*0.04*47.9982</f>
        <v>13.689086639999999</v>
      </c>
      <c r="C89" s="74">
        <f t="shared" si="52"/>
        <v>18.676099619999999</v>
      </c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</row>
    <row r="90" spans="1:40">
      <c r="A90" s="82"/>
      <c r="B90" s="73">
        <f>Parâmetros!D79*0.04*47.9982</f>
        <v>3.7246603199999999</v>
      </c>
      <c r="C90" s="74">
        <f t="shared" si="52"/>
        <v>23.588715390000001</v>
      </c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</row>
    <row r="91" spans="1:40">
      <c r="A91" s="82"/>
      <c r="B91" s="73">
        <f>Parâmetros!D80*0.04*47.9982</f>
        <v>1.47834456</v>
      </c>
      <c r="C91" s="74">
        <f t="shared" si="52"/>
        <v>25.784633039999999</v>
      </c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</row>
    <row r="92" spans="1:40">
      <c r="A92" s="82"/>
      <c r="B92" s="73">
        <f>Parâmetros!D81*0.04*47.9982</f>
        <v>4.4158343999999996</v>
      </c>
      <c r="C92" s="74">
        <f t="shared" si="52"/>
        <v>25.271052300000001</v>
      </c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</row>
    <row r="93" spans="1:40">
      <c r="A93" s="82"/>
      <c r="B93" s="73">
        <f>Parâmetros!D82*0.04*47.9982</f>
        <v>16.511380799999998</v>
      </c>
      <c r="C93" s="74">
        <f t="shared" si="52"/>
        <v>28.64772567</v>
      </c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</row>
    <row r="94" spans="1:40">
      <c r="A94" s="82"/>
      <c r="B94" s="73">
        <f>Parâmetros!D83*0.04*47.9982</f>
        <v>14.89864128</v>
      </c>
      <c r="C94" s="74">
        <f t="shared" si="52"/>
        <v>29.46369507</v>
      </c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</row>
    <row r="95" spans="1:40">
      <c r="A95" s="82"/>
      <c r="B95" s="73">
        <f>Parâmetros!D84*0.04*47.9982</f>
        <v>19.736859840000001</v>
      </c>
      <c r="C95" s="74">
        <f t="shared" si="52"/>
        <v>29.787682920000002</v>
      </c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</row>
    <row r="96" spans="1:40">
      <c r="A96" s="82"/>
      <c r="B96" s="73">
        <f>Parâmetros!D85*0.04*47.9982</f>
        <v>22.194367679999999</v>
      </c>
      <c r="C96" s="74">
        <f t="shared" si="52"/>
        <v>30.10447104</v>
      </c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</row>
    <row r="97" spans="1:40">
      <c r="A97" s="82"/>
      <c r="B97" s="73">
        <f>Parâmetros!D86*0.04*47.9982</f>
        <v>24.363886319999995</v>
      </c>
      <c r="C97" s="74">
        <f t="shared" si="52"/>
        <v>23.583915569999998</v>
      </c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</row>
    <row r="98" spans="1:40">
      <c r="A98" s="82"/>
      <c r="B98" s="73">
        <f>Parâmetros!D87*0.04*47.9982</f>
        <v>21.349599359999999</v>
      </c>
      <c r="C98" s="74">
        <f t="shared" ref="C98:C114" si="53">AVERAGE(B133:B140)</f>
        <v>4.6582253099999997</v>
      </c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</row>
    <row r="99" spans="1:40">
      <c r="A99" s="82"/>
      <c r="B99" s="73">
        <f>Parâmetros!D88*0.04*47.9982</f>
        <v>23.058335279999998</v>
      </c>
      <c r="C99" s="74">
        <f t="shared" si="53"/>
        <v>7.1973300899999995</v>
      </c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</row>
    <row r="100" spans="1:40">
      <c r="A100" s="82"/>
      <c r="B100" s="73">
        <f>Parâmetros!D89*0.04*47.9982</f>
        <v>22.347961919999999</v>
      </c>
      <c r="C100" s="74">
        <f t="shared" si="53"/>
        <v>9.6812369400000016</v>
      </c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</row>
    <row r="101" spans="1:40">
      <c r="A101" s="82"/>
      <c r="B101" s="73">
        <f>Parâmetros!D90*0.04*47.9982</f>
        <v>18.200917440000001</v>
      </c>
      <c r="C101" s="74">
        <f t="shared" si="53"/>
        <v>14.027473950000001</v>
      </c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</row>
    <row r="102" spans="1:40">
      <c r="A102" s="82"/>
      <c r="B102" s="73">
        <f>Parâmetros!D91*0.04*47.9982</f>
        <v>18.392910239999999</v>
      </c>
      <c r="C102" s="74">
        <f t="shared" si="53"/>
        <v>19.50886839</v>
      </c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</row>
    <row r="103" spans="1:40">
      <c r="A103" s="82"/>
      <c r="B103" s="73">
        <f>Parâmetros!D92*0.04*47.9982</f>
        <v>18.143319599999998</v>
      </c>
      <c r="C103" s="74">
        <f t="shared" si="53"/>
        <v>24.495881370000003</v>
      </c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</row>
    <row r="104" spans="1:40">
      <c r="A104" s="82"/>
      <c r="B104" s="73">
        <f>Parâmetros!D93*0.04*47.9982</f>
        <v>9.5804407199999986</v>
      </c>
      <c r="C104" s="74">
        <f t="shared" si="53"/>
        <v>28.870917299999999</v>
      </c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</row>
    <row r="105" spans="1:40">
      <c r="A105" s="82"/>
      <c r="B105" s="73">
        <f>Parâmetros!D94*0.04*47.9982</f>
        <v>21.752784239999997</v>
      </c>
      <c r="C105" s="74">
        <f t="shared" si="53"/>
        <v>34.585103009999997</v>
      </c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</row>
    <row r="106" spans="1:40">
      <c r="A106" s="82"/>
      <c r="B106" s="73">
        <f>Parâmetros!D95*0.04*47.9982</f>
        <v>19.0072872</v>
      </c>
      <c r="C106" s="74">
        <f t="shared" si="53"/>
        <v>39.524117789999998</v>
      </c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</row>
    <row r="107" spans="1:40">
      <c r="A107" s="82"/>
      <c r="B107" s="73">
        <f>Parâmetros!D96*0.04*47.9982</f>
        <v>21.829581359999999</v>
      </c>
      <c r="C107" s="74">
        <f t="shared" si="53"/>
        <v>41.885629229999992</v>
      </c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</row>
    <row r="108" spans="1:40">
      <c r="A108" s="82"/>
      <c r="B108" s="73">
        <f>Parâmetros!D97*0.04*47.9982</f>
        <v>9.2924515199999984</v>
      </c>
      <c r="C108" s="74">
        <f t="shared" si="53"/>
        <v>43.49836874999999</v>
      </c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</row>
    <row r="109" spans="1:40">
      <c r="A109" s="82"/>
      <c r="B109" s="73">
        <f>Parâmetros!D98*0.04*47.9982</f>
        <v>26.51420568</v>
      </c>
      <c r="C109" s="74">
        <f t="shared" si="53"/>
        <v>42.22161663</v>
      </c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</row>
    <row r="110" spans="1:40">
      <c r="A110" s="82"/>
      <c r="B110" s="73">
        <f>Parâmetros!D99*0.04*47.9982</f>
        <v>48.554979119999999</v>
      </c>
      <c r="C110" s="74">
        <f t="shared" si="53"/>
        <v>38.360161439999992</v>
      </c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</row>
    <row r="111" spans="1:40">
      <c r="A111" s="82"/>
      <c r="B111" s="73">
        <f>Parâmetros!D100*0.04*47.9982</f>
        <v>46.961438880000003</v>
      </c>
      <c r="C111" s="74">
        <f t="shared" si="53"/>
        <v>33.277152059999999</v>
      </c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</row>
    <row r="112" spans="1:40">
      <c r="A112" s="82"/>
      <c r="B112" s="73">
        <f>Parâmetros!D101*0.04*47.9982</f>
        <v>38.4945564</v>
      </c>
      <c r="C112" s="74">
        <f t="shared" si="53"/>
        <v>28.813319459999995</v>
      </c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</row>
    <row r="113" spans="1:40">
      <c r="A113" s="82"/>
      <c r="B113" s="73">
        <f>Parâmetros!D102*0.04*47.9982</f>
        <v>30.89164152</v>
      </c>
      <c r="C113" s="74">
        <f t="shared" si="53"/>
        <v>23.053535459999996</v>
      </c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</row>
    <row r="114" spans="1:40">
      <c r="A114" s="82"/>
      <c r="B114" s="73">
        <f>Parâmetros!D103*0.04*47.9982</f>
        <v>31.064435039999999</v>
      </c>
      <c r="C114" s="74">
        <f t="shared" si="53"/>
        <v>16.715373149999998</v>
      </c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</row>
    <row r="115" spans="1:40">
      <c r="A115" s="82"/>
      <c r="B115" s="73">
        <f>Parâmetros!D104*0.04*47.9982</f>
        <v>27.301376160000004</v>
      </c>
      <c r="C115" s="74">
        <f t="shared" ref="C115:C131" si="54">AVERAGE(B157:B164)</f>
        <v>2.5679037</v>
      </c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</row>
    <row r="116" spans="1:40">
      <c r="A116" s="82"/>
      <c r="B116" s="73">
        <f>Parâmetros!D105*0.04*47.9982</f>
        <v>12.633126239999999</v>
      </c>
      <c r="C116" s="74">
        <f t="shared" si="54"/>
        <v>3.2638775999999998</v>
      </c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</row>
    <row r="117" spans="1:40">
      <c r="A117" s="82"/>
      <c r="B117" s="73">
        <f>Parâmetros!D106*0.04*47.9982</f>
        <v>17.52894264</v>
      </c>
      <c r="C117" s="74">
        <f t="shared" si="54"/>
        <v>2.9758883999999997</v>
      </c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</row>
    <row r="118" spans="1:40">
      <c r="A118" s="82"/>
      <c r="B118" s="73">
        <f>Parâmetros!D107*0.04*47.9982</f>
        <v>34.021124159999999</v>
      </c>
      <c r="C118" s="74">
        <f t="shared" si="54"/>
        <v>5.9133782400000001</v>
      </c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</row>
    <row r="119" spans="1:40">
      <c r="A119" s="82"/>
      <c r="B119" s="73">
        <f>Parâmetros!D108*0.04*47.9982</f>
        <v>43.428771359999999</v>
      </c>
      <c r="C119" s="74">
        <f t="shared" si="54"/>
        <v>9.4772445899999997</v>
      </c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</row>
    <row r="120" spans="1:40">
      <c r="A120" s="82"/>
      <c r="B120" s="73">
        <f>Parâmetros!D109*0.04*47.9982</f>
        <v>0</v>
      </c>
      <c r="C120" s="74">
        <f t="shared" si="54"/>
        <v>13.11070833</v>
      </c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</row>
    <row r="121" spans="1:40">
      <c r="A121" s="82"/>
      <c r="B121" s="73">
        <f>Parâmetros!D110*0.04*47.9982</f>
        <v>0</v>
      </c>
      <c r="C121" s="74">
        <f t="shared" si="54"/>
        <v>16.604977290000001</v>
      </c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</row>
    <row r="122" spans="1:40">
      <c r="A122" s="82"/>
      <c r="B122" s="73">
        <f>Parâmetros!D111*0.04*47.9982</f>
        <v>0</v>
      </c>
      <c r="C122" s="74">
        <f t="shared" si="54"/>
        <v>19.962451380000001</v>
      </c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</row>
    <row r="123" spans="1:40">
      <c r="A123" s="82"/>
      <c r="B123" s="73">
        <f>Parâmetros!D112*0.04*47.9982</f>
        <v>0</v>
      </c>
      <c r="C123" s="74">
        <f t="shared" si="54"/>
        <v>23.108733390000001</v>
      </c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</row>
    <row r="124" spans="1:40">
      <c r="A124" s="82"/>
      <c r="B124" s="73">
        <f>Parâmetros!D113*0.04*47.9982</f>
        <v>54.429958800000001</v>
      </c>
      <c r="C124" s="74">
        <f t="shared" si="54"/>
        <v>25.806232229999999</v>
      </c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</row>
    <row r="125" spans="1:40">
      <c r="A125" s="82"/>
      <c r="B125" s="73">
        <f>Parâmetros!D114*0.04*47.9982</f>
        <v>56.829868800000007</v>
      </c>
      <c r="C125" s="74">
        <f t="shared" si="54"/>
        <v>29.785283009999997</v>
      </c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</row>
    <row r="126" spans="1:40">
      <c r="A126" s="82"/>
      <c r="B126" s="73">
        <f>Parâmetros!D115*0.04*47.9982</f>
        <v>51.588465359999994</v>
      </c>
      <c r="C126" s="74">
        <f t="shared" si="54"/>
        <v>30.087671669999999</v>
      </c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</row>
    <row r="127" spans="1:40">
      <c r="A127" s="82"/>
      <c r="B127" s="73">
        <f>Parâmetros!D116*0.04*47.9982</f>
        <v>39.320125439999998</v>
      </c>
      <c r="C127" s="74">
        <f t="shared" si="54"/>
        <v>28.467732420000004</v>
      </c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</row>
    <row r="128" spans="1:40">
      <c r="A128" s="82"/>
      <c r="B128" s="73">
        <f>Parâmetros!D117*0.04*47.9982</f>
        <v>27.013386960000002</v>
      </c>
      <c r="C128" s="74">
        <f t="shared" si="54"/>
        <v>25.981425660000003</v>
      </c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</row>
    <row r="129" spans="1:40">
      <c r="A129" s="82"/>
      <c r="B129" s="73">
        <f>Parâmetros!D118*0.04*47.9982</f>
        <v>6.5277551999999996</v>
      </c>
      <c r="C129" s="74">
        <f t="shared" si="54"/>
        <v>23.641513410000002</v>
      </c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</row>
    <row r="130" spans="1:40">
      <c r="A130" s="82"/>
      <c r="B130" s="73">
        <f>Parâmetros!D119*0.04*47.9982</f>
        <v>2.5919028000000002</v>
      </c>
      <c r="C130" s="74">
        <f t="shared" si="54"/>
        <v>21.951976769999995</v>
      </c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</row>
    <row r="131" spans="1:40">
      <c r="A131" s="82"/>
      <c r="B131" s="73">
        <f>Parâmetros!D120*0.04*47.9982</f>
        <v>2.5343049600000001</v>
      </c>
      <c r="C131" s="74">
        <f t="shared" si="54"/>
        <v>20.989612860000001</v>
      </c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</row>
    <row r="132" spans="1:40">
      <c r="A132" s="82"/>
      <c r="B132" s="73">
        <f>Parâmetros!D121*0.04*47.9982</f>
        <v>2.2655150399999999</v>
      </c>
      <c r="C132" s="74">
        <f t="shared" ref="C132:C148" si="55">AVERAGE(B181:B188)</f>
        <v>14.099471249999999</v>
      </c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</row>
    <row r="133" spans="1:40">
      <c r="A133" s="82"/>
      <c r="B133" s="73">
        <f>Parâmetros!D122*0.04*47.9982</f>
        <v>2.8414934399999998</v>
      </c>
      <c r="C133" s="74">
        <f t="shared" si="55"/>
        <v>12.798720029999998</v>
      </c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</row>
    <row r="134" spans="1:40">
      <c r="A134" s="82"/>
      <c r="B134" s="73">
        <f>Parâmetros!D123*0.04*47.9982</f>
        <v>4.3774358399999995</v>
      </c>
      <c r="C134" s="74">
        <f t="shared" si="55"/>
        <v>13.249903109999998</v>
      </c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</row>
    <row r="135" spans="1:40">
      <c r="A135" s="82"/>
      <c r="B135" s="73">
        <f>Parâmetros!D124*0.04*47.9982</f>
        <v>2.7646963199999997</v>
      </c>
      <c r="C135" s="74">
        <f t="shared" si="55"/>
        <v>14.392260270000001</v>
      </c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</row>
    <row r="136" spans="1:40">
      <c r="A136" s="82"/>
      <c r="B136" s="73">
        <f>Parâmetros!D125*0.04*47.9982</f>
        <v>2.8798919999999999</v>
      </c>
      <c r="C136" s="74">
        <f t="shared" si="55"/>
        <v>15.937802309999999</v>
      </c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</row>
    <row r="137" spans="1:40">
      <c r="A137" s="82"/>
      <c r="B137" s="73">
        <f>Parâmetros!D126*0.04*47.9982</f>
        <v>5.4333962400000004</v>
      </c>
      <c r="C137" s="74">
        <f t="shared" si="55"/>
        <v>18.028123919999999</v>
      </c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</row>
    <row r="138" spans="1:40">
      <c r="A138" s="82"/>
      <c r="B138" s="73">
        <f>Parâmetros!D127*0.04*47.9982</f>
        <v>2.8990912799999999</v>
      </c>
      <c r="C138" s="74">
        <f t="shared" si="55"/>
        <v>21.949576860000001</v>
      </c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</row>
    <row r="139" spans="1:40">
      <c r="A139" s="82"/>
      <c r="B139" s="73">
        <f>Parâmetros!D128*0.04*47.9982</f>
        <v>2.4383085600000003</v>
      </c>
      <c r="C139" s="74">
        <f t="shared" si="55"/>
        <v>26.149419359999996</v>
      </c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</row>
    <row r="140" spans="1:40">
      <c r="A140" s="82"/>
      <c r="B140" s="73">
        <f>Parâmetros!D129*0.04*47.9982</f>
        <v>13.631488799999998</v>
      </c>
      <c r="C140" s="74">
        <f t="shared" si="55"/>
        <v>29.708485889999999</v>
      </c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</row>
    <row r="141" spans="1:40">
      <c r="A141" s="82"/>
      <c r="B141" s="73">
        <f>Parâmetros!D130*0.04*47.9982</f>
        <v>23.154331680000002</v>
      </c>
      <c r="C141" s="74">
        <f t="shared" si="55"/>
        <v>32.631576269999996</v>
      </c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</row>
    <row r="142" spans="1:40">
      <c r="A142" s="82"/>
      <c r="B142" s="73">
        <f>Parâmetros!D131*0.04*47.9982</f>
        <v>24.248690640000003</v>
      </c>
      <c r="C142" s="74">
        <f t="shared" si="55"/>
        <v>34.054722900000002</v>
      </c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</row>
    <row r="143" spans="1:40">
      <c r="A143" s="82"/>
      <c r="B143" s="73">
        <f>Parâmetros!D132*0.04*47.9982</f>
        <v>37.534592400000001</v>
      </c>
      <c r="C143" s="74">
        <f t="shared" si="55"/>
        <v>33.77393343</v>
      </c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</row>
    <row r="144" spans="1:40">
      <c r="A144" s="82"/>
      <c r="B144" s="73">
        <f>Parâmetros!D133*0.04*47.9982</f>
        <v>46.731047519999997</v>
      </c>
      <c r="C144" s="74">
        <f t="shared" si="55"/>
        <v>32.389185359999999</v>
      </c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</row>
    <row r="145" spans="1:40">
      <c r="A145" s="82"/>
      <c r="B145" s="73">
        <f>Parâmetros!D134*0.04*47.9982</f>
        <v>45.329500079999995</v>
      </c>
      <c r="C145" s="74">
        <f t="shared" si="55"/>
        <v>30.625251509999998</v>
      </c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</row>
    <row r="146" spans="1:40">
      <c r="A146" s="82"/>
      <c r="B146" s="73">
        <f>Parâmetros!D135*0.04*47.9982</f>
        <v>37.899378719999994</v>
      </c>
      <c r="C146" s="74">
        <f t="shared" si="55"/>
        <v>28.959713969999996</v>
      </c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</row>
    <row r="147" spans="1:40">
      <c r="A147" s="82"/>
      <c r="B147" s="73">
        <f>Parâmetros!D136*0.04*47.9982</f>
        <v>48.151794239999994</v>
      </c>
      <c r="C147" s="74">
        <f t="shared" si="55"/>
        <v>26.701398659999995</v>
      </c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</row>
    <row r="148" spans="1:40">
      <c r="A148" s="82"/>
      <c r="B148" s="73">
        <f>Parâmetros!D137*0.04*47.9982</f>
        <v>53.143607039999992</v>
      </c>
      <c r="C148" s="74">
        <f t="shared" si="55"/>
        <v>23.471119799999997</v>
      </c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</row>
    <row r="149" spans="1:40">
      <c r="A149" s="82"/>
      <c r="B149" s="73">
        <f>Parâmetros!D138*0.04*47.9982</f>
        <v>42.0464232</v>
      </c>
      <c r="C149" s="74">
        <f t="shared" ref="C149:C165" si="56">AVERAGE(B205:B212)</f>
        <v>4.0054497900000001</v>
      </c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</row>
    <row r="150" spans="1:40">
      <c r="A150" s="82"/>
      <c r="B150" s="73">
        <f>Parâmetros!D139*0.04*47.9982</f>
        <v>37.150606799999998</v>
      </c>
      <c r="C150" s="74">
        <f t="shared" si="56"/>
        <v>5.6901866099999996</v>
      </c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</row>
    <row r="151" spans="1:40">
      <c r="A151" s="82"/>
      <c r="B151" s="73">
        <f>Parâmetros!D140*0.04*47.9982</f>
        <v>27.320575439999999</v>
      </c>
      <c r="C151" s="74">
        <f t="shared" si="56"/>
        <v>8.4260840100000003</v>
      </c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</row>
    <row r="152" spans="1:40">
      <c r="A152" s="82"/>
      <c r="B152" s="73">
        <f>Parâmetros!D141*0.04*47.9982</f>
        <v>15.839406</v>
      </c>
      <c r="C152" s="74">
        <f t="shared" si="56"/>
        <v>11.86275513</v>
      </c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</row>
    <row r="153" spans="1:40">
      <c r="A153" s="82"/>
      <c r="B153" s="73">
        <f>Parâmetros!D142*0.04*47.9982</f>
        <v>4.6654250399999997</v>
      </c>
      <c r="C153" s="74">
        <f t="shared" si="56"/>
        <v>15.532217520000001</v>
      </c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</row>
    <row r="154" spans="1:40">
      <c r="A154" s="82"/>
      <c r="B154" s="73">
        <f>Parâmetros!D143*0.04*47.9982</f>
        <v>2.1887179199999998</v>
      </c>
      <c r="C154" s="74">
        <f t="shared" si="56"/>
        <v>19.46567001</v>
      </c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</row>
    <row r="155" spans="1:40">
      <c r="A155" s="82"/>
      <c r="B155" s="73">
        <f>Parâmetros!D144*0.04*47.9982</f>
        <v>2.07352224</v>
      </c>
      <c r="C155" s="74">
        <f t="shared" si="56"/>
        <v>23.022336629999998</v>
      </c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</row>
    <row r="156" spans="1:40">
      <c r="A156" s="82"/>
      <c r="B156" s="73">
        <f>Parâmetros!D145*0.04*47.9982</f>
        <v>2.4383085600000003</v>
      </c>
      <c r="C156" s="74">
        <f t="shared" si="56"/>
        <v>26.413409459999997</v>
      </c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</row>
    <row r="157" spans="1:40">
      <c r="A157" s="82"/>
      <c r="B157" s="73">
        <f>Parâmetros!D146*0.04*47.9982</f>
        <v>2.3039136</v>
      </c>
      <c r="C157" s="74">
        <f t="shared" si="56"/>
        <v>29.410897049999996</v>
      </c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</row>
    <row r="158" spans="1:40">
      <c r="A158" s="82"/>
      <c r="B158" s="73">
        <f>Parâmetros!D147*0.04*47.9982</f>
        <v>2.3039136</v>
      </c>
      <c r="C158" s="74">
        <f t="shared" si="56"/>
        <v>31.218029279999996</v>
      </c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</row>
    <row r="159" spans="1:40">
      <c r="A159" s="82"/>
      <c r="B159" s="73">
        <f>Parâmetros!D148*0.04*47.9982</f>
        <v>2.4767071199999999</v>
      </c>
      <c r="C159" s="74">
        <f t="shared" si="56"/>
        <v>31.542017129999998</v>
      </c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</row>
    <row r="160" spans="1:40">
      <c r="A160" s="82"/>
      <c r="B160" s="73">
        <f>Parâmetros!D149*0.04*47.9982</f>
        <v>2.3039136</v>
      </c>
      <c r="C160" s="74">
        <f t="shared" si="56"/>
        <v>30.757246559999999</v>
      </c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</row>
    <row r="161" spans="1:40">
      <c r="A161" s="82"/>
      <c r="B161" s="73">
        <f>Parâmetros!D150*0.04*47.9982</f>
        <v>2.7454970400000001</v>
      </c>
      <c r="C161" s="74">
        <f t="shared" si="56"/>
        <v>29.497293810000002</v>
      </c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</row>
    <row r="162" spans="1:40">
      <c r="A162" s="82"/>
      <c r="B162" s="73">
        <f>Parâmetros!D151*0.04*47.9982</f>
        <v>3.2830768799999999</v>
      </c>
      <c r="C162" s="74">
        <f t="shared" si="56"/>
        <v>27.973350960000001</v>
      </c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</row>
    <row r="163" spans="1:40">
      <c r="A163" s="82"/>
      <c r="B163" s="73">
        <f>Parâmetros!D152*0.04*47.9982</f>
        <v>2.3807107199999997</v>
      </c>
      <c r="C163" s="74">
        <f t="shared" si="56"/>
        <v>26.615001899999999</v>
      </c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</row>
    <row r="164" spans="1:40">
      <c r="A164" s="82"/>
      <c r="B164" s="73">
        <f>Parâmetros!D153*0.04*47.9982</f>
        <v>2.7454970400000001</v>
      </c>
      <c r="C164" s="74">
        <f t="shared" si="56"/>
        <v>25.51584312</v>
      </c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</row>
    <row r="165" spans="1:40">
      <c r="A165" s="82"/>
      <c r="B165" s="73">
        <f>Parâmetros!D154*0.04*47.9982</f>
        <v>7.8717047999999989</v>
      </c>
      <c r="C165" s="74">
        <f t="shared" si="56"/>
        <v>24.517480559999999</v>
      </c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</row>
    <row r="166" spans="1:40">
      <c r="A166" s="82"/>
      <c r="B166" s="73">
        <f>Parâmetros!D155*0.04*47.9982</f>
        <v>0</v>
      </c>
      <c r="C166" s="74">
        <f t="shared" ref="C166:C182" si="57">AVERAGE(B229:B236)</f>
        <v>14.90584101</v>
      </c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</row>
    <row r="167" spans="1:40">
      <c r="A167" s="82"/>
      <c r="B167" s="73">
        <f>Parâmetros!D156*0.04*47.9982</f>
        <v>25.976625840000001</v>
      </c>
      <c r="C167" s="74">
        <f t="shared" si="57"/>
        <v>14.147469449999999</v>
      </c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</row>
    <row r="168" spans="1:40">
      <c r="A168" s="82"/>
      <c r="B168" s="73">
        <f>Parâmetros!D157*0.04*47.9982</f>
        <v>30.814844399999998</v>
      </c>
      <c r="C168" s="74">
        <f t="shared" si="57"/>
        <v>14.209867109999999</v>
      </c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</row>
    <row r="169" spans="1:40">
      <c r="A169" s="82"/>
      <c r="B169" s="73">
        <f>Parâmetros!D158*0.04*47.9982</f>
        <v>31.813206960000002</v>
      </c>
      <c r="C169" s="74">
        <f t="shared" si="57"/>
        <v>14.84104344</v>
      </c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</row>
    <row r="170" spans="1:40">
      <c r="A170" s="82"/>
      <c r="B170" s="73">
        <f>Parâmetros!D159*0.04*47.9982</f>
        <v>31.237228560000002</v>
      </c>
      <c r="C170" s="74">
        <f t="shared" si="57"/>
        <v>16.74897189</v>
      </c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</row>
    <row r="171" spans="1:40">
      <c r="A171" s="82"/>
      <c r="B171" s="73">
        <f>Parâmetros!D160*0.04*47.9982</f>
        <v>29.240503440000001</v>
      </c>
      <c r="C171" s="74">
        <f t="shared" si="57"/>
        <v>19.5592665</v>
      </c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</row>
    <row r="172" spans="1:40">
      <c r="A172" s="82"/>
      <c r="B172" s="73">
        <f>Parâmetros!D161*0.04*47.9982</f>
        <v>27.915753119999998</v>
      </c>
      <c r="C172" s="74">
        <f t="shared" si="57"/>
        <v>21.91837803</v>
      </c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</row>
    <row r="173" spans="1:40">
      <c r="A173" s="82"/>
      <c r="B173" s="73">
        <f>Parâmetros!D162*0.04*47.9982</f>
        <v>29.451695520000001</v>
      </c>
      <c r="C173" s="74">
        <f t="shared" si="57"/>
        <v>25.21105455</v>
      </c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</row>
    <row r="174" spans="1:40">
      <c r="A174" s="82"/>
      <c r="B174" s="73">
        <f>Parâmetros!D163*0.04*47.9982</f>
        <v>31.832406239999994</v>
      </c>
      <c r="C174" s="74">
        <f t="shared" si="57"/>
        <v>28.813319459999999</v>
      </c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</row>
    <row r="175" spans="1:40">
      <c r="A175" s="82"/>
      <c r="B175" s="73">
        <f>Parâmetros!D164*0.04*47.9982</f>
        <v>28.395735119999998</v>
      </c>
      <c r="C175" s="74">
        <f t="shared" si="57"/>
        <v>31.023636570000001</v>
      </c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</row>
    <row r="176" spans="1:40">
      <c r="A176" s="82"/>
      <c r="B176" s="73">
        <f>Parâmetros!D165*0.04*47.9982</f>
        <v>17.8553304</v>
      </c>
      <c r="C176" s="74">
        <f t="shared" si="57"/>
        <v>31.726810199999996</v>
      </c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</row>
    <row r="177" spans="1:40">
      <c r="A177" s="82"/>
      <c r="B177" s="73">
        <f>Parâmetros!D166*0.04*47.9982</f>
        <v>11.922752879999999</v>
      </c>
      <c r="C177" s="74">
        <f t="shared" si="57"/>
        <v>31.366823700000001</v>
      </c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</row>
    <row r="178" spans="1:40">
      <c r="A178" s="82"/>
      <c r="B178" s="73">
        <f>Parâmetros!D167*0.04*47.9982</f>
        <v>12.517930559999998</v>
      </c>
      <c r="C178" s="74">
        <f t="shared" si="57"/>
        <v>29.742084629999997</v>
      </c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</row>
    <row r="179" spans="1:40">
      <c r="A179" s="82"/>
      <c r="B179" s="73">
        <f>Parâmetros!D168*0.04*47.9982</f>
        <v>15.724210319999999</v>
      </c>
      <c r="C179" s="74">
        <f t="shared" si="57"/>
        <v>27.241378409999996</v>
      </c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</row>
    <row r="180" spans="1:40">
      <c r="A180" s="82"/>
      <c r="B180" s="73">
        <f>Parâmetros!D169*0.04*47.9982</f>
        <v>20.216841839999997</v>
      </c>
      <c r="C180" s="74">
        <f t="shared" si="57"/>
        <v>25.165456259999996</v>
      </c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</row>
    <row r="181" spans="1:40">
      <c r="A181" s="82"/>
      <c r="B181" s="73">
        <f>Parâmetros!D170*0.04*47.9982</f>
        <v>19.160881439999997</v>
      </c>
      <c r="C181" s="74">
        <f t="shared" si="57"/>
        <v>23.773508460000002</v>
      </c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</row>
    <row r="182" spans="1:40">
      <c r="A182" s="82"/>
      <c r="B182" s="73">
        <f>Parâmetros!D171*0.04*47.9982</f>
        <v>21.752784239999997</v>
      </c>
      <c r="C182" s="74">
        <f t="shared" si="57"/>
        <v>22.213566960000001</v>
      </c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</row>
    <row r="183" spans="1:40">
      <c r="A183" s="82"/>
      <c r="B183" s="73">
        <f>Parâmetros!D172*0.04*47.9982</f>
        <v>23.55751656</v>
      </c>
      <c r="C183" s="74">
        <f t="shared" ref="C183:C199" si="58">AVERAGE(B253:B260)</f>
        <v>7.4685199199999994</v>
      </c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</row>
    <row r="184" spans="1:40">
      <c r="A184" s="82"/>
      <c r="B184" s="73">
        <f>Parâmetros!D173*0.04*47.9982</f>
        <v>22.002374880000001</v>
      </c>
      <c r="C184" s="74">
        <f t="shared" si="58"/>
        <v>6.9333399899999995</v>
      </c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</row>
    <row r="185" spans="1:40">
      <c r="A185" s="82"/>
      <c r="B185" s="73">
        <f>Parâmetros!D174*0.04*47.9982</f>
        <v>17.068159919999999</v>
      </c>
      <c r="C185" s="74">
        <f t="shared" si="58"/>
        <v>7.2261290099999993</v>
      </c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</row>
    <row r="186" spans="1:40">
      <c r="A186" s="82"/>
      <c r="B186" s="73">
        <f>Parâmetros!D175*0.04*47.9982</f>
        <v>2.8030948799999997</v>
      </c>
      <c r="C186" s="74">
        <f t="shared" si="58"/>
        <v>10.3436121</v>
      </c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</row>
    <row r="187" spans="1:40">
      <c r="A187" s="82"/>
      <c r="B187" s="73">
        <f>Parâmetros!D176*0.04*47.9982</f>
        <v>2.2655150399999999</v>
      </c>
      <c r="C187" s="74">
        <f t="shared" si="58"/>
        <v>13.717885560000001</v>
      </c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</row>
    <row r="188" spans="1:40">
      <c r="A188" s="82"/>
      <c r="B188" s="73">
        <f>Parâmetros!D177*0.04*47.9982</f>
        <v>4.18544304</v>
      </c>
      <c r="C188" s="74">
        <f t="shared" si="58"/>
        <v>17.132957489999999</v>
      </c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</row>
    <row r="189" spans="1:40">
      <c r="A189" s="82"/>
      <c r="B189" s="73">
        <f>Parâmetros!D178*0.04*47.9982</f>
        <v>8.754871679999999</v>
      </c>
      <c r="C189" s="74">
        <f t="shared" si="58"/>
        <v>20.459232750000002</v>
      </c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</row>
    <row r="190" spans="1:40">
      <c r="A190" s="82"/>
      <c r="B190" s="73">
        <f>Parâmetros!D179*0.04*47.9982</f>
        <v>25.362248880000003</v>
      </c>
      <c r="C190" s="74">
        <f t="shared" si="58"/>
        <v>23.763908820000001</v>
      </c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</row>
    <row r="191" spans="1:40">
      <c r="A191" s="82"/>
      <c r="B191" s="73">
        <f>Parâmetros!D180*0.04*47.9982</f>
        <v>32.69637384</v>
      </c>
      <c r="C191" s="74">
        <f t="shared" si="58"/>
        <v>26.123020350000001</v>
      </c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</row>
    <row r="192" spans="1:40">
      <c r="A192" s="82"/>
      <c r="B192" s="73">
        <f>Parâmetros!D181*0.04*47.9982</f>
        <v>34.366711199999997</v>
      </c>
      <c r="C192" s="74">
        <f t="shared" si="58"/>
        <v>27.946951949999999</v>
      </c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</row>
    <row r="193" spans="1:40">
      <c r="A193" s="82"/>
      <c r="B193" s="73">
        <f>Parâmetros!D182*0.04*47.9982</f>
        <v>33.790732800000001</v>
      </c>
      <c r="C193" s="74">
        <f t="shared" si="58"/>
        <v>29.204504789999994</v>
      </c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</row>
    <row r="194" spans="1:40">
      <c r="A194" s="82"/>
      <c r="B194" s="73">
        <f>Parâmetros!D183*0.04*47.9982</f>
        <v>34.174718400000003</v>
      </c>
      <c r="C194" s="74">
        <f t="shared" si="58"/>
        <v>28.753321709999994</v>
      </c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</row>
    <row r="195" spans="1:40">
      <c r="A195" s="82"/>
      <c r="B195" s="73">
        <f>Parâmetros!D184*0.04*47.9982</f>
        <v>35.864255039999996</v>
      </c>
      <c r="C195" s="74">
        <f t="shared" si="58"/>
        <v>27.390172829999997</v>
      </c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</row>
    <row r="196" spans="1:40">
      <c r="A196" s="82"/>
      <c r="B196" s="73">
        <f>Parâmetros!D185*0.04*47.9982</f>
        <v>32.657975280000002</v>
      </c>
      <c r="C196" s="74">
        <f t="shared" si="58"/>
        <v>26.137419809999997</v>
      </c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</row>
    <row r="197" spans="1:40">
      <c r="A197" s="82"/>
      <c r="B197" s="73">
        <f>Parâmetros!D186*0.04*47.9982</f>
        <v>32.139594719999998</v>
      </c>
      <c r="C197" s="74">
        <f t="shared" si="58"/>
        <v>25.427046449999999</v>
      </c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</row>
    <row r="198" spans="1:40">
      <c r="A198" s="82"/>
      <c r="B198" s="73">
        <f>Parâmetros!D187*0.04*47.9982</f>
        <v>36.747421920000001</v>
      </c>
      <c r="C198" s="74">
        <f t="shared" si="58"/>
        <v>24.680674439999997</v>
      </c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</row>
    <row r="199" spans="1:40">
      <c r="A199" s="82"/>
      <c r="B199" s="73">
        <f>Parâmetros!D188*0.04*47.9982</f>
        <v>30.450058079999998</v>
      </c>
      <c r="C199" s="74">
        <f t="shared" si="58"/>
        <v>23.672712239999996</v>
      </c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</row>
    <row r="200" spans="1:40">
      <c r="A200" s="82"/>
      <c r="B200" s="73">
        <f>Parâmetros!D189*0.04*47.9982</f>
        <v>23.28872664</v>
      </c>
      <c r="C200" s="74">
        <f t="shared" ref="C200:C216" si="59">AVERAGE(B277:B284)</f>
        <v>17.01776181</v>
      </c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</row>
    <row r="201" spans="1:40">
      <c r="A201" s="82"/>
      <c r="B201" s="73">
        <f>Parâmetros!D190*0.04*47.9982</f>
        <v>19.679262000000001</v>
      </c>
      <c r="C201" s="74">
        <f t="shared" si="59"/>
        <v>15.510618329999998</v>
      </c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</row>
    <row r="202" spans="1:40">
      <c r="A202" s="82"/>
      <c r="B202" s="73">
        <f>Parâmetros!D191*0.04*47.9982</f>
        <v>20.850418080000001</v>
      </c>
      <c r="C202" s="74">
        <f t="shared" si="59"/>
        <v>15.4554204</v>
      </c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</row>
    <row r="203" spans="1:40">
      <c r="A203" s="82"/>
      <c r="B203" s="73">
        <f>Parâmetros!D192*0.04*47.9982</f>
        <v>17.797732559999996</v>
      </c>
      <c r="C203" s="74">
        <f t="shared" si="59"/>
        <v>15.995400149999998</v>
      </c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</row>
    <row r="204" spans="1:40">
      <c r="A204" s="82"/>
      <c r="B204" s="73">
        <f>Parâmetros!D193*0.04*47.9982</f>
        <v>6.8157443999999989</v>
      </c>
      <c r="C204" s="74">
        <f t="shared" si="59"/>
        <v>16.30498854</v>
      </c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</row>
    <row r="205" spans="1:40">
      <c r="A205" s="82"/>
      <c r="B205" s="73">
        <f>Parâmetros!D194*0.04*47.9982</f>
        <v>2.4767071199999999</v>
      </c>
      <c r="C205" s="74">
        <f t="shared" si="59"/>
        <v>19.096083870000001</v>
      </c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</row>
    <row r="206" spans="1:40">
      <c r="A206" s="82"/>
      <c r="B206" s="73">
        <f>Parâmetros!D195*0.04*47.9982</f>
        <v>3.4942689599999999</v>
      </c>
      <c r="C206" s="74">
        <f t="shared" si="59"/>
        <v>21.906378480000001</v>
      </c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</row>
    <row r="207" spans="1:40">
      <c r="A207" s="82"/>
      <c r="B207" s="73">
        <f>Parâmetros!D196*0.04*47.9982</f>
        <v>4.569428639999999</v>
      </c>
      <c r="C207" s="74">
        <f t="shared" si="59"/>
        <v>24.467082449999999</v>
      </c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</row>
    <row r="208" spans="1:40">
      <c r="A208" s="82"/>
      <c r="B208" s="73">
        <f>Parâmetros!D197*0.04*47.9982</f>
        <v>4.1662437599999995</v>
      </c>
      <c r="C208" s="74">
        <f t="shared" si="59"/>
        <v>26.898191279999999</v>
      </c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</row>
    <row r="209" spans="1:40">
      <c r="A209" s="82"/>
      <c r="B209" s="73">
        <f>Parâmetros!D198*0.04*47.9982</f>
        <v>2.5727035200000001</v>
      </c>
      <c r="C209" s="74">
        <f t="shared" si="59"/>
        <v>28.491731519999998</v>
      </c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</row>
    <row r="210" spans="1:40">
      <c r="A210" s="82"/>
      <c r="B210" s="73">
        <f>Parâmetros!D199*0.04*47.9982</f>
        <v>4.1470444799999999</v>
      </c>
      <c r="C210" s="74">
        <f t="shared" si="59"/>
        <v>28.710123329999998</v>
      </c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</row>
    <row r="211" spans="1:40">
      <c r="A211" s="82"/>
      <c r="B211" s="73">
        <f>Parâmetros!D200*0.04*47.9982</f>
        <v>3.95505168</v>
      </c>
      <c r="C211" s="74">
        <f t="shared" si="59"/>
        <v>27.414171929999998</v>
      </c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</row>
    <row r="212" spans="1:40">
      <c r="A212" s="82"/>
      <c r="B212" s="73">
        <f>Parâmetros!D201*0.04*47.9982</f>
        <v>6.6621501599999995</v>
      </c>
      <c r="C212" s="74">
        <f t="shared" si="59"/>
        <v>25.736634839999997</v>
      </c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</row>
    <row r="213" spans="1:40">
      <c r="A213" s="82"/>
      <c r="B213" s="73">
        <f>Parâmetros!D202*0.04*47.9982</f>
        <v>15.95460168</v>
      </c>
      <c r="C213" s="74">
        <f t="shared" si="59"/>
        <v>23.775908369999996</v>
      </c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</row>
    <row r="214" spans="1:40">
      <c r="A214" s="82"/>
      <c r="B214" s="73">
        <f>Parâmetros!D203*0.04*47.9982</f>
        <v>25.381448160000001</v>
      </c>
      <c r="C214" s="74">
        <f t="shared" si="59"/>
        <v>23.082334379999999</v>
      </c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</row>
    <row r="215" spans="1:40">
      <c r="A215" s="82"/>
      <c r="B215" s="73">
        <f>Parâmetros!D204*0.04*47.9982</f>
        <v>32.062797600000003</v>
      </c>
      <c r="C215" s="74">
        <f t="shared" si="59"/>
        <v>22.715148150000001</v>
      </c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</row>
    <row r="216" spans="1:40">
      <c r="A216" s="82"/>
      <c r="B216" s="73">
        <f>Parâmetros!D205*0.04*47.9982</f>
        <v>33.521942879999997</v>
      </c>
      <c r="C216" s="74">
        <f t="shared" si="59"/>
        <v>21.915978119999998</v>
      </c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</row>
    <row r="217" spans="1:40">
      <c r="A217" s="82"/>
      <c r="B217" s="73">
        <f>Parâmetros!D206*0.04*47.9982</f>
        <v>34.040323440000002</v>
      </c>
      <c r="C217" s="74">
        <f t="shared" ref="C217:C233" si="60">AVERAGE(B301:B308)</f>
        <v>8.2220916600000002</v>
      </c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</row>
    <row r="218" spans="1:40">
      <c r="A218" s="82"/>
      <c r="B218" s="73">
        <f>Parâmetros!D207*0.04*47.9982</f>
        <v>32.600377440000003</v>
      </c>
      <c r="C218" s="74">
        <f t="shared" si="60"/>
        <v>6.7437470999999993</v>
      </c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</row>
    <row r="219" spans="1:40">
      <c r="A219" s="82"/>
      <c r="B219" s="73">
        <f>Parâmetros!D208*0.04*47.9982</f>
        <v>31.083634320000002</v>
      </c>
      <c r="C219" s="74">
        <f t="shared" si="60"/>
        <v>5.1934052400000006</v>
      </c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</row>
    <row r="220" spans="1:40">
      <c r="A220" s="82"/>
      <c r="B220" s="73">
        <f>Parâmetros!D209*0.04*47.9982</f>
        <v>30.642050880000003</v>
      </c>
      <c r="C220" s="74">
        <f t="shared" si="60"/>
        <v>4.8742172100000003</v>
      </c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</row>
    <row r="221" spans="1:40">
      <c r="A221" s="82"/>
      <c r="B221" s="73">
        <f>Parâmetros!D210*0.04*47.9982</f>
        <v>30.411659520000001</v>
      </c>
      <c r="C221" s="74">
        <f t="shared" si="60"/>
        <v>6.0069747299999996</v>
      </c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</row>
    <row r="222" spans="1:40">
      <c r="A222" s="82"/>
      <c r="B222" s="73">
        <f>Parâmetros!D211*0.04*47.9982</f>
        <v>27.973350959999998</v>
      </c>
      <c r="C222" s="74">
        <f t="shared" si="60"/>
        <v>7.5357174000000002</v>
      </c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</row>
    <row r="223" spans="1:40">
      <c r="A223" s="82"/>
      <c r="B223" s="73">
        <f>Parâmetros!D212*0.04*47.9982</f>
        <v>25.784633039999999</v>
      </c>
      <c r="C223" s="74">
        <f t="shared" si="60"/>
        <v>9.1052585399999995</v>
      </c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</row>
    <row r="224" spans="1:40">
      <c r="A224" s="82"/>
      <c r="B224" s="73">
        <f>Parâmetros!D213*0.04*47.9982</f>
        <v>23.44232088</v>
      </c>
      <c r="C224" s="74">
        <f t="shared" si="60"/>
        <v>10.93878978</v>
      </c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</row>
    <row r="225" spans="1:40">
      <c r="A225" s="82"/>
      <c r="B225" s="73">
        <f>Parâmetros!D214*0.04*47.9982</f>
        <v>21.848780640000001</v>
      </c>
      <c r="C225" s="74">
        <f t="shared" si="60"/>
        <v>12.774720929999999</v>
      </c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</row>
    <row r="226" spans="1:40">
      <c r="A226" s="82"/>
      <c r="B226" s="73">
        <f>Parâmetros!D215*0.04*47.9982</f>
        <v>21.733584960000002</v>
      </c>
      <c r="C226" s="74">
        <f t="shared" si="60"/>
        <v>14.69944875</v>
      </c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</row>
    <row r="227" spans="1:40">
      <c r="A227" s="82"/>
      <c r="B227" s="73">
        <f>Parâmetros!D216*0.04*47.9982</f>
        <v>22.290364079999996</v>
      </c>
      <c r="C227" s="74">
        <f t="shared" si="60"/>
        <v>16.216191869999999</v>
      </c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</row>
    <row r="228" spans="1:40">
      <c r="A228" s="82"/>
      <c r="B228" s="73">
        <f>Parâmetros!D217*0.04*47.9982</f>
        <v>22.6551504</v>
      </c>
      <c r="C228" s="74">
        <f t="shared" si="60"/>
        <v>15.88260438</v>
      </c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</row>
    <row r="229" spans="1:40">
      <c r="A229" s="82"/>
      <c r="B229" s="73">
        <f>Parâmetros!D218*0.04*47.9982</f>
        <v>20.927215199999999</v>
      </c>
      <c r="C229" s="74">
        <f t="shared" si="60"/>
        <v>16.146594479999997</v>
      </c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</row>
    <row r="230" spans="1:40">
      <c r="A230" s="82"/>
      <c r="B230" s="73">
        <f>Parâmetros!D219*0.04*47.9982</f>
        <v>23.82630648</v>
      </c>
      <c r="C230" s="74">
        <f t="shared" si="60"/>
        <v>16.398585029999996</v>
      </c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</row>
    <row r="231" spans="1:40">
      <c r="A231" s="82"/>
      <c r="B231" s="73">
        <f>Parâmetros!D220*0.04*47.9982</f>
        <v>22.943139599999999</v>
      </c>
      <c r="C231" s="74">
        <f t="shared" si="60"/>
        <v>16.751371799999998</v>
      </c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</row>
    <row r="232" spans="1:40">
      <c r="A232" s="82"/>
      <c r="B232" s="73">
        <f>Parâmetros!D221*0.04*47.9982</f>
        <v>16.127395199999999</v>
      </c>
      <c r="C232" s="74">
        <f t="shared" si="60"/>
        <v>16.314588179999998</v>
      </c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</row>
    <row r="233" spans="1:40">
      <c r="A233" s="82"/>
      <c r="B233" s="73">
        <f>Parâmetros!D222*0.04*47.9982</f>
        <v>9.9644263199999994</v>
      </c>
      <c r="C233" s="74">
        <f t="shared" si="60"/>
        <v>15.78420807</v>
      </c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</row>
    <row r="234" spans="1:40">
      <c r="A234" s="82"/>
      <c r="B234" s="73">
        <f>Parâmetros!D223*0.04*47.9982</f>
        <v>14.457057840000001</v>
      </c>
      <c r="C234" s="74">
        <f t="shared" ref="C234:C250" si="61">AVERAGE(B325:B332)</f>
        <v>7.6173143399999983</v>
      </c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</row>
    <row r="235" spans="1:40">
      <c r="A235" s="82"/>
      <c r="B235" s="73">
        <f>Parâmetros!D224*0.04*47.9982</f>
        <v>6.6621501599999995</v>
      </c>
      <c r="C235" s="74">
        <f t="shared" si="61"/>
        <v>7.3293251399999999</v>
      </c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</row>
    <row r="236" spans="1:40">
      <c r="A236" s="82"/>
      <c r="B236" s="73">
        <f>Parâmetros!D225*0.04*47.9982</f>
        <v>4.3390372799999994</v>
      </c>
      <c r="C236" s="74">
        <f t="shared" si="61"/>
        <v>9.0692598899999997</v>
      </c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</row>
    <row r="237" spans="1:40">
      <c r="A237" s="82"/>
      <c r="B237" s="73">
        <f>Parâmetros!D226*0.04*47.9982</f>
        <v>14.86024272</v>
      </c>
      <c r="C237" s="74">
        <f t="shared" si="61"/>
        <v>11.915553150000001</v>
      </c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</row>
    <row r="238" spans="1:40">
      <c r="A238" s="82"/>
      <c r="B238" s="73">
        <f>Parâmetros!D227*0.04*47.9982</f>
        <v>24.325487760000001</v>
      </c>
      <c r="C238" s="74">
        <f t="shared" si="61"/>
        <v>15.813006989999998</v>
      </c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</row>
    <row r="239" spans="1:40">
      <c r="A239" s="82"/>
      <c r="B239" s="73">
        <f>Parâmetros!D228*0.04*47.9982</f>
        <v>27.99255024</v>
      </c>
      <c r="C239" s="74">
        <f t="shared" si="61"/>
        <v>19.525667759999997</v>
      </c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</row>
    <row r="240" spans="1:40">
      <c r="A240" s="82"/>
      <c r="B240" s="73">
        <f>Parâmetros!D229*0.04*47.9982</f>
        <v>31.390822799999999</v>
      </c>
      <c r="C240" s="74">
        <f t="shared" si="61"/>
        <v>23.538317280000001</v>
      </c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</row>
    <row r="241" spans="1:40">
      <c r="A241" s="82"/>
      <c r="B241" s="73">
        <f>Parâmetros!D230*0.04*47.9982</f>
        <v>32.446783199999992</v>
      </c>
      <c r="C241" s="74">
        <f t="shared" si="61"/>
        <v>27.870154829999997</v>
      </c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</row>
    <row r="242" spans="1:40">
      <c r="A242" s="82"/>
      <c r="B242" s="73">
        <f>Parâmetros!D231*0.04*47.9982</f>
        <v>33.329950079999996</v>
      </c>
      <c r="C242" s="74">
        <f t="shared" si="61"/>
        <v>32.113195709999999</v>
      </c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</row>
    <row r="243" spans="1:40">
      <c r="A243" s="82"/>
      <c r="B243" s="73">
        <f>Parâmetros!D232*0.04*47.9982</f>
        <v>33.00356232</v>
      </c>
      <c r="C243" s="74">
        <f t="shared" si="61"/>
        <v>34.373910929999994</v>
      </c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</row>
    <row r="244" spans="1:40">
      <c r="A244" s="82"/>
      <c r="B244" s="73">
        <f>Parâmetros!D233*0.04*47.9982</f>
        <v>33.157156559999997</v>
      </c>
      <c r="C244" s="74">
        <f t="shared" si="61"/>
        <v>35.141882129999999</v>
      </c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</row>
    <row r="245" spans="1:40">
      <c r="A245" s="82"/>
      <c r="B245" s="73">
        <f>Parâmetros!D234*0.04*47.9982</f>
        <v>32.542779599999996</v>
      </c>
      <c r="C245" s="74">
        <f t="shared" si="61"/>
        <v>35.249878079999995</v>
      </c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</row>
    <row r="246" spans="1:40">
      <c r="A246" s="82"/>
      <c r="B246" s="73">
        <f>Parâmetros!D235*0.04*47.9982</f>
        <v>29.9508768</v>
      </c>
      <c r="C246" s="74">
        <f t="shared" si="61"/>
        <v>33.332349989999997</v>
      </c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</row>
    <row r="247" spans="1:40">
      <c r="A247" s="82"/>
      <c r="B247" s="73">
        <f>Parâmetros!D236*0.04*47.9982</f>
        <v>25.112658239999998</v>
      </c>
      <c r="C247" s="74">
        <f t="shared" si="61"/>
        <v>31.597215059999993</v>
      </c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</row>
    <row r="248" spans="1:40">
      <c r="A248" s="82"/>
      <c r="B248" s="73">
        <f>Parâmetros!D237*0.04*47.9982</f>
        <v>18.392910239999999</v>
      </c>
      <c r="C248" s="74">
        <f t="shared" si="61"/>
        <v>29.518892999999995</v>
      </c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</row>
    <row r="249" spans="1:40">
      <c r="A249" s="82"/>
      <c r="B249" s="73">
        <f>Parâmetros!D238*0.04*47.9982</f>
        <v>12.441133440000002</v>
      </c>
      <c r="C249" s="74">
        <f t="shared" si="61"/>
        <v>27.546166979999995</v>
      </c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</row>
    <row r="250" spans="1:40">
      <c r="A250" s="82"/>
      <c r="B250" s="73">
        <f>Parâmetros!D239*0.04*47.9982</f>
        <v>16.722572880000001</v>
      </c>
      <c r="C250" s="74">
        <f t="shared" si="61"/>
        <v>25.335849870000001</v>
      </c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</row>
    <row r="251" spans="1:40">
      <c r="A251" s="82"/>
      <c r="B251" s="73">
        <f>Parâmetros!D240*0.04*47.9982</f>
        <v>21.86797992</v>
      </c>
      <c r="C251" s="74">
        <f t="shared" ref="C251:C267" si="62">AVERAGE(B349:B356)</f>
        <v>23.293526459999999</v>
      </c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</row>
    <row r="252" spans="1:40">
      <c r="A252" s="82"/>
      <c r="B252" s="73">
        <f>Parâmetros!D241*0.04*47.9982</f>
        <v>20.677624559999998</v>
      </c>
      <c r="C252" s="74">
        <f t="shared" si="62"/>
        <v>22.899941219999999</v>
      </c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</row>
    <row r="253" spans="1:40">
      <c r="A253" s="82"/>
      <c r="B253" s="73">
        <f>Parâmetros!D242*0.04*47.9982</f>
        <v>18.796095119999997</v>
      </c>
      <c r="C253" s="74">
        <f t="shared" si="62"/>
        <v>23.269527360000001</v>
      </c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</row>
    <row r="254" spans="1:40">
      <c r="A254" s="82"/>
      <c r="B254" s="73">
        <f>Parâmetros!D243*0.04*47.9982</f>
        <v>16.184993039999998</v>
      </c>
      <c r="C254" s="74">
        <f t="shared" si="62"/>
        <v>24.246290730000002</v>
      </c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</row>
    <row r="255" spans="1:40">
      <c r="A255" s="82"/>
      <c r="B255" s="73">
        <f>Parâmetros!D244*0.04*47.9982</f>
        <v>4.0510480800000002</v>
      </c>
      <c r="C255" s="74">
        <f t="shared" si="62"/>
        <v>23.90070369</v>
      </c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</row>
    <row r="256" spans="1:40">
      <c r="A256" s="82"/>
      <c r="B256" s="73">
        <f>Parâmetros!D245*0.04*47.9982</f>
        <v>2.3423121600000001</v>
      </c>
      <c r="C256" s="74">
        <f t="shared" si="62"/>
        <v>25.256652839999997</v>
      </c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</row>
    <row r="257" spans="1:40">
      <c r="A257" s="82"/>
      <c r="B257" s="73">
        <f>Parâmetros!D246*0.04*47.9982</f>
        <v>2.4959064</v>
      </c>
      <c r="C257" s="74">
        <f t="shared" si="62"/>
        <v>26.14941936</v>
      </c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</row>
    <row r="258" spans="1:40">
      <c r="A258" s="82"/>
      <c r="B258" s="73">
        <f>Parâmetros!D247*0.04*47.9982</f>
        <v>2.3423121600000001</v>
      </c>
      <c r="C258" s="74">
        <f t="shared" si="62"/>
        <v>26.401409909999998</v>
      </c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</row>
    <row r="259" spans="1:40">
      <c r="A259" s="82"/>
      <c r="B259" s="73">
        <f>Parâmetros!D248*0.04*47.9982</f>
        <v>2.5727035200000001</v>
      </c>
      <c r="C259" s="74">
        <f t="shared" si="62"/>
        <v>28.839718469999998</v>
      </c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</row>
    <row r="260" spans="1:40">
      <c r="A260" s="82"/>
      <c r="B260" s="73">
        <f>Parâmetros!D249*0.04*47.9982</f>
        <v>10.96278888</v>
      </c>
      <c r="C260" s="74">
        <f t="shared" si="62"/>
        <v>30.836443589999995</v>
      </c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</row>
    <row r="261" spans="1:40">
      <c r="A261" s="82"/>
      <c r="B261" s="73">
        <f>Parâmetros!D250*0.04*47.9982</f>
        <v>14.514655679999999</v>
      </c>
      <c r="C261" s="74">
        <f t="shared" si="62"/>
        <v>31.206029729999997</v>
      </c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</row>
    <row r="262" spans="1:40">
      <c r="A262" s="82"/>
      <c r="B262" s="73">
        <f>Parâmetros!D251*0.04*47.9982</f>
        <v>18.527305200000001</v>
      </c>
      <c r="C262" s="74">
        <f t="shared" si="62"/>
        <v>29.766083729999998</v>
      </c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</row>
    <row r="263" spans="1:40">
      <c r="A263" s="82"/>
      <c r="B263" s="73">
        <f>Parâmetros!D252*0.04*47.9982</f>
        <v>28.990912799999997</v>
      </c>
      <c r="C263" s="74">
        <f t="shared" si="62"/>
        <v>27.397372560000001</v>
      </c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</row>
    <row r="264" spans="1:40">
      <c r="A264" s="82"/>
      <c r="B264" s="73">
        <f>Parâmetros!D253*0.04*47.9982</f>
        <v>29.336499839999998</v>
      </c>
      <c r="C264" s="74">
        <f t="shared" si="62"/>
        <v>23.219129250000002</v>
      </c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</row>
    <row r="265" spans="1:40">
      <c r="A265" s="82"/>
      <c r="B265" s="73">
        <f>Parâmetros!D254*0.04*47.9982</f>
        <v>29.816481839999998</v>
      </c>
      <c r="C265" s="74">
        <f t="shared" si="62"/>
        <v>19.73445993</v>
      </c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</row>
    <row r="266" spans="1:40">
      <c r="A266" s="82"/>
      <c r="B266" s="73">
        <f>Parâmetros!D255*0.04*47.9982</f>
        <v>28.952514240000003</v>
      </c>
      <c r="C266" s="74">
        <f t="shared" si="62"/>
        <v>16.446583229999998</v>
      </c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</row>
    <row r="267" spans="1:40">
      <c r="A267" s="82"/>
      <c r="B267" s="73">
        <f>Parâmetros!D256*0.04*47.9982</f>
        <v>29.010112079999995</v>
      </c>
      <c r="C267" s="74">
        <f t="shared" si="62"/>
        <v>12.385935509999998</v>
      </c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</row>
    <row r="268" spans="1:40">
      <c r="A268" s="82"/>
      <c r="B268" s="73">
        <f>Parâmetros!D257*0.04*47.9982</f>
        <v>29.835681119999993</v>
      </c>
      <c r="C268" s="74">
        <f t="shared" ref="C268:C284" si="63">AVERAGE(B373:B380)</f>
        <v>6.6573503399999989</v>
      </c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</row>
    <row r="269" spans="1:40">
      <c r="A269" s="82"/>
      <c r="B269" s="73">
        <f>Parâmetros!D258*0.04*47.9982</f>
        <v>29.10610848</v>
      </c>
      <c r="C269" s="74">
        <f t="shared" si="63"/>
        <v>9.4892441400000003</v>
      </c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</row>
    <row r="270" spans="1:40">
      <c r="A270" s="82"/>
      <c r="B270" s="73">
        <f>Parâmetros!D259*0.04*47.9982</f>
        <v>28.587727919999999</v>
      </c>
      <c r="C270" s="74">
        <f t="shared" si="63"/>
        <v>12.395535149999997</v>
      </c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</row>
    <row r="271" spans="1:40">
      <c r="A271" s="82"/>
      <c r="B271" s="73">
        <f>Parâmetros!D260*0.04*47.9982</f>
        <v>25.381448160000001</v>
      </c>
      <c r="C271" s="74">
        <f t="shared" si="63"/>
        <v>16.54497954</v>
      </c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</row>
    <row r="272" spans="1:40">
      <c r="A272" s="82"/>
      <c r="B272" s="73">
        <f>Parâmetros!D261*0.04*47.9982</f>
        <v>18.4313088</v>
      </c>
      <c r="C272" s="74">
        <f t="shared" si="63"/>
        <v>21.942377129999997</v>
      </c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</row>
    <row r="273" spans="1:40">
      <c r="A273" s="82"/>
      <c r="B273" s="73">
        <f>Parâmetros!D262*0.04*47.9982</f>
        <v>19.794457680000001</v>
      </c>
      <c r="C273" s="74">
        <f t="shared" si="63"/>
        <v>26.948589389999999</v>
      </c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</row>
    <row r="274" spans="1:40">
      <c r="A274" s="82"/>
      <c r="B274" s="73">
        <f>Parâmetros!D263*0.04*47.9982</f>
        <v>23.269527359999998</v>
      </c>
      <c r="C274" s="74">
        <f t="shared" si="63"/>
        <v>31.683611820000003</v>
      </c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</row>
    <row r="275" spans="1:40">
      <c r="A275" s="82"/>
      <c r="B275" s="73">
        <f>Parâmetros!D264*0.04*47.9982</f>
        <v>23.039135999999999</v>
      </c>
      <c r="C275" s="74">
        <f t="shared" si="63"/>
        <v>35.288276639999999</v>
      </c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</row>
    <row r="276" spans="1:40">
      <c r="A276" s="82"/>
      <c r="B276" s="73">
        <f>Parâmetros!D265*0.04*47.9982</f>
        <v>21.771983519999999</v>
      </c>
      <c r="C276" s="74">
        <f t="shared" si="63"/>
        <v>37.366598699999997</v>
      </c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</row>
    <row r="277" spans="1:40">
      <c r="A277" s="82"/>
      <c r="B277" s="73">
        <f>Parâmetros!D266*0.04*47.9982</f>
        <v>26.744597039999999</v>
      </c>
      <c r="C277" s="74">
        <f t="shared" si="63"/>
        <v>39.101733629999998</v>
      </c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</row>
    <row r="278" spans="1:40">
      <c r="A278" s="82"/>
      <c r="B278" s="73">
        <f>Parâmetros!D267*0.04*47.9982</f>
        <v>27.358974</v>
      </c>
      <c r="C278" s="74">
        <f t="shared" si="63"/>
        <v>38.991337769999994</v>
      </c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</row>
    <row r="279" spans="1:40">
      <c r="A279" s="82"/>
      <c r="B279" s="73">
        <f>Parâmetros!D268*0.04*47.9982</f>
        <v>28.741322159999999</v>
      </c>
      <c r="C279" s="74">
        <f t="shared" si="63"/>
        <v>36.987412919999997</v>
      </c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</row>
    <row r="280" spans="1:40">
      <c r="A280" s="82"/>
      <c r="B280" s="73">
        <f>Parâmetros!D269*0.04*47.9982</f>
        <v>28.47253224</v>
      </c>
      <c r="C280" s="74">
        <f t="shared" si="63"/>
        <v>32.302788599999992</v>
      </c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</row>
    <row r="281" spans="1:40">
      <c r="A281" s="82"/>
      <c r="B281" s="73">
        <f>Parâmetros!D270*0.04*47.9982</f>
        <v>11.11638312</v>
      </c>
      <c r="C281" s="74">
        <f t="shared" si="63"/>
        <v>27.932552489999999</v>
      </c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</row>
    <row r="282" spans="1:40">
      <c r="A282" s="82"/>
      <c r="B282" s="73">
        <f>Parâmetros!D271*0.04*47.9982</f>
        <v>4.9150156799999998</v>
      </c>
      <c r="C282" s="74">
        <f t="shared" si="63"/>
        <v>23.094333929999998</v>
      </c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</row>
    <row r="283" spans="1:40">
      <c r="A283" s="82"/>
      <c r="B283" s="73">
        <f>Parâmetros!D272*0.04*47.9982</f>
        <v>4.3582365599999999</v>
      </c>
      <c r="C283" s="74">
        <f t="shared" si="63"/>
        <v>18.222516629999998</v>
      </c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</row>
    <row r="284" spans="1:40">
      <c r="A284" s="82"/>
      <c r="B284" s="73">
        <f>Parâmetros!D273*0.04*47.9982</f>
        <v>4.4350336800000001</v>
      </c>
      <c r="C284" s="74">
        <f t="shared" si="63"/>
        <v>13.765883759999999</v>
      </c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</row>
    <row r="285" spans="1:40">
      <c r="A285" s="82"/>
      <c r="B285" s="73">
        <f>Parâmetros!D274*0.04*47.9982</f>
        <v>14.6874492</v>
      </c>
      <c r="C285" s="74">
        <f t="shared" ref="C285:C301" si="64">AVERAGE(B397:B404)</f>
        <v>2.3879104499999997</v>
      </c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</row>
    <row r="286" spans="1:40">
      <c r="A286" s="82"/>
      <c r="B286" s="73">
        <f>Parâmetros!D275*0.04*47.9982</f>
        <v>26.917390559999998</v>
      </c>
      <c r="C286" s="74">
        <f t="shared" si="64"/>
        <v>2.9014911899999998</v>
      </c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</row>
    <row r="287" spans="1:40">
      <c r="A287" s="82"/>
      <c r="B287" s="73">
        <f>Parâmetros!D276*0.04*47.9982</f>
        <v>33.061160159999993</v>
      </c>
      <c r="C287" s="74">
        <f t="shared" si="64"/>
        <v>6.0717722999999992</v>
      </c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</row>
    <row r="288" spans="1:40">
      <c r="A288" s="82"/>
      <c r="B288" s="73">
        <f>Parâmetros!D277*0.04*47.9982</f>
        <v>30.94923936</v>
      </c>
      <c r="C288" s="74">
        <f t="shared" si="64"/>
        <v>9.8564303699999982</v>
      </c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</row>
    <row r="289" spans="1:40">
      <c r="A289" s="82"/>
      <c r="B289" s="73">
        <f>Parâmetros!D278*0.04*47.9982</f>
        <v>33.445145760000003</v>
      </c>
      <c r="C289" s="74">
        <f t="shared" si="64"/>
        <v>14.00347485</v>
      </c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</row>
    <row r="290" spans="1:40">
      <c r="A290" s="82"/>
      <c r="B290" s="73">
        <f>Parâmetros!D279*0.04*47.9982</f>
        <v>27.397372559999997</v>
      </c>
      <c r="C290" s="74">
        <f t="shared" si="64"/>
        <v>18.647300699999999</v>
      </c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</row>
    <row r="291" spans="1:40">
      <c r="A291" s="82"/>
      <c r="B291" s="73">
        <f>Parâmetros!D280*0.04*47.9982</f>
        <v>24.843868319999995</v>
      </c>
      <c r="C291" s="74">
        <f t="shared" si="64"/>
        <v>24.630276329999997</v>
      </c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</row>
    <row r="292" spans="1:40">
      <c r="A292" s="82"/>
      <c r="B292" s="73">
        <f>Parâmetros!D281*0.04*47.9982</f>
        <v>23.883904319999999</v>
      </c>
      <c r="C292" s="74">
        <f t="shared" si="64"/>
        <v>30.70924836</v>
      </c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</row>
    <row r="293" spans="1:40">
      <c r="A293" s="82"/>
      <c r="B293" s="73">
        <f>Parâmetros!D282*0.04*47.9982</f>
        <v>27.435771119999998</v>
      </c>
      <c r="C293" s="74">
        <f t="shared" si="64"/>
        <v>36.70182363</v>
      </c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</row>
    <row r="294" spans="1:40">
      <c r="A294" s="82"/>
      <c r="B294" s="73">
        <f>Parâmetros!D283*0.04*47.9982</f>
        <v>28.664525039999997</v>
      </c>
      <c r="C294" s="74">
        <f t="shared" si="64"/>
        <v>42.072822209999998</v>
      </c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</row>
    <row r="295" spans="1:40">
      <c r="A295" s="82"/>
      <c r="B295" s="73">
        <f>Parâmetros!D284*0.04*47.9982</f>
        <v>22.693548959999998</v>
      </c>
      <c r="C295" s="74">
        <f t="shared" si="64"/>
        <v>44.863917540000003</v>
      </c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</row>
    <row r="296" spans="1:40">
      <c r="A296" s="82"/>
      <c r="B296" s="73">
        <f>Parâmetros!D285*0.04*47.9982</f>
        <v>17.52894264</v>
      </c>
      <c r="C296" s="74">
        <f t="shared" si="64"/>
        <v>44.969513579999997</v>
      </c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</row>
    <row r="297" spans="1:40">
      <c r="A297" s="82"/>
      <c r="B297" s="73">
        <f>Parâmetros!D286*0.04*47.9982</f>
        <v>17.759333999999999</v>
      </c>
      <c r="C297" s="74">
        <f t="shared" si="64"/>
        <v>43.126382700000001</v>
      </c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</row>
    <row r="298" spans="1:40">
      <c r="A298" s="82"/>
      <c r="B298" s="73">
        <f>Parâmetros!D287*0.04*47.9982</f>
        <v>21.848780640000001</v>
      </c>
      <c r="C298" s="74">
        <f t="shared" si="64"/>
        <v>38.808944609999998</v>
      </c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</row>
    <row r="299" spans="1:40">
      <c r="A299" s="82"/>
      <c r="B299" s="73">
        <f>Parâmetros!D288*0.04*47.9982</f>
        <v>21.906378480000001</v>
      </c>
      <c r="C299" s="74">
        <f t="shared" si="64"/>
        <v>34.534704900000001</v>
      </c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</row>
    <row r="300" spans="1:40">
      <c r="A300" s="82"/>
      <c r="B300" s="73">
        <f>Parâmetros!D289*0.04*47.9982</f>
        <v>17.490544079999999</v>
      </c>
      <c r="C300" s="74">
        <f t="shared" si="64"/>
        <v>31.54681695</v>
      </c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</row>
    <row r="301" spans="1:40">
      <c r="A301" s="82"/>
      <c r="B301" s="73">
        <f>Parâmetros!D290*0.04*47.9982</f>
        <v>17.3753484</v>
      </c>
      <c r="C301" s="74">
        <f t="shared" si="64"/>
        <v>28.916515589999996</v>
      </c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</row>
    <row r="302" spans="1:40">
      <c r="A302" s="82"/>
      <c r="B302" s="73">
        <f>Parâmetros!D291*0.04*47.9982</f>
        <v>19.717660559999999</v>
      </c>
      <c r="C302" s="74">
        <f t="shared" ref="C302:C318" si="65">AVERAGE(B421:B428)</f>
        <v>31.966801199999999</v>
      </c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</row>
    <row r="303" spans="1:40">
      <c r="A303" s="82"/>
      <c r="B303" s="73">
        <f>Parâmetros!D292*0.04*47.9982</f>
        <v>13.477894559999999</v>
      </c>
      <c r="C303" s="74">
        <f t="shared" si="65"/>
        <v>31.467619919999997</v>
      </c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</row>
    <row r="304" spans="1:40">
      <c r="A304" s="82"/>
      <c r="B304" s="73">
        <f>Parâmetros!D293*0.04*47.9982</f>
        <v>2.91829056</v>
      </c>
      <c r="C304" s="74">
        <f t="shared" si="65"/>
        <v>33.358748999999996</v>
      </c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</row>
    <row r="305" spans="1:40">
      <c r="A305" s="82"/>
      <c r="B305" s="73">
        <f>Parâmetros!D294*0.04*47.9982</f>
        <v>2.1119208</v>
      </c>
      <c r="C305" s="74">
        <f t="shared" si="65"/>
        <v>34.073922179999997</v>
      </c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</row>
    <row r="306" spans="1:40">
      <c r="A306" s="82"/>
      <c r="B306" s="73">
        <f>Parâmetros!D295*0.04*47.9982</f>
        <v>4.3774358399999995</v>
      </c>
      <c r="C306" s="74">
        <f t="shared" si="65"/>
        <v>33.433146209999997</v>
      </c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</row>
    <row r="307" spans="1:40">
      <c r="A307" s="82"/>
      <c r="B307" s="73">
        <f>Parâmetros!D296*0.04*47.9982</f>
        <v>3.9166531199999999</v>
      </c>
      <c r="C307" s="74">
        <f t="shared" si="65"/>
        <v>32.47798203</v>
      </c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</row>
    <row r="308" spans="1:40">
      <c r="A308" s="82"/>
      <c r="B308" s="73">
        <f>Parâmetros!D297*0.04*47.9982</f>
        <v>1.8815294399999998</v>
      </c>
      <c r="C308" s="74">
        <f t="shared" si="65"/>
        <v>31.755609119999999</v>
      </c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</row>
    <row r="309" spans="1:40">
      <c r="A309" s="82"/>
      <c r="B309" s="73">
        <f>Parâmetros!D298*0.04*47.9982</f>
        <v>5.5485919199999998</v>
      </c>
      <c r="C309" s="74">
        <f t="shared" si="65"/>
        <v>31.974000929999999</v>
      </c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</row>
    <row r="310" spans="1:40">
      <c r="A310" s="82"/>
      <c r="B310" s="73">
        <f>Parâmetros!D299*0.04*47.9982</f>
        <v>7.31492568</v>
      </c>
      <c r="C310" s="74">
        <f t="shared" si="65"/>
        <v>32.384385539999997</v>
      </c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</row>
    <row r="311" spans="1:40">
      <c r="A311" s="82"/>
      <c r="B311" s="73">
        <f>Parâmetros!D300*0.04*47.9982</f>
        <v>10.924390320000001</v>
      </c>
      <c r="C311" s="74">
        <f t="shared" si="65"/>
        <v>32.535579869999999</v>
      </c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</row>
    <row r="312" spans="1:40">
      <c r="A312" s="82"/>
      <c r="B312" s="73">
        <f>Parâmetros!D301*0.04*47.9982</f>
        <v>11.980350720000001</v>
      </c>
      <c r="C312" s="74">
        <f t="shared" si="65"/>
        <v>31.383623069999999</v>
      </c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</row>
    <row r="313" spans="1:40">
      <c r="A313" s="82"/>
      <c r="B313" s="73">
        <f>Parâmetros!D302*0.04*47.9982</f>
        <v>14.34186216</v>
      </c>
      <c r="C313" s="74">
        <f t="shared" si="65"/>
        <v>29.254902899999998</v>
      </c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</row>
    <row r="314" spans="1:40">
      <c r="A314" s="82"/>
      <c r="B314" s="73">
        <f>Parâmetros!D303*0.04*47.9982</f>
        <v>16.933764959999998</v>
      </c>
      <c r="C314" s="74">
        <f t="shared" si="65"/>
        <v>27.795757619999996</v>
      </c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</row>
    <row r="315" spans="1:40">
      <c r="A315" s="82"/>
      <c r="B315" s="73">
        <f>Parâmetros!D304*0.04*47.9982</f>
        <v>18.584903039999997</v>
      </c>
      <c r="C315" s="74">
        <f t="shared" si="65"/>
        <v>26.127820169999996</v>
      </c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</row>
    <row r="316" spans="1:40">
      <c r="A316" s="82"/>
      <c r="B316" s="73">
        <f>Parâmetros!D305*0.04*47.9982</f>
        <v>16.568978640000001</v>
      </c>
      <c r="C316" s="74">
        <f t="shared" si="65"/>
        <v>24.347086949999998</v>
      </c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</row>
    <row r="317" spans="1:40">
      <c r="A317" s="82"/>
      <c r="B317" s="73">
        <f>Parâmetros!D306*0.04*47.9982</f>
        <v>20.946414479999998</v>
      </c>
      <c r="C317" s="74">
        <f t="shared" si="65"/>
        <v>20.641625909999998</v>
      </c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</row>
    <row r="318" spans="1:40">
      <c r="A318" s="82"/>
      <c r="B318" s="73">
        <f>Parâmetros!D307*0.04*47.9982</f>
        <v>19.448870640000003</v>
      </c>
      <c r="C318" s="74">
        <f t="shared" si="65"/>
        <v>16.688974140000003</v>
      </c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</row>
    <row r="319" spans="1:40">
      <c r="A319" s="82"/>
      <c r="B319" s="73">
        <f>Parâmetros!D308*0.04*47.9982</f>
        <v>8.2556903999999989</v>
      </c>
      <c r="C319" s="74">
        <f t="shared" ref="C319:C335" si="66">AVERAGE(B445:B452)</f>
        <v>7.1493318899999991</v>
      </c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</row>
    <row r="320" spans="1:40">
      <c r="A320" s="82"/>
      <c r="B320" s="73">
        <f>Parâmetros!D309*0.04*47.9982</f>
        <v>14.092271520000001</v>
      </c>
      <c r="C320" s="74">
        <f t="shared" si="66"/>
        <v>7.8837043499999995</v>
      </c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</row>
    <row r="321" spans="1:40">
      <c r="A321" s="82"/>
      <c r="B321" s="73">
        <f>Parâmetros!D310*0.04*47.9982</f>
        <v>16.357786559999997</v>
      </c>
      <c r="C321" s="74">
        <f t="shared" si="66"/>
        <v>9.5444420699999988</v>
      </c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</row>
    <row r="322" spans="1:40">
      <c r="A322" s="82"/>
      <c r="B322" s="73">
        <f>Parâmetros!D311*0.04*47.9982</f>
        <v>19.756059119999996</v>
      </c>
      <c r="C322" s="74">
        <f t="shared" si="66"/>
        <v>12.15314424</v>
      </c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</row>
    <row r="323" spans="1:40">
      <c r="A323" s="82"/>
      <c r="B323" s="73">
        <f>Parâmetros!D312*0.04*47.9982</f>
        <v>15.090634079999999</v>
      </c>
      <c r="C323" s="74">
        <f t="shared" si="66"/>
        <v>15.529817609999998</v>
      </c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</row>
    <row r="324" spans="1:40">
      <c r="A324" s="82"/>
      <c r="B324" s="73">
        <f>Parâmetros!D313*0.04*47.9982</f>
        <v>12.32593776</v>
      </c>
      <c r="C324" s="74">
        <f t="shared" si="66"/>
        <v>18.704898539999999</v>
      </c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</row>
    <row r="325" spans="1:40">
      <c r="A325" s="82"/>
      <c r="B325" s="73">
        <f>Parâmetros!D314*0.04*47.9982</f>
        <v>13.49709384</v>
      </c>
      <c r="C325" s="74">
        <f t="shared" si="66"/>
        <v>21.48879414</v>
      </c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</row>
    <row r="326" spans="1:40">
      <c r="A326" s="82"/>
      <c r="B326" s="73">
        <f>Parâmetros!D315*0.04*47.9982</f>
        <v>12.441133440000002</v>
      </c>
      <c r="C326" s="74">
        <f t="shared" si="66"/>
        <v>24.889466609999999</v>
      </c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</row>
    <row r="327" spans="1:40">
      <c r="A327" s="82"/>
      <c r="B327" s="73">
        <f>Parâmetros!D316*0.04*47.9982</f>
        <v>6.2397659999999995</v>
      </c>
      <c r="C327" s="74">
        <f t="shared" si="66"/>
        <v>28.563728819999998</v>
      </c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</row>
    <row r="328" spans="1:40">
      <c r="A328" s="82"/>
      <c r="B328" s="73">
        <f>Parâmetros!D317*0.04*47.9982</f>
        <v>4.9342149600000003</v>
      </c>
      <c r="C328" s="74">
        <f t="shared" si="66"/>
        <v>31.56121641</v>
      </c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</row>
    <row r="329" spans="1:40">
      <c r="A329" s="82"/>
      <c r="B329" s="73">
        <f>Parâmetros!D318*0.04*47.9982</f>
        <v>6.5277551999999996</v>
      </c>
      <c r="C329" s="74">
        <f t="shared" si="66"/>
        <v>33.015561869999999</v>
      </c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</row>
    <row r="330" spans="1:40">
      <c r="A330" s="82"/>
      <c r="B330" s="73">
        <f>Parâmetros!D319*0.04*47.9982</f>
        <v>7.7565091199999996</v>
      </c>
      <c r="C330" s="74">
        <f t="shared" si="66"/>
        <v>32.816369340000001</v>
      </c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</row>
    <row r="331" spans="1:40">
      <c r="A331" s="82"/>
      <c r="B331" s="73">
        <f>Parâmetros!D320*0.04*47.9982</f>
        <v>5.4141969599999999</v>
      </c>
      <c r="C331" s="74">
        <f t="shared" si="66"/>
        <v>31.938002279999999</v>
      </c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</row>
    <row r="332" spans="1:40">
      <c r="A332" s="82"/>
      <c r="B332" s="73">
        <f>Parâmetros!D321*0.04*47.9982</f>
        <v>4.1278451999999994</v>
      </c>
      <c r="C332" s="74">
        <f t="shared" si="66"/>
        <v>30.915640619999998</v>
      </c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</row>
    <row r="333" spans="1:40">
      <c r="A333" s="82"/>
      <c r="B333" s="73">
        <f>Parâmetros!D322*0.04*47.9982</f>
        <v>11.19318024</v>
      </c>
      <c r="C333" s="74">
        <f t="shared" si="66"/>
        <v>29.862080129999999</v>
      </c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</row>
    <row r="334" spans="1:40">
      <c r="A334" s="82"/>
      <c r="B334" s="73">
        <f>Parâmetros!D323*0.04*47.9982</f>
        <v>26.36061144</v>
      </c>
      <c r="C334" s="74">
        <f t="shared" si="66"/>
        <v>29.742084630000001</v>
      </c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</row>
    <row r="335" spans="1:40">
      <c r="A335" s="82"/>
      <c r="B335" s="73">
        <f>Parâmetros!D324*0.04*47.9982</f>
        <v>29.010112079999995</v>
      </c>
      <c r="C335" s="74">
        <f t="shared" si="66"/>
        <v>29.254902900000001</v>
      </c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</row>
    <row r="336" spans="1:40">
      <c r="A336" s="82"/>
      <c r="B336" s="73">
        <f>Parâmetros!D325*0.04*47.9982</f>
        <v>36.113845679999997</v>
      </c>
      <c r="C336" s="74">
        <f t="shared" ref="C336:C352" si="67">AVERAGE(B469:B476)</f>
        <v>18.6712998</v>
      </c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</row>
    <row r="337" spans="1:40">
      <c r="A337" s="82"/>
      <c r="B337" s="73">
        <f>Parâmetros!D326*0.04*47.9982</f>
        <v>36.229041359999997</v>
      </c>
      <c r="C337" s="74">
        <f t="shared" si="67"/>
        <v>15.839406</v>
      </c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</row>
    <row r="338" spans="1:40">
      <c r="A338" s="82"/>
      <c r="B338" s="73">
        <f>Parâmetros!D327*0.04*47.9982</f>
        <v>39.857705279999998</v>
      </c>
      <c r="C338" s="74">
        <f t="shared" si="67"/>
        <v>13.845080789999999</v>
      </c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</row>
    <row r="339" spans="1:40">
      <c r="A339" s="82"/>
      <c r="B339" s="73">
        <f>Parâmetros!D328*0.04*47.9982</f>
        <v>40.068897360000001</v>
      </c>
      <c r="C339" s="74">
        <f t="shared" si="67"/>
        <v>14.3754609</v>
      </c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</row>
    <row r="340" spans="1:40">
      <c r="A340" s="82"/>
      <c r="B340" s="73">
        <f>Parâmetros!D329*0.04*47.9982</f>
        <v>38.072172239999993</v>
      </c>
      <c r="C340" s="74">
        <f t="shared" si="67"/>
        <v>16.024199070000002</v>
      </c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</row>
    <row r="341" spans="1:40">
      <c r="A341" s="82"/>
      <c r="B341" s="73">
        <f>Parâmetros!D330*0.04*47.9982</f>
        <v>29.278901999999999</v>
      </c>
      <c r="C341" s="74">
        <f t="shared" si="67"/>
        <v>18.287314199999997</v>
      </c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</row>
    <row r="342" spans="1:40">
      <c r="A342" s="82"/>
      <c r="B342" s="73">
        <f>Parâmetros!D331*0.04*47.9982</f>
        <v>32.504381039999998</v>
      </c>
      <c r="C342" s="74">
        <f t="shared" si="67"/>
        <v>21.172006019999998</v>
      </c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</row>
    <row r="343" spans="1:40">
      <c r="A343" s="82"/>
      <c r="B343" s="73">
        <f>Parâmetros!D332*0.04*47.9982</f>
        <v>29.874079680000001</v>
      </c>
      <c r="C343" s="74">
        <f t="shared" si="67"/>
        <v>24.843868319999999</v>
      </c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</row>
    <row r="344" spans="1:40">
      <c r="A344" s="82"/>
      <c r="B344" s="73">
        <f>Parâmetros!D333*0.04*47.9982</f>
        <v>20.773620959999999</v>
      </c>
      <c r="C344" s="74">
        <f t="shared" si="67"/>
        <v>29.811682020000003</v>
      </c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</row>
    <row r="345" spans="1:40">
      <c r="A345" s="82"/>
      <c r="B345" s="73">
        <f>Parâmetros!D334*0.04*47.9982</f>
        <v>22.347961919999999</v>
      </c>
      <c r="C345" s="74">
        <f t="shared" si="67"/>
        <v>34.51790553</v>
      </c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</row>
    <row r="346" spans="1:40">
      <c r="A346" s="82"/>
      <c r="B346" s="73">
        <f>Parâmetros!D335*0.04*47.9982</f>
        <v>23.231128799999997</v>
      </c>
      <c r="C346" s="74">
        <f t="shared" si="67"/>
        <v>38.561753879999998</v>
      </c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</row>
    <row r="347" spans="1:40">
      <c r="A347" s="82"/>
      <c r="B347" s="73">
        <f>Parâmetros!D336*0.04*47.9982</f>
        <v>24.2870892</v>
      </c>
      <c r="C347" s="74">
        <f t="shared" si="67"/>
        <v>40.376085840000002</v>
      </c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</row>
    <row r="348" spans="1:40">
      <c r="A348" s="82"/>
      <c r="B348" s="73">
        <f>Parâmetros!D337*0.04*47.9982</f>
        <v>20.389635359999996</v>
      </c>
      <c r="C348" s="74">
        <f t="shared" si="67"/>
        <v>39.387322920000003</v>
      </c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</row>
    <row r="349" spans="1:40">
      <c r="A349" s="82"/>
      <c r="B349" s="73">
        <f>Parâmetros!D338*0.04*47.9982</f>
        <v>18.143319599999998</v>
      </c>
      <c r="C349" s="74">
        <f t="shared" si="67"/>
        <v>40.980863159999998</v>
      </c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</row>
    <row r="350" spans="1:40">
      <c r="A350" s="82"/>
      <c r="B350" s="73">
        <f>Parâmetros!D339*0.04*47.9982</f>
        <v>24.498281279999997</v>
      </c>
      <c r="C350" s="74">
        <f t="shared" si="67"/>
        <v>41.571241020000002</v>
      </c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</row>
    <row r="351" spans="1:40">
      <c r="A351" s="82"/>
      <c r="B351" s="73">
        <f>Parâmetros!D340*0.04*47.9982</f>
        <v>26.207017199999999</v>
      </c>
      <c r="C351" s="74">
        <f t="shared" si="67"/>
        <v>41.254452900000004</v>
      </c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</row>
    <row r="352" spans="1:40">
      <c r="A352" s="82"/>
      <c r="B352" s="73">
        <f>Parâmetros!D341*0.04*47.9982</f>
        <v>29.509293359999997</v>
      </c>
      <c r="C352" s="74">
        <f t="shared" si="67"/>
        <v>38.931340019999993</v>
      </c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</row>
    <row r="353" spans="1:40">
      <c r="A353" s="82"/>
      <c r="B353" s="73">
        <f>Parâmetros!D342*0.04*47.9982</f>
        <v>23.864705039999997</v>
      </c>
      <c r="C353" s="74">
        <f t="shared" ref="C353:C369" si="68">AVERAGE(B493:B500)</f>
        <v>32.074797150000002</v>
      </c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</row>
    <row r="354" spans="1:40">
      <c r="A354" s="82"/>
      <c r="B354" s="73">
        <f>Parâmetros!D343*0.04*47.9982</f>
        <v>22.866342479999997</v>
      </c>
      <c r="C354" s="74">
        <f t="shared" si="68"/>
        <v>31.251628019999998</v>
      </c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</row>
    <row r="355" spans="1:40">
      <c r="A355" s="82"/>
      <c r="B355" s="73">
        <f>Parâmetros!D344*0.04*47.9982</f>
        <v>26.399010000000001</v>
      </c>
      <c r="C355" s="74">
        <f t="shared" si="68"/>
        <v>31.669212359999996</v>
      </c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</row>
    <row r="356" spans="1:40">
      <c r="A356" s="82"/>
      <c r="B356" s="73">
        <f>Parâmetros!D345*0.04*47.9982</f>
        <v>14.86024272</v>
      </c>
      <c r="C356" s="74">
        <f t="shared" si="68"/>
        <v>33.73073505</v>
      </c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</row>
    <row r="357" spans="1:40">
      <c r="A357" s="82"/>
      <c r="B357" s="73">
        <f>Parâmetros!D346*0.04*47.9982</f>
        <v>14.99463768</v>
      </c>
      <c r="C357" s="74">
        <f t="shared" si="68"/>
        <v>36.164243789999993</v>
      </c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</row>
    <row r="358" spans="1:40">
      <c r="A358" s="82"/>
      <c r="B358" s="73">
        <f>Parâmetros!D347*0.04*47.9982</f>
        <v>27.454970400000001</v>
      </c>
      <c r="C358" s="74">
        <f t="shared" si="68"/>
        <v>39.452120489999992</v>
      </c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</row>
    <row r="359" spans="1:40">
      <c r="A359" s="82"/>
      <c r="B359" s="73">
        <f>Parâmetros!D348*0.04*47.9982</f>
        <v>34.021124159999999</v>
      </c>
      <c r="C359" s="74">
        <f t="shared" si="68"/>
        <v>42.459207719999995</v>
      </c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</row>
    <row r="360" spans="1:40">
      <c r="A360" s="82"/>
      <c r="B360" s="73">
        <f>Parâmetros!D349*0.04*47.9982</f>
        <v>26.744597039999999</v>
      </c>
      <c r="C360" s="74">
        <f t="shared" si="68"/>
        <v>45.85748027999999</v>
      </c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</row>
    <row r="361" spans="1:40">
      <c r="A361" s="82"/>
      <c r="B361" s="73">
        <f>Parâmetros!D350*0.04*47.9982</f>
        <v>34.712298239999996</v>
      </c>
      <c r="C361" s="74">
        <f t="shared" si="68"/>
        <v>51.017286779999992</v>
      </c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</row>
    <row r="362" spans="1:40">
      <c r="A362" s="82"/>
      <c r="B362" s="73">
        <f>Parâmetros!D351*0.04*47.9982</f>
        <v>30.008474640000003</v>
      </c>
      <c r="C362" s="74">
        <f t="shared" si="68"/>
        <v>54.720347909999994</v>
      </c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</row>
    <row r="363" spans="1:40">
      <c r="A363" s="82"/>
      <c r="B363" s="73">
        <f>Parâmetros!D352*0.04*47.9982</f>
        <v>28.414934400000003</v>
      </c>
      <c r="C363" s="74">
        <f t="shared" si="68"/>
        <v>56.719472940000003</v>
      </c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</row>
    <row r="364" spans="1:40">
      <c r="A364" s="82"/>
      <c r="B364" s="73">
        <f>Parâmetros!D353*0.04*47.9982</f>
        <v>34.366711199999997</v>
      </c>
      <c r="C364" s="74">
        <f t="shared" si="68"/>
        <v>56.263490039999994</v>
      </c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</row>
    <row r="365" spans="1:40">
      <c r="A365" s="82"/>
      <c r="B365" s="73">
        <f>Parâmetros!D354*0.04*47.9982</f>
        <v>30.968438639999999</v>
      </c>
      <c r="C365" s="74">
        <f t="shared" si="68"/>
        <v>54.420359160000004</v>
      </c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</row>
    <row r="366" spans="1:40">
      <c r="A366" s="82"/>
      <c r="B366" s="73">
        <f>Parâmetros!D355*0.04*47.9982</f>
        <v>30.411659520000001</v>
      </c>
      <c r="C366" s="74">
        <f t="shared" si="68"/>
        <v>49.637338529999994</v>
      </c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</row>
    <row r="367" spans="1:40">
      <c r="A367" s="82"/>
      <c r="B367" s="73">
        <f>Parâmetros!D356*0.04*47.9982</f>
        <v>22.50155616</v>
      </c>
      <c r="C367" s="74">
        <f t="shared" si="68"/>
        <v>45.934277399999999</v>
      </c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</row>
    <row r="368" spans="1:40">
      <c r="A368" s="82"/>
      <c r="B368" s="73">
        <f>Parâmetros!D357*0.04*47.9982</f>
        <v>7.7949076799999988</v>
      </c>
      <c r="C368" s="74">
        <f t="shared" si="68"/>
        <v>43.246378200000002</v>
      </c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</row>
    <row r="369" spans="1:40">
      <c r="A369" s="82"/>
      <c r="B369" s="73">
        <f>Parâmetros!D358*0.04*47.9982</f>
        <v>1.2863517600000001</v>
      </c>
      <c r="C369" s="74">
        <f t="shared" si="68"/>
        <v>39.238528499999994</v>
      </c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</row>
    <row r="370" spans="1:40">
      <c r="A370" s="82"/>
      <c r="B370" s="73">
        <f>Parâmetros!D359*0.04*47.9982</f>
        <v>2.1311200800000001</v>
      </c>
      <c r="C370" s="74">
        <f t="shared" ref="C370:C386" si="69">AVERAGE(B517:B524)</f>
        <v>34.733897429999999</v>
      </c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</row>
    <row r="371" spans="1:40">
      <c r="A371" s="82"/>
      <c r="B371" s="73">
        <f>Parâmetros!D360*0.04*47.9982</f>
        <v>2.1119208</v>
      </c>
      <c r="C371" s="74">
        <f t="shared" si="69"/>
        <v>36.605827229999996</v>
      </c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</row>
    <row r="372" spans="1:40">
      <c r="A372" s="82"/>
      <c r="B372" s="73">
        <f>Parâmetros!D361*0.04*47.9982</f>
        <v>1.8815294399999998</v>
      </c>
      <c r="C372" s="74">
        <f t="shared" si="69"/>
        <v>36.845818229999999</v>
      </c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</row>
    <row r="373" spans="1:40">
      <c r="A373" s="82"/>
      <c r="B373" s="73">
        <f>Parâmetros!D362*0.04*47.9982</f>
        <v>1.3055510400000001</v>
      </c>
      <c r="C373" s="74">
        <f t="shared" si="69"/>
        <v>33.898728750000004</v>
      </c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</row>
    <row r="374" spans="1:40">
      <c r="A374" s="82"/>
      <c r="B374" s="73">
        <f>Parâmetros!D363*0.04*47.9982</f>
        <v>2.4191092799999998</v>
      </c>
      <c r="C374" s="74">
        <f t="shared" si="69"/>
        <v>29.943677069999996</v>
      </c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</row>
    <row r="375" spans="1:40">
      <c r="A375" s="82"/>
      <c r="B375" s="73">
        <f>Parâmetros!D364*0.04*47.9982</f>
        <v>2.7646963199999997</v>
      </c>
      <c r="C375" s="74">
        <f t="shared" si="69"/>
        <v>30.433258709999993</v>
      </c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</row>
    <row r="376" spans="1:40">
      <c r="A376" s="82"/>
      <c r="B376" s="73">
        <f>Parâmetros!D365*0.04*47.9982</f>
        <v>3.6862617599999994</v>
      </c>
      <c r="C376" s="74">
        <f t="shared" si="69"/>
        <v>34.585103009999997</v>
      </c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</row>
    <row r="377" spans="1:40">
      <c r="A377" s="82"/>
      <c r="B377" s="73">
        <f>Parâmetros!D366*0.04*47.9982</f>
        <v>2.7646963199999997</v>
      </c>
      <c r="C377" s="74">
        <f t="shared" si="69"/>
        <v>38.564153789999999</v>
      </c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</row>
    <row r="378" spans="1:40">
      <c r="A378" s="82"/>
      <c r="B378" s="73">
        <f>Parâmetros!D367*0.04*47.9982</f>
        <v>4.3774358399999995</v>
      </c>
      <c r="C378" s="74">
        <f t="shared" si="69"/>
        <v>43.659162720000005</v>
      </c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</row>
    <row r="379" spans="1:40">
      <c r="A379" s="82"/>
      <c r="B379" s="73">
        <f>Parâmetros!D368*0.04*47.9982</f>
        <v>13.535492399999997</v>
      </c>
      <c r="C379" s="74">
        <f t="shared" si="69"/>
        <v>47.940602160000005</v>
      </c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</row>
    <row r="380" spans="1:40">
      <c r="A380" s="82"/>
      <c r="B380" s="73">
        <f>Parâmetros!D369*0.04*47.9982</f>
        <v>22.405559759999999</v>
      </c>
      <c r="C380" s="74">
        <f t="shared" si="69"/>
        <v>50.239715940000004</v>
      </c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</row>
    <row r="381" spans="1:40">
      <c r="A381" s="82"/>
      <c r="B381" s="73">
        <f>Parâmetros!D370*0.04*47.9982</f>
        <v>23.960701440000001</v>
      </c>
      <c r="C381" s="74">
        <f t="shared" si="69"/>
        <v>49.757334029999996</v>
      </c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</row>
    <row r="382" spans="1:40">
      <c r="A382" s="82"/>
      <c r="B382" s="73">
        <f>Parâmetros!D371*0.04*47.9982</f>
        <v>25.669437359999996</v>
      </c>
      <c r="C382" s="74">
        <f t="shared" si="69"/>
        <v>47.551816739999992</v>
      </c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</row>
    <row r="383" spans="1:40">
      <c r="A383" s="82"/>
      <c r="B383" s="73">
        <f>Parâmetros!D372*0.04*47.9982</f>
        <v>35.96025144</v>
      </c>
      <c r="C383" s="74">
        <f t="shared" si="69"/>
        <v>41.033661179999996</v>
      </c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</row>
    <row r="384" spans="1:40">
      <c r="A384" s="82"/>
      <c r="B384" s="73">
        <f>Parâmetros!D373*0.04*47.9982</f>
        <v>46.865442479999999</v>
      </c>
      <c r="C384" s="74">
        <f t="shared" si="69"/>
        <v>32.24519076</v>
      </c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</row>
    <row r="385" spans="1:40">
      <c r="A385" s="82"/>
      <c r="B385" s="73">
        <f>Parâmetros!D374*0.04*47.9982</f>
        <v>42.814394399999998</v>
      </c>
      <c r="C385" s="74">
        <f t="shared" si="69"/>
        <v>24.131095049999999</v>
      </c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</row>
    <row r="386" spans="1:40">
      <c r="A386" s="82"/>
      <c r="B386" s="73">
        <f>Parâmetros!D375*0.04*47.9982</f>
        <v>42.257615280000003</v>
      </c>
      <c r="C386" s="74">
        <f t="shared" si="69"/>
        <v>17.24335335</v>
      </c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</row>
    <row r="387" spans="1:40">
      <c r="A387" s="82"/>
      <c r="B387" s="73">
        <f>Parâmetros!D376*0.04*47.9982</f>
        <v>42.372810959999995</v>
      </c>
      <c r="C387" s="74">
        <f t="shared" ref="C387:C403" si="70">AVERAGE(B541:B548)</f>
        <v>36.154644149999996</v>
      </c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</row>
    <row r="388" spans="1:40">
      <c r="A388" s="82"/>
      <c r="B388" s="73">
        <f>Parâmetros!D377*0.04*47.9982</f>
        <v>39.032136239999993</v>
      </c>
      <c r="C388" s="74">
        <f t="shared" si="70"/>
        <v>38.439358470000002</v>
      </c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</row>
    <row r="389" spans="1:40">
      <c r="A389" s="82"/>
      <c r="B389" s="73">
        <f>Parâmetros!D378*0.04*47.9982</f>
        <v>37.841780880000002</v>
      </c>
      <c r="C389" s="74">
        <f t="shared" si="70"/>
        <v>39.219329219999999</v>
      </c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</row>
    <row r="390" spans="1:40">
      <c r="A390" s="82"/>
      <c r="B390" s="73">
        <f>Parâmetros!D379*0.04*47.9982</f>
        <v>24.786270479999995</v>
      </c>
      <c r="C390" s="74">
        <f t="shared" si="70"/>
        <v>36.262640099999999</v>
      </c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</row>
    <row r="391" spans="1:40">
      <c r="A391" s="82"/>
      <c r="B391" s="73">
        <f>Parâmetros!D380*0.04*47.9982</f>
        <v>19.928852639999999</v>
      </c>
      <c r="C391" s="74">
        <f t="shared" si="70"/>
        <v>35.933852430000002</v>
      </c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</row>
    <row r="392" spans="1:40">
      <c r="A392" s="82"/>
      <c r="B392" s="73">
        <f>Parâmetros!D381*0.04*47.9982</f>
        <v>9.3884479199999991</v>
      </c>
      <c r="C392" s="74">
        <f t="shared" si="70"/>
        <v>36.721022910000002</v>
      </c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</row>
    <row r="393" spans="1:40">
      <c r="A393" s="82"/>
      <c r="B393" s="73">
        <f>Parâmetros!D382*0.04*47.9982</f>
        <v>7.8525055199999994</v>
      </c>
      <c r="C393" s="74">
        <f t="shared" si="70"/>
        <v>37.716985559999998</v>
      </c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</row>
    <row r="394" spans="1:40">
      <c r="A394" s="82"/>
      <c r="B394" s="73">
        <f>Parâmetros!D383*0.04*47.9982</f>
        <v>3.5518668000000004</v>
      </c>
      <c r="C394" s="74">
        <f t="shared" si="70"/>
        <v>40.246490699999995</v>
      </c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</row>
    <row r="395" spans="1:40">
      <c r="A395" s="82"/>
      <c r="B395" s="73">
        <f>Parâmetros!D384*0.04*47.9982</f>
        <v>3.3982725599999997</v>
      </c>
      <c r="C395" s="74">
        <f t="shared" si="70"/>
        <v>43.253577929999999</v>
      </c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</row>
    <row r="396" spans="1:40">
      <c r="A396" s="82"/>
      <c r="B396" s="73">
        <f>Parâmetros!D385*0.04*47.9982</f>
        <v>3.3790732800000001</v>
      </c>
      <c r="C396" s="74">
        <f t="shared" si="70"/>
        <v>46.267864889999998</v>
      </c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</row>
    <row r="397" spans="1:40">
      <c r="A397" s="82"/>
      <c r="B397" s="73">
        <f>Parâmetros!D386*0.04*47.9982</f>
        <v>1.97752584</v>
      </c>
      <c r="C397" s="74">
        <f t="shared" si="70"/>
        <v>48.190192799999991</v>
      </c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</row>
    <row r="398" spans="1:40">
      <c r="A398" s="82"/>
      <c r="B398" s="73">
        <f>Parâmetros!D387*0.04*47.9982</f>
        <v>1.7087359199999999</v>
      </c>
      <c r="C398" s="74">
        <f t="shared" si="70"/>
        <v>48.509380830000005</v>
      </c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</row>
    <row r="399" spans="1:40">
      <c r="A399" s="82"/>
      <c r="B399" s="73">
        <f>Parâmetros!D388*0.04*47.9982</f>
        <v>2.6303013600000003</v>
      </c>
      <c r="C399" s="74">
        <f t="shared" si="70"/>
        <v>47.883004319999998</v>
      </c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</row>
    <row r="400" spans="1:40">
      <c r="A400" s="82"/>
      <c r="B400" s="73">
        <f>Parâmetros!D389*0.04*47.9982</f>
        <v>2.8798919999999999</v>
      </c>
      <c r="C400" s="74">
        <f t="shared" si="70"/>
        <v>46.24146588</v>
      </c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</row>
    <row r="401" spans="1:40">
      <c r="A401" s="82"/>
      <c r="B401" s="73">
        <f>Parâmetros!D390*0.04*47.9982</f>
        <v>2.6495006399999999</v>
      </c>
      <c r="C401" s="74">
        <f t="shared" si="70"/>
        <v>43.344774510000001</v>
      </c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</row>
    <row r="402" spans="1:40">
      <c r="A402" s="82"/>
      <c r="B402" s="73">
        <f>Parâmetros!D391*0.04*47.9982</f>
        <v>1.45914528</v>
      </c>
      <c r="C402" s="74">
        <f t="shared" si="70"/>
        <v>39.608114639999997</v>
      </c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</row>
    <row r="403" spans="1:40">
      <c r="A403" s="82"/>
      <c r="B403" s="73">
        <f>Parâmetros!D392*0.04*47.9982</f>
        <v>2.5343049600000001</v>
      </c>
      <c r="C403" s="74">
        <f t="shared" si="70"/>
        <v>37.105008509999998</v>
      </c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</row>
    <row r="404" spans="1:40">
      <c r="A404" s="82"/>
      <c r="B404" s="73">
        <f>Parâmetros!D393*0.04*47.9982</f>
        <v>3.2638775999999998</v>
      </c>
      <c r="C404" s="74">
        <f t="shared" ref="C404:C420" si="71">AVERAGE(B565:B572)</f>
        <v>31.558816499999999</v>
      </c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</row>
    <row r="405" spans="1:40">
      <c r="A405" s="82"/>
      <c r="B405" s="73">
        <f>Parâmetros!D394*0.04*47.9982</f>
        <v>6.0861717599999992</v>
      </c>
      <c r="C405" s="74">
        <f t="shared" si="71"/>
        <v>31.875604620000004</v>
      </c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</row>
    <row r="406" spans="1:40">
      <c r="A406" s="82"/>
      <c r="B406" s="73">
        <f>Parâmetros!D395*0.04*47.9982</f>
        <v>27.070984799999994</v>
      </c>
      <c r="C406" s="74">
        <f t="shared" si="71"/>
        <v>31.388422890000001</v>
      </c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</row>
    <row r="407" spans="1:40">
      <c r="A407" s="82"/>
      <c r="B407" s="73">
        <f>Parâmetros!D396*0.04*47.9982</f>
        <v>32.907565919999996</v>
      </c>
      <c r="C407" s="74">
        <f t="shared" si="71"/>
        <v>32.473182210000004</v>
      </c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</row>
    <row r="408" spans="1:40">
      <c r="A408" s="82"/>
      <c r="B408" s="73">
        <f>Parâmetros!D397*0.04*47.9982</f>
        <v>36.056247840000005</v>
      </c>
      <c r="C408" s="74">
        <f t="shared" si="71"/>
        <v>33.32275035</v>
      </c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</row>
    <row r="409" spans="1:40">
      <c r="A409" s="82"/>
      <c r="B409" s="73">
        <f>Parâmetros!D398*0.04*47.9982</f>
        <v>39.800107439999998</v>
      </c>
      <c r="C409" s="74">
        <f t="shared" si="71"/>
        <v>33.677937029999995</v>
      </c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</row>
    <row r="410" spans="1:40">
      <c r="A410" s="82"/>
      <c r="B410" s="73">
        <f>Parâmetros!D399*0.04*47.9982</f>
        <v>49.322950319999997</v>
      </c>
      <c r="C410" s="74">
        <f t="shared" si="71"/>
        <v>36.200242439999997</v>
      </c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</row>
    <row r="411" spans="1:40">
      <c r="A411" s="82"/>
      <c r="B411" s="73">
        <f>Parâmetros!D400*0.04*47.9982</f>
        <v>51.166081200000001</v>
      </c>
      <c r="C411" s="74">
        <f t="shared" si="71"/>
        <v>39.461720130000003</v>
      </c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</row>
    <row r="412" spans="1:40">
      <c r="A412" s="82"/>
      <c r="B412" s="73">
        <f>Parâmetros!D401*0.04*47.9982</f>
        <v>51.204479760000005</v>
      </c>
      <c r="C412" s="74">
        <f t="shared" si="71"/>
        <v>42.250415549999992</v>
      </c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</row>
    <row r="413" spans="1:40">
      <c r="A413" s="82"/>
      <c r="B413" s="73">
        <f>Parâmetros!D402*0.04*47.9982</f>
        <v>49.054160400000001</v>
      </c>
      <c r="C413" s="74">
        <f t="shared" si="71"/>
        <v>43.795957589999993</v>
      </c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</row>
    <row r="414" spans="1:40">
      <c r="A414" s="82"/>
      <c r="B414" s="73">
        <f>Parâmetros!D403*0.04*47.9982</f>
        <v>49.399747440000006</v>
      </c>
      <c r="C414" s="74">
        <f t="shared" si="71"/>
        <v>45.564691259999989</v>
      </c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</row>
    <row r="415" spans="1:40">
      <c r="A415" s="82"/>
      <c r="B415" s="73">
        <f>Parâmetros!D404*0.04*47.9982</f>
        <v>33.752334239999996</v>
      </c>
      <c r="C415" s="74">
        <f t="shared" si="71"/>
        <v>44.79911997</v>
      </c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</row>
    <row r="416" spans="1:40">
      <c r="A416" s="82"/>
      <c r="B416" s="73">
        <f>Parâmetros!D405*0.04*47.9982</f>
        <v>21.311200799999998</v>
      </c>
      <c r="C416" s="74">
        <f t="shared" si="71"/>
        <v>43.623164070000001</v>
      </c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</row>
    <row r="417" spans="1:40">
      <c r="A417" s="82"/>
      <c r="B417" s="73">
        <f>Parâmetros!D406*0.04*47.9982</f>
        <v>5.2606027200000005</v>
      </c>
      <c r="C417" s="74">
        <f t="shared" si="71"/>
        <v>42.353611680000007</v>
      </c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</row>
    <row r="418" spans="1:40">
      <c r="A418" s="82"/>
      <c r="B418" s="73">
        <f>Parâmetros!D407*0.04*47.9982</f>
        <v>15.129032639999998</v>
      </c>
      <c r="C418" s="74">
        <f t="shared" si="71"/>
        <v>41.324050290000002</v>
      </c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</row>
    <row r="419" spans="1:40">
      <c r="A419" s="82"/>
      <c r="B419" s="73">
        <f>Parâmetros!D408*0.04*47.9982</f>
        <v>27.262977599999996</v>
      </c>
      <c r="C419" s="74">
        <f t="shared" si="71"/>
        <v>39.996900060000002</v>
      </c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</row>
    <row r="420" spans="1:40">
      <c r="A420" s="82"/>
      <c r="B420" s="73">
        <f>Parâmetros!D409*0.04*47.9982</f>
        <v>30.162068880000003</v>
      </c>
      <c r="C420" s="74">
        <f t="shared" si="71"/>
        <v>38.928940109999999</v>
      </c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</row>
    <row r="421" spans="1:40">
      <c r="A421" s="82"/>
      <c r="B421" s="73">
        <f>Parâmetros!D410*0.04*47.9982</f>
        <v>35.038685999999998</v>
      </c>
      <c r="C421" s="74">
        <f t="shared" ref="C421:C437" si="72">AVERAGE(B589:B596)</f>
        <v>31.426821449999998</v>
      </c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</row>
    <row r="422" spans="1:40">
      <c r="A422" s="82"/>
      <c r="B422" s="73">
        <f>Parâmetros!D411*0.04*47.9982</f>
        <v>23.039135999999999</v>
      </c>
      <c r="C422" s="74">
        <f t="shared" si="72"/>
        <v>29.840480939999999</v>
      </c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</row>
    <row r="423" spans="1:40">
      <c r="A423" s="82"/>
      <c r="B423" s="73">
        <f>Parâmetros!D412*0.04*47.9982</f>
        <v>31.506018479999998</v>
      </c>
      <c r="C423" s="74">
        <f t="shared" si="72"/>
        <v>29.341299659999997</v>
      </c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</row>
    <row r="424" spans="1:40">
      <c r="A424" s="82"/>
      <c r="B424" s="73">
        <f>Parâmetros!D413*0.04*47.9982</f>
        <v>35.365073760000001</v>
      </c>
      <c r="C424" s="74">
        <f t="shared" si="72"/>
        <v>29.660487689999997</v>
      </c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</row>
    <row r="425" spans="1:40">
      <c r="A425" s="82"/>
      <c r="B425" s="73">
        <f>Parâmetros!D414*0.04*47.9982</f>
        <v>34.904291039999997</v>
      </c>
      <c r="C425" s="74">
        <f t="shared" si="72"/>
        <v>29.684486789999998</v>
      </c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</row>
    <row r="426" spans="1:40">
      <c r="A426" s="82"/>
      <c r="B426" s="73">
        <f>Parâmetros!D415*0.04*47.9982</f>
        <v>33.502743599999995</v>
      </c>
      <c r="C426" s="74">
        <f t="shared" si="72"/>
        <v>31.477219560000002</v>
      </c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</row>
    <row r="427" spans="1:40">
      <c r="A427" s="82"/>
      <c r="B427" s="73">
        <f>Parâmetros!D416*0.04*47.9982</f>
        <v>31.467619920000001</v>
      </c>
      <c r="C427" s="74">
        <f t="shared" si="72"/>
        <v>33.377948279999998</v>
      </c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</row>
    <row r="428" spans="1:40">
      <c r="A428" s="82"/>
      <c r="B428" s="73">
        <f>Parâmetros!D417*0.04*47.9982</f>
        <v>30.910840799999999</v>
      </c>
      <c r="C428" s="74">
        <f t="shared" si="72"/>
        <v>35.830656300000001</v>
      </c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</row>
    <row r="429" spans="1:40">
      <c r="A429" s="82"/>
      <c r="B429" s="73">
        <f>Parâmetros!D418*0.04*47.9982</f>
        <v>31.045235760000001</v>
      </c>
      <c r="C429" s="74">
        <f t="shared" si="72"/>
        <v>39.339324720000008</v>
      </c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</row>
    <row r="430" spans="1:40">
      <c r="A430" s="82"/>
      <c r="B430" s="73">
        <f>Parâmetros!D419*0.04*47.9982</f>
        <v>38.168168639999998</v>
      </c>
      <c r="C430" s="74">
        <f t="shared" si="72"/>
        <v>41.772833460000001</v>
      </c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</row>
    <row r="431" spans="1:40">
      <c r="A431" s="82"/>
      <c r="B431" s="73">
        <f>Parâmetros!D420*0.04*47.9982</f>
        <v>37.22740392</v>
      </c>
      <c r="C431" s="74">
        <f t="shared" si="72"/>
        <v>43.181580629999999</v>
      </c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</row>
    <row r="432" spans="1:40">
      <c r="A432" s="82"/>
      <c r="B432" s="73">
        <f>Parâmetros!D421*0.04*47.9982</f>
        <v>30.238865999999998</v>
      </c>
      <c r="C432" s="74">
        <f t="shared" si="72"/>
        <v>43.395172619999997</v>
      </c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</row>
    <row r="433" spans="1:40">
      <c r="A433" s="82"/>
      <c r="B433" s="73">
        <f>Parâmetros!D422*0.04*47.9982</f>
        <v>27.262977599999996</v>
      </c>
      <c r="C433" s="74">
        <f t="shared" si="72"/>
        <v>42.305613480000005</v>
      </c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</row>
    <row r="434" spans="1:40">
      <c r="A434" s="82"/>
      <c r="B434" s="73">
        <f>Parâmetros!D423*0.04*47.9982</f>
        <v>27.723760319999997</v>
      </c>
      <c r="C434" s="74">
        <f t="shared" si="72"/>
        <v>39.917703029999991</v>
      </c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</row>
    <row r="435" spans="1:40">
      <c r="A435" s="82"/>
      <c r="B435" s="73">
        <f>Parâmetros!D424*0.04*47.9982</f>
        <v>33.214754400000004</v>
      </c>
      <c r="C435" s="74">
        <f t="shared" si="72"/>
        <v>37.760183939999997</v>
      </c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</row>
    <row r="436" spans="1:40">
      <c r="A436" s="82"/>
      <c r="B436" s="73">
        <f>Parâmetros!D425*0.04*47.9982</f>
        <v>34.193917679999991</v>
      </c>
      <c r="C436" s="74">
        <f t="shared" si="72"/>
        <v>34.373910930000001</v>
      </c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</row>
    <row r="437" spans="1:40">
      <c r="A437" s="82"/>
      <c r="B437" s="73">
        <f>Parâmetros!D426*0.04*47.9982</f>
        <v>32.254790399999997</v>
      </c>
      <c r="C437" s="74">
        <f t="shared" si="72"/>
        <v>28.789320359999998</v>
      </c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</row>
    <row r="438" spans="1:40">
      <c r="A438" s="82"/>
      <c r="B438" s="73">
        <f>Parâmetros!D427*0.04*47.9982</f>
        <v>28.952514240000003</v>
      </c>
      <c r="C438" s="74">
        <f t="shared" ref="C438:C454" si="73">AVERAGE(B613:B620)</f>
        <v>11.19558015</v>
      </c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</row>
    <row r="439" spans="1:40">
      <c r="A439" s="82"/>
      <c r="B439" s="73">
        <f>Parâmetros!D428*0.04*47.9982</f>
        <v>20.197642559999998</v>
      </c>
      <c r="C439" s="74">
        <f t="shared" si="73"/>
        <v>14.21466693</v>
      </c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</row>
    <row r="440" spans="1:40">
      <c r="A440" s="82"/>
      <c r="B440" s="73">
        <f>Parâmetros!D429*0.04*47.9982</f>
        <v>18.565703760000002</v>
      </c>
      <c r="C440" s="74">
        <f t="shared" si="73"/>
        <v>16.729772610000001</v>
      </c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</row>
    <row r="441" spans="1:40">
      <c r="A441" s="82"/>
      <c r="B441" s="73">
        <f>Parâmetros!D430*0.04*47.9982</f>
        <v>13.919477999999998</v>
      </c>
      <c r="C441" s="74">
        <f t="shared" si="73"/>
        <v>20.706423480000002</v>
      </c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</row>
    <row r="442" spans="1:40">
      <c r="A442" s="82"/>
      <c r="B442" s="73">
        <f>Parâmetros!D431*0.04*47.9982</f>
        <v>13.477894559999999</v>
      </c>
      <c r="C442" s="74">
        <f t="shared" si="73"/>
        <v>25.115058149999999</v>
      </c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</row>
    <row r="443" spans="1:40">
      <c r="A443" s="82"/>
      <c r="B443" s="73">
        <f>Parâmetros!D432*0.04*47.9982</f>
        <v>3.57106608</v>
      </c>
      <c r="C443" s="74">
        <f t="shared" si="73"/>
        <v>29.81408193</v>
      </c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</row>
    <row r="444" spans="1:40">
      <c r="A444" s="82"/>
      <c r="B444" s="73">
        <f>Parâmetros!D433*0.04*47.9982</f>
        <v>2.5727035200000001</v>
      </c>
      <c r="C444" s="74">
        <f t="shared" si="73"/>
        <v>34.10992083</v>
      </c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</row>
    <row r="445" spans="1:40">
      <c r="A445" s="82"/>
      <c r="B445" s="73">
        <f>Parâmetros!D434*0.04*47.9982</f>
        <v>3.3406747199999995</v>
      </c>
      <c r="C445" s="74">
        <f t="shared" si="73"/>
        <v>37.412196990000005</v>
      </c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</row>
    <row r="446" spans="1:40">
      <c r="A446" s="82"/>
      <c r="B446" s="73">
        <f>Parâmetros!D435*0.04*47.9982</f>
        <v>4.1470444799999999</v>
      </c>
      <c r="C446" s="74">
        <f t="shared" si="73"/>
        <v>36.821819129999994</v>
      </c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</row>
    <row r="447" spans="1:40">
      <c r="A447" s="82"/>
      <c r="B447" s="73">
        <f>Parâmetros!D436*0.04*47.9982</f>
        <v>3.4750696800000003</v>
      </c>
      <c r="C447" s="74">
        <f t="shared" si="73"/>
        <v>38.662550099999997</v>
      </c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</row>
    <row r="448" spans="1:40">
      <c r="A448" s="82"/>
      <c r="B448" s="73">
        <f>Parâmetros!D437*0.04*47.9982</f>
        <v>4.0318487999999997</v>
      </c>
      <c r="C448" s="74">
        <f t="shared" si="73"/>
        <v>40.131295019999996</v>
      </c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</row>
    <row r="449" spans="1:40">
      <c r="A449" s="82"/>
      <c r="B449" s="73">
        <f>Parâmetros!D438*0.04*47.9982</f>
        <v>8.8124695199999987</v>
      </c>
      <c r="C449" s="74">
        <f t="shared" si="73"/>
        <v>38.693748929999998</v>
      </c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</row>
    <row r="450" spans="1:40">
      <c r="A450" s="82"/>
      <c r="B450" s="73">
        <f>Parâmetros!D439*0.04*47.9982</f>
        <v>16.530580079999996</v>
      </c>
      <c r="C450" s="74">
        <f t="shared" si="73"/>
        <v>36.205042259999999</v>
      </c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</row>
    <row r="451" spans="1:40">
      <c r="A451" s="82"/>
      <c r="B451" s="73">
        <f>Parâmetros!D440*0.04*47.9982</f>
        <v>11.058785279999999</v>
      </c>
      <c r="C451" s="74">
        <f t="shared" si="73"/>
        <v>33.200354939999997</v>
      </c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</row>
    <row r="452" spans="1:40">
      <c r="A452" s="82"/>
      <c r="B452" s="73">
        <f>Parâmetros!D441*0.04*47.9982</f>
        <v>5.7981825599999999</v>
      </c>
      <c r="C452" s="74">
        <f t="shared" si="73"/>
        <v>30.090071579999996</v>
      </c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</row>
    <row r="453" spans="1:40">
      <c r="A453" s="82"/>
      <c r="B453" s="73">
        <f>Parâmetros!D442*0.04*47.9982</f>
        <v>9.2156544</v>
      </c>
      <c r="C453" s="74">
        <f t="shared" si="73"/>
        <v>27.699761219999999</v>
      </c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</row>
    <row r="454" spans="1:40">
      <c r="A454" s="82"/>
      <c r="B454" s="73">
        <f>Parâmetros!D443*0.04*47.9982</f>
        <v>17.43294624</v>
      </c>
      <c r="C454" s="74">
        <f t="shared" si="73"/>
        <v>25.518243029999997</v>
      </c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</row>
    <row r="455" spans="1:40">
      <c r="A455" s="82"/>
      <c r="B455" s="73">
        <f>Parâmetros!D444*0.04*47.9982</f>
        <v>24.344687039999997</v>
      </c>
      <c r="C455" s="74">
        <f t="shared" ref="C455:C471" si="74">AVERAGE(B637:B644)</f>
        <v>24.767071199999997</v>
      </c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</row>
    <row r="456" spans="1:40">
      <c r="A456" s="82"/>
      <c r="B456" s="73">
        <f>Parâmetros!D445*0.04*47.9982</f>
        <v>31.045235760000001</v>
      </c>
      <c r="C456" s="74">
        <f t="shared" si="74"/>
        <v>21.373598459999997</v>
      </c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</row>
    <row r="457" spans="1:40">
      <c r="A457" s="82"/>
      <c r="B457" s="73">
        <f>Parâmetros!D446*0.04*47.9982</f>
        <v>34.213116960000001</v>
      </c>
      <c r="C457" s="74">
        <f t="shared" si="74"/>
        <v>21.020811689999999</v>
      </c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</row>
    <row r="458" spans="1:40">
      <c r="A458" s="82"/>
      <c r="B458" s="73">
        <f>Parâmetros!D447*0.04*47.9982</f>
        <v>38.801744880000001</v>
      </c>
      <c r="C458" s="74">
        <f t="shared" si="74"/>
        <v>21.38079819</v>
      </c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</row>
    <row r="459" spans="1:40">
      <c r="A459" s="82"/>
      <c r="B459" s="73">
        <f>Parâmetros!D448*0.04*47.9982</f>
        <v>38.264165040000002</v>
      </c>
      <c r="C459" s="74">
        <f t="shared" si="74"/>
        <v>22.542354629999998</v>
      </c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</row>
    <row r="460" spans="1:40">
      <c r="A460" s="82"/>
      <c r="B460" s="73">
        <f>Parâmetros!D449*0.04*47.9982</f>
        <v>35.192280239999995</v>
      </c>
      <c r="C460" s="74">
        <f t="shared" si="74"/>
        <v>25.0070622</v>
      </c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</row>
    <row r="461" spans="1:40">
      <c r="A461" s="82"/>
      <c r="B461" s="73">
        <f>Parâmetros!D450*0.04*47.9982</f>
        <v>33.195555119999995</v>
      </c>
      <c r="C461" s="74">
        <f t="shared" si="74"/>
        <v>28.395735119999998</v>
      </c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</row>
    <row r="462" spans="1:40">
      <c r="A462" s="82"/>
      <c r="B462" s="73">
        <f>Parâmetros!D451*0.04*47.9982</f>
        <v>29.067709919999999</v>
      </c>
      <c r="C462" s="74">
        <f t="shared" si="74"/>
        <v>33.082759349999996</v>
      </c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</row>
    <row r="463" spans="1:40">
      <c r="A463" s="82"/>
      <c r="B463" s="73">
        <f>Parâmetros!D452*0.04*47.9982</f>
        <v>22.751146799999997</v>
      </c>
      <c r="C463" s="74">
        <f t="shared" si="74"/>
        <v>37.738584750000001</v>
      </c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</row>
    <row r="464" spans="1:40">
      <c r="A464" s="82"/>
      <c r="B464" s="73">
        <f>Parâmetros!D453*0.04*47.9982</f>
        <v>24.018299279999997</v>
      </c>
      <c r="C464" s="74">
        <f t="shared" si="74"/>
        <v>41.763233820000004</v>
      </c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</row>
    <row r="465" spans="1:40">
      <c r="A465" s="82"/>
      <c r="B465" s="73">
        <f>Parâmetros!D454*0.04*47.9982</f>
        <v>26.034223679999997</v>
      </c>
      <c r="C465" s="74">
        <f t="shared" si="74"/>
        <v>41.854430400000005</v>
      </c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</row>
    <row r="466" spans="1:40">
      <c r="A466" s="82"/>
      <c r="B466" s="73">
        <f>Parâmetros!D455*0.04*47.9982</f>
        <v>30.37326096</v>
      </c>
      <c r="C466" s="74">
        <f t="shared" si="74"/>
        <v>40.092896459999999</v>
      </c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</row>
    <row r="467" spans="1:40">
      <c r="A467" s="82"/>
      <c r="B467" s="73">
        <f>Parâmetros!D456*0.04*47.9982</f>
        <v>37.304201039999995</v>
      </c>
      <c r="C467" s="74">
        <f t="shared" si="74"/>
        <v>37.196205089999992</v>
      </c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</row>
    <row r="468" spans="1:40">
      <c r="A468" s="82"/>
      <c r="B468" s="73">
        <f>Parâmetros!D457*0.04*47.9982</f>
        <v>31.294826399999998</v>
      </c>
      <c r="C468" s="74">
        <f t="shared" si="74"/>
        <v>35.187480419999993</v>
      </c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</row>
    <row r="469" spans="1:40">
      <c r="A469" s="82"/>
      <c r="B469" s="73">
        <f>Parâmetros!D458*0.04*47.9982</f>
        <v>28.606927199999998</v>
      </c>
      <c r="C469" s="74">
        <f t="shared" si="74"/>
        <v>33.281951879999994</v>
      </c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</row>
    <row r="470" spans="1:40">
      <c r="A470" s="82"/>
      <c r="B470" s="73">
        <f>Parâmetros!D459*0.04*47.9982</f>
        <v>26.36061144</v>
      </c>
      <c r="C470" s="74">
        <f t="shared" si="74"/>
        <v>31.112433239999994</v>
      </c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</row>
    <row r="471" spans="1:40">
      <c r="A471" s="82"/>
      <c r="B471" s="73">
        <f>Parâmetros!D460*0.04*47.9982</f>
        <v>16.876167119999998</v>
      </c>
      <c r="C471" s="74">
        <f t="shared" si="74"/>
        <v>29.662887599999998</v>
      </c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</row>
    <row r="472" spans="1:40">
      <c r="A472" s="82"/>
      <c r="B472" s="73">
        <f>Parâmetros!D461*0.04*47.9982</f>
        <v>16.876167119999998</v>
      </c>
      <c r="C472" s="74">
        <f t="shared" ref="C472:C488" si="75">AVERAGE(B661:B668)</f>
        <v>25.398247529999999</v>
      </c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</row>
    <row r="473" spans="1:40">
      <c r="A473" s="82"/>
      <c r="B473" s="73">
        <f>Parâmetros!D462*0.04*47.9982</f>
        <v>20.332037519999997</v>
      </c>
      <c r="C473" s="74">
        <f t="shared" si="75"/>
        <v>23.857505309999997</v>
      </c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</row>
    <row r="474" spans="1:40">
      <c r="A474" s="82"/>
      <c r="B474" s="73">
        <f>Parâmetros!D463*0.04*47.9982</f>
        <v>23.595915119999997</v>
      </c>
      <c r="C474" s="74">
        <f t="shared" si="75"/>
        <v>26.461407659999999</v>
      </c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</row>
    <row r="475" spans="1:40">
      <c r="A475" s="82"/>
      <c r="B475" s="73">
        <f>Parâmetros!D464*0.04*47.9982</f>
        <v>12.594727679999998</v>
      </c>
      <c r="C475" s="74">
        <f t="shared" si="75"/>
        <v>29.785283010000001</v>
      </c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</row>
    <row r="476" spans="1:40">
      <c r="A476" s="82"/>
      <c r="B476" s="73">
        <f>Parâmetros!D465*0.04*47.9982</f>
        <v>4.1278451999999994</v>
      </c>
      <c r="C476" s="74">
        <f t="shared" si="75"/>
        <v>32.744372040000002</v>
      </c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</row>
    <row r="477" spans="1:40">
      <c r="A477" s="82"/>
      <c r="B477" s="73">
        <f>Parâmetros!D466*0.04*47.9982</f>
        <v>5.9517768000000002</v>
      </c>
      <c r="C477" s="74">
        <f t="shared" si="75"/>
        <v>35.120282939999996</v>
      </c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</row>
    <row r="478" spans="1:40">
      <c r="A478" s="82"/>
      <c r="B478" s="73">
        <f>Parâmetros!D467*0.04*47.9982</f>
        <v>10.40600976</v>
      </c>
      <c r="C478" s="74">
        <f t="shared" si="75"/>
        <v>38.609752079999993</v>
      </c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</row>
    <row r="479" spans="1:40">
      <c r="A479" s="82"/>
      <c r="B479" s="73">
        <f>Parâmetros!D468*0.04*47.9982</f>
        <v>21.119208</v>
      </c>
      <c r="C479" s="74">
        <f t="shared" si="75"/>
        <v>43.827156419999994</v>
      </c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</row>
    <row r="480" spans="1:40">
      <c r="A480" s="82"/>
      <c r="B480" s="73">
        <f>Parâmetros!D469*0.04*47.9982</f>
        <v>30.066072480000003</v>
      </c>
      <c r="C480" s="74">
        <f t="shared" si="75"/>
        <v>49.841330879999987</v>
      </c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</row>
    <row r="481" spans="1:40">
      <c r="A481" s="82"/>
      <c r="B481" s="73">
        <f>Parâmetros!D470*0.04*47.9982</f>
        <v>38.436958559999994</v>
      </c>
      <c r="C481" s="74">
        <f t="shared" si="75"/>
        <v>53.817981750000001</v>
      </c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</row>
    <row r="482" spans="1:40">
      <c r="A482" s="82"/>
      <c r="B482" s="73">
        <f>Parâmetros!D471*0.04*47.9982</f>
        <v>46.673449679999997</v>
      </c>
      <c r="C482" s="74">
        <f t="shared" si="75"/>
        <v>53.438795970000001</v>
      </c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</row>
    <row r="483" spans="1:40">
      <c r="A483" s="82"/>
      <c r="B483" s="73">
        <f>Parâmetros!D472*0.04*47.9982</f>
        <v>41.969626079999998</v>
      </c>
      <c r="C483" s="74">
        <f t="shared" si="75"/>
        <v>52.435633589999995</v>
      </c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</row>
    <row r="484" spans="1:40">
      <c r="A484" s="82"/>
      <c r="B484" s="73">
        <f>Parâmetros!D473*0.04*47.9982</f>
        <v>43.870354800000001</v>
      </c>
      <c r="C484" s="74">
        <f t="shared" si="75"/>
        <v>50.808494609999997</v>
      </c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</row>
    <row r="485" spans="1:40">
      <c r="A485" s="82"/>
      <c r="B485" s="73">
        <f>Parâmetros!D474*0.04*47.9982</f>
        <v>43.601564880000005</v>
      </c>
      <c r="C485" s="74">
        <f t="shared" si="75"/>
        <v>49.35174923999999</v>
      </c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</row>
    <row r="486" spans="1:40">
      <c r="A486" s="82"/>
      <c r="B486" s="73">
        <f>Parâmetros!D475*0.04*47.9982</f>
        <v>42.756796559999998</v>
      </c>
      <c r="C486" s="74">
        <f t="shared" si="75"/>
        <v>47.326225199999996</v>
      </c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</row>
    <row r="487" spans="1:40">
      <c r="A487" s="82"/>
      <c r="B487" s="73">
        <f>Parâmetros!D476*0.04*47.9982</f>
        <v>35.633863679999997</v>
      </c>
      <c r="C487" s="74">
        <f t="shared" si="75"/>
        <v>45.92227785</v>
      </c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</row>
    <row r="488" spans="1:40">
      <c r="A488" s="82"/>
      <c r="B488" s="73">
        <f>Parâmetros!D477*0.04*47.9982</f>
        <v>22.155969119999998</v>
      </c>
      <c r="C488" s="74">
        <f t="shared" si="75"/>
        <v>44.340737160000003</v>
      </c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</row>
    <row r="489" spans="1:40">
      <c r="A489" s="82"/>
      <c r="B489" s="73">
        <f>Parâmetros!D478*0.04*47.9982</f>
        <v>51.185280479999996</v>
      </c>
      <c r="C489" s="74">
        <f t="shared" ref="C489:C505" si="76">AVERAGE(B685:B692)</f>
        <v>16.616976840000003</v>
      </c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</row>
    <row r="490" spans="1:40">
      <c r="A490" s="82"/>
      <c r="B490" s="73">
        <f>Parâmetros!D479*0.04*47.9982</f>
        <v>51.396472559999992</v>
      </c>
      <c r="C490" s="74">
        <f t="shared" si="76"/>
        <v>15.28262688</v>
      </c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</row>
    <row r="491" spans="1:40">
      <c r="A491" s="82"/>
      <c r="B491" s="73">
        <f>Parâmetros!D480*0.04*47.9982</f>
        <v>39.435321119999998</v>
      </c>
      <c r="C491" s="74">
        <f t="shared" si="76"/>
        <v>16.998562529999997</v>
      </c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</row>
    <row r="492" spans="1:40">
      <c r="A492" s="82"/>
      <c r="B492" s="73">
        <f>Parâmetros!D481*0.04*47.9982</f>
        <v>25.285451760000001</v>
      </c>
      <c r="C492" s="74">
        <f t="shared" si="76"/>
        <v>21.512793239999997</v>
      </c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</row>
    <row r="493" spans="1:40">
      <c r="A493" s="82"/>
      <c r="B493" s="73">
        <f>Parâmetros!D482*0.04*47.9982</f>
        <v>33.368348639999994</v>
      </c>
      <c r="C493" s="74">
        <f t="shared" si="76"/>
        <v>28.714923149999997</v>
      </c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</row>
    <row r="494" spans="1:40">
      <c r="A494" s="82"/>
      <c r="B494" s="73">
        <f>Parâmetros!D483*0.04*47.9982</f>
        <v>34.577903280000001</v>
      </c>
      <c r="C494" s="74">
        <f t="shared" si="76"/>
        <v>36.075447119999993</v>
      </c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</row>
    <row r="495" spans="1:40">
      <c r="A495" s="82"/>
      <c r="B495" s="73">
        <f>Parâmetros!D484*0.04*47.9982</f>
        <v>36.49783128</v>
      </c>
      <c r="C495" s="74">
        <f t="shared" si="76"/>
        <v>43.035186119999999</v>
      </c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</row>
    <row r="496" spans="1:40">
      <c r="A496" s="82"/>
      <c r="B496" s="73">
        <f>Parâmetros!D485*0.04*47.9982</f>
        <v>38.302563599999999</v>
      </c>
      <c r="C496" s="74">
        <f t="shared" si="76"/>
        <v>50.743697039999994</v>
      </c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</row>
    <row r="497" spans="1:40">
      <c r="A497" s="82"/>
      <c r="B497" s="73">
        <f>Parâmetros!D486*0.04*47.9982</f>
        <v>34.117120559999996</v>
      </c>
      <c r="C497" s="74">
        <f t="shared" si="76"/>
        <v>57.463445039999996</v>
      </c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</row>
    <row r="498" spans="1:40">
      <c r="A498" s="82"/>
      <c r="B498" s="73">
        <f>Parâmetros!D487*0.04*47.9982</f>
        <v>35.077084559999996</v>
      </c>
      <c r="C498" s="74">
        <f t="shared" si="76"/>
        <v>61.704086009999997</v>
      </c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</row>
    <row r="499" spans="1:40">
      <c r="A499" s="82"/>
      <c r="B499" s="73">
        <f>Parâmetros!D488*0.04*47.9982</f>
        <v>31.621214159999994</v>
      </c>
      <c r="C499" s="74">
        <f t="shared" si="76"/>
        <v>61.948876829999996</v>
      </c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</row>
    <row r="500" spans="1:40">
      <c r="A500" s="82"/>
      <c r="B500" s="73">
        <f>Parâmetros!D489*0.04*47.9982</f>
        <v>13.036311119999999</v>
      </c>
      <c r="C500" s="74">
        <f t="shared" si="76"/>
        <v>60.045748199999998</v>
      </c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</row>
    <row r="501" spans="1:40">
      <c r="A501" s="82"/>
      <c r="B501" s="73">
        <f>Parâmetros!D490*0.04*47.9982</f>
        <v>26.782995599999996</v>
      </c>
      <c r="C501" s="74">
        <f t="shared" si="76"/>
        <v>57.206654670000006</v>
      </c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</row>
    <row r="502" spans="1:40">
      <c r="A502" s="82"/>
      <c r="B502" s="73">
        <f>Parâmetros!D491*0.04*47.9982</f>
        <v>37.918577999999997</v>
      </c>
      <c r="C502" s="74">
        <f t="shared" si="76"/>
        <v>54.079571940000008</v>
      </c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</row>
    <row r="503" spans="1:40">
      <c r="A503" s="82"/>
      <c r="B503" s="73">
        <f>Parâmetros!D492*0.04*47.9982</f>
        <v>52.990012800000002</v>
      </c>
      <c r="C503" s="74">
        <f t="shared" si="76"/>
        <v>51.058085250000005</v>
      </c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</row>
    <row r="504" spans="1:40">
      <c r="A504" s="82"/>
      <c r="B504" s="73">
        <f>Parâmetros!D493*0.04*47.9982</f>
        <v>57.770633519999997</v>
      </c>
      <c r="C504" s="74">
        <f t="shared" si="76"/>
        <v>45.883879290000003</v>
      </c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</row>
    <row r="505" spans="1:40">
      <c r="A505" s="82"/>
      <c r="B505" s="73">
        <f>Parâmetros!D494*0.04*47.9982</f>
        <v>60.420134159999989</v>
      </c>
      <c r="C505" s="74">
        <f t="shared" si="76"/>
        <v>40.505680979999994</v>
      </c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</row>
    <row r="506" spans="1:40">
      <c r="A506" s="82"/>
      <c r="B506" s="73">
        <f>Parâmetros!D495*0.04*47.9982</f>
        <v>59.133782399999994</v>
      </c>
      <c r="C506" s="74">
        <f t="shared" ref="C506:C522" si="77">AVERAGE(B709:B716)</f>
        <v>0</v>
      </c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</row>
    <row r="507" spans="1:40">
      <c r="A507" s="82"/>
      <c r="B507" s="73">
        <f>Parâmetros!D496*0.04*47.9982</f>
        <v>58.807394639999998</v>
      </c>
      <c r="C507" s="74">
        <f t="shared" si="77"/>
        <v>0</v>
      </c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</row>
    <row r="508" spans="1:40">
      <c r="A508" s="82"/>
      <c r="B508" s="73">
        <f>Parâmetros!D497*0.04*47.9982</f>
        <v>54.314763119999995</v>
      </c>
      <c r="C508" s="74">
        <f t="shared" si="77"/>
        <v>0</v>
      </c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</row>
    <row r="509" spans="1:40">
      <c r="A509" s="82"/>
      <c r="B509" s="73">
        <f>Parâmetros!D498*0.04*47.9982</f>
        <v>56.40748464</v>
      </c>
      <c r="C509" s="74">
        <f t="shared" si="77"/>
        <v>0</v>
      </c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</row>
    <row r="510" spans="1:40">
      <c r="A510" s="82"/>
      <c r="B510" s="73">
        <f>Parâmetros!D499*0.04*47.9982</f>
        <v>53.911578239999997</v>
      </c>
      <c r="C510" s="74">
        <f t="shared" si="77"/>
        <v>0</v>
      </c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</row>
    <row r="511" spans="1:40">
      <c r="A511" s="82"/>
      <c r="B511" s="73">
        <f>Parâmetros!D500*0.04*47.9982</f>
        <v>49.342149599999999</v>
      </c>
      <c r="C511" s="74">
        <f t="shared" si="77"/>
        <v>0</v>
      </c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</row>
    <row r="512" spans="1:40">
      <c r="A512" s="82"/>
      <c r="B512" s="73">
        <f>Parâmetros!D501*0.04*47.9982</f>
        <v>43.025586479999994</v>
      </c>
      <c r="C512" s="74">
        <f t="shared" si="77"/>
        <v>0</v>
      </c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</row>
    <row r="513" spans="1:40">
      <c r="A513" s="82"/>
      <c r="B513" s="73">
        <f>Parâmetros!D502*0.04*47.9982</f>
        <v>22.155969119999998</v>
      </c>
      <c r="C513" s="74">
        <f t="shared" si="77"/>
        <v>0</v>
      </c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</row>
    <row r="514" spans="1:40">
      <c r="A514" s="82"/>
      <c r="B514" s="73">
        <f>Parâmetros!D503*0.04*47.9982</f>
        <v>29.509293359999997</v>
      </c>
      <c r="C514" s="74">
        <f t="shared" si="77"/>
        <v>0</v>
      </c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</row>
    <row r="515" spans="1:40">
      <c r="A515" s="82"/>
      <c r="B515" s="73">
        <f>Parâmetros!D504*0.04*47.9982</f>
        <v>37.304201039999995</v>
      </c>
      <c r="C515" s="74">
        <f t="shared" si="77"/>
        <v>0</v>
      </c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</row>
    <row r="516" spans="1:40">
      <c r="A516" s="82"/>
      <c r="B516" s="73">
        <f>Parâmetros!D505*0.04*47.9982</f>
        <v>22.251965519999999</v>
      </c>
      <c r="C516" s="74">
        <f t="shared" si="77"/>
        <v>0</v>
      </c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</row>
    <row r="517" spans="1:40">
      <c r="A517" s="82"/>
      <c r="B517" s="73">
        <f>Parâmetros!D506*0.04*47.9982</f>
        <v>0.99836256000000001</v>
      </c>
      <c r="C517" s="74">
        <f t="shared" si="77"/>
        <v>0</v>
      </c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</row>
    <row r="518" spans="1:40">
      <c r="A518" s="82"/>
      <c r="B518" s="73">
        <f>Parâmetros!D507*0.04*47.9982</f>
        <v>25.343049600000001</v>
      </c>
      <c r="C518" s="74">
        <f t="shared" si="77"/>
        <v>0</v>
      </c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</row>
    <row r="519" spans="1:40">
      <c r="A519" s="82"/>
      <c r="B519" s="73">
        <f>Parâmetros!D508*0.04*47.9982</f>
        <v>51.972450959999996</v>
      </c>
      <c r="C519" s="74">
        <f t="shared" si="77"/>
        <v>0</v>
      </c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</row>
    <row r="520" spans="1:40">
      <c r="A520" s="82"/>
      <c r="B520" s="73">
        <f>Parâmetros!D509*0.04*47.9982</f>
        <v>59.517767999999997</v>
      </c>
      <c r="C520" s="74">
        <f t="shared" si="77"/>
        <v>0</v>
      </c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</row>
    <row r="521" spans="1:40">
      <c r="A521" s="82"/>
      <c r="B521" s="73">
        <f>Parâmetros!D510*0.04*47.9982</f>
        <v>49.5341424</v>
      </c>
      <c r="C521" s="74">
        <f t="shared" si="77"/>
        <v>0</v>
      </c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</row>
    <row r="522" spans="1:40">
      <c r="A522" s="82"/>
      <c r="B522" s="73">
        <f>Parâmetros!D511*0.04*47.9982</f>
        <v>38.475357119999998</v>
      </c>
      <c r="C522" s="74">
        <f t="shared" si="77"/>
        <v>0</v>
      </c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</row>
    <row r="523" spans="1:40">
      <c r="A523" s="82"/>
      <c r="B523" s="73">
        <f>Parâmetros!D512*0.04*47.9982</f>
        <v>35.422671599999994</v>
      </c>
      <c r="C523" s="74">
        <f t="shared" ref="C523:C539" si="78">AVERAGE(B733:B740)</f>
        <v>0</v>
      </c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</row>
    <row r="524" spans="1:40">
      <c r="A524" s="82"/>
      <c r="B524" s="73">
        <f>Parâmetros!D513*0.04*47.9982</f>
        <v>16.607377200000002</v>
      </c>
      <c r="C524" s="74">
        <f t="shared" si="78"/>
        <v>0</v>
      </c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</row>
    <row r="525" spans="1:40">
      <c r="A525" s="82"/>
      <c r="B525" s="73">
        <f>Parâmetros!D514*0.04*47.9982</f>
        <v>15.97380096</v>
      </c>
      <c r="C525" s="74">
        <f t="shared" si="78"/>
        <v>0</v>
      </c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</row>
    <row r="526" spans="1:40">
      <c r="A526" s="82"/>
      <c r="B526" s="73">
        <f>Parâmetros!D515*0.04*47.9982</f>
        <v>27.262977599999996</v>
      </c>
      <c r="C526" s="74">
        <f t="shared" si="78"/>
        <v>0</v>
      </c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</row>
    <row r="527" spans="1:40">
      <c r="A527" s="82"/>
      <c r="B527" s="73">
        <f>Parâmetros!D516*0.04*47.9982</f>
        <v>28.395735119999998</v>
      </c>
      <c r="C527" s="74">
        <f t="shared" si="78"/>
        <v>0</v>
      </c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</row>
    <row r="528" spans="1:40">
      <c r="A528" s="82"/>
      <c r="B528" s="73">
        <f>Parâmetros!D517*0.04*47.9982</f>
        <v>27.877354559999997</v>
      </c>
      <c r="C528" s="74">
        <f t="shared" si="78"/>
        <v>0</v>
      </c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</row>
    <row r="529" spans="1:40">
      <c r="A529" s="82"/>
      <c r="B529" s="73">
        <f>Parâmetros!D518*0.04*47.9982</f>
        <v>53.450795519999993</v>
      </c>
      <c r="C529" s="74">
        <f t="shared" si="78"/>
        <v>0</v>
      </c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</row>
    <row r="530" spans="1:40">
      <c r="A530" s="82"/>
      <c r="B530" s="73">
        <f>Parâmetros!D519*0.04*47.9982</f>
        <v>71.690111520000002</v>
      </c>
      <c r="C530" s="74">
        <f t="shared" si="78"/>
        <v>0</v>
      </c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</row>
    <row r="531" spans="1:40">
      <c r="A531" s="82"/>
      <c r="B531" s="73">
        <f>Parâmetros!D520*0.04*47.9982</f>
        <v>67.255077839999998</v>
      </c>
      <c r="C531" s="74">
        <f t="shared" si="78"/>
        <v>0</v>
      </c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</row>
    <row r="532" spans="1:40">
      <c r="A532" s="82"/>
      <c r="B532" s="73">
        <f>Parâmetros!D521*0.04*47.9982</f>
        <v>57.367448639999999</v>
      </c>
      <c r="C532" s="74">
        <f t="shared" si="78"/>
        <v>0</v>
      </c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</row>
    <row r="533" spans="1:40">
      <c r="A533" s="82"/>
      <c r="B533" s="73">
        <f>Parâmetros!D522*0.04*47.9982</f>
        <v>50.225316479999996</v>
      </c>
      <c r="C533" s="74">
        <f t="shared" si="78"/>
        <v>0</v>
      </c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</row>
    <row r="534" spans="1:40">
      <c r="A534" s="82"/>
      <c r="B534" s="73">
        <f>Parâmetros!D523*0.04*47.9982</f>
        <v>45.655887839999998</v>
      </c>
      <c r="C534" s="74">
        <f t="shared" si="78"/>
        <v>0</v>
      </c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</row>
    <row r="535" spans="1:40">
      <c r="A535" s="82"/>
      <c r="B535" s="73">
        <f>Parâmetros!D524*0.04*47.9982</f>
        <v>24.536679839999998</v>
      </c>
      <c r="C535" s="74">
        <f t="shared" si="78"/>
        <v>0</v>
      </c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</row>
    <row r="536" spans="1:40">
      <c r="A536" s="82"/>
      <c r="B536" s="73">
        <f>Parâmetros!D525*0.04*47.9982</f>
        <v>10.233216239999999</v>
      </c>
      <c r="C536" s="74">
        <f t="shared" si="78"/>
        <v>0</v>
      </c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</row>
    <row r="537" spans="1:40">
      <c r="A537" s="82"/>
      <c r="B537" s="73">
        <f>Parâmetros!D526*0.04*47.9982</f>
        <v>1.3055510400000001</v>
      </c>
      <c r="C537" s="74">
        <f t="shared" si="78"/>
        <v>0</v>
      </c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</row>
    <row r="538" spans="1:40">
      <c r="A538" s="82"/>
      <c r="B538" s="73">
        <f>Parâmetros!D527*0.04*47.9982</f>
        <v>1.3823481599999998</v>
      </c>
      <c r="C538" s="74">
        <f t="shared" si="78"/>
        <v>0</v>
      </c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</row>
    <row r="539" spans="1:40" ht="15.75" thickBot="1">
      <c r="A539" s="82"/>
      <c r="B539" s="73">
        <f>Parâmetros!D528*0.04*47.9982</f>
        <v>2.3423121600000001</v>
      </c>
      <c r="C539" s="84">
        <f t="shared" si="78"/>
        <v>0</v>
      </c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</row>
    <row r="540" spans="1:40">
      <c r="A540" s="82"/>
      <c r="B540" s="73">
        <f>Parâmetros!D529*0.04*47.9982</f>
        <v>2.2655150399999999</v>
      </c>
      <c r="C540" s="60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</row>
    <row r="541" spans="1:40">
      <c r="A541" s="82"/>
      <c r="B541" s="73">
        <f>Parâmetros!D530*0.04*47.9982</f>
        <v>5.8173818399999995</v>
      </c>
      <c r="C541" s="60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</row>
    <row r="542" spans="1:40">
      <c r="A542" s="82"/>
      <c r="B542" s="73">
        <f>Parâmetros!D531*0.04*47.9982</f>
        <v>24.82466904</v>
      </c>
      <c r="C542" s="60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</row>
    <row r="543" spans="1:40">
      <c r="A543" s="82"/>
      <c r="B543" s="73">
        <f>Parâmetros!D532*0.04*47.9982</f>
        <v>66.544704479999993</v>
      </c>
      <c r="C543" s="60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</row>
    <row r="544" spans="1:40">
      <c r="A544" s="82"/>
      <c r="B544" s="73">
        <f>Parâmetros!D533*0.04*47.9982</f>
        <v>49.802932320000004</v>
      </c>
      <c r="C544" s="60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</row>
    <row r="545" spans="1:40">
      <c r="A545" s="82"/>
      <c r="B545" s="73">
        <f>Parâmetros!D534*0.04*47.9982</f>
        <v>43.31357568</v>
      </c>
      <c r="C545" s="60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</row>
    <row r="546" spans="1:40">
      <c r="A546" s="82"/>
      <c r="B546" s="73">
        <f>Parâmetros!D535*0.04*47.9982</f>
        <v>41.950426800000002</v>
      </c>
      <c r="C546" s="60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</row>
    <row r="547" spans="1:40">
      <c r="A547" s="82"/>
      <c r="B547" s="73">
        <f>Parâmetros!D536*0.04*47.9982</f>
        <v>30.834043679999997</v>
      </c>
      <c r="C547" s="60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</row>
    <row r="548" spans="1:40">
      <c r="A548" s="82"/>
      <c r="B548" s="73">
        <f>Parâmetros!D537*0.04*47.9982</f>
        <v>26.149419359999996</v>
      </c>
      <c r="C548" s="60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</row>
    <row r="549" spans="1:40">
      <c r="A549" s="82"/>
      <c r="B549" s="73">
        <f>Parâmetros!D538*0.04*47.9982</f>
        <v>24.095096399999999</v>
      </c>
      <c r="C549" s="60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</row>
    <row r="550" spans="1:40">
      <c r="A550" s="82"/>
      <c r="B550" s="73">
        <f>Parâmetros!D539*0.04*47.9982</f>
        <v>31.064435039999999</v>
      </c>
      <c r="C550" s="60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</row>
    <row r="551" spans="1:40">
      <c r="A551" s="82"/>
      <c r="B551" s="73">
        <f>Parâmetros!D540*0.04*47.9982</f>
        <v>42.89119152</v>
      </c>
      <c r="C551" s="60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</row>
    <row r="552" spans="1:40">
      <c r="A552" s="82"/>
      <c r="B552" s="73">
        <f>Parâmetros!D541*0.04*47.9982</f>
        <v>47.172630959999999</v>
      </c>
      <c r="C552" s="60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</row>
    <row r="553" spans="1:40">
      <c r="A553" s="82"/>
      <c r="B553" s="73">
        <f>Parâmetros!D542*0.04*47.9982</f>
        <v>49.610939520000002</v>
      </c>
      <c r="C553" s="60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</row>
    <row r="554" spans="1:40">
      <c r="A554" s="82"/>
      <c r="B554" s="73">
        <f>Parâmetros!D543*0.04*47.9982</f>
        <v>49.918127999999996</v>
      </c>
      <c r="C554" s="60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</row>
    <row r="555" spans="1:40">
      <c r="A555" s="82"/>
      <c r="B555" s="73">
        <f>Parâmetros!D544*0.04*47.9982</f>
        <v>51.070084799999997</v>
      </c>
      <c r="C555" s="60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</row>
    <row r="556" spans="1:40">
      <c r="A556" s="82"/>
      <c r="B556" s="73">
        <f>Parâmetros!D545*0.04*47.9982</f>
        <v>50.206117200000001</v>
      </c>
      <c r="C556" s="60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</row>
    <row r="557" spans="1:40">
      <c r="A557" s="82"/>
      <c r="B557" s="73">
        <f>Parâmetros!D546*0.04*47.9982</f>
        <v>48.209392079999994</v>
      </c>
      <c r="C557" s="60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</row>
    <row r="558" spans="1:40">
      <c r="A558" s="82"/>
      <c r="B558" s="73">
        <f>Parâmetros!D547*0.04*47.9982</f>
        <v>46.443058320000006</v>
      </c>
      <c r="C558" s="60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</row>
    <row r="559" spans="1:40">
      <c r="A559" s="82"/>
      <c r="B559" s="73">
        <f>Parâmetros!D548*0.04*47.9982</f>
        <v>45.444695760000002</v>
      </c>
      <c r="C559" s="60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</row>
    <row r="560" spans="1:40">
      <c r="A560" s="82"/>
      <c r="B560" s="73">
        <f>Parâmetros!D549*0.04*47.9982</f>
        <v>42.161618879999999</v>
      </c>
      <c r="C560" s="60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</row>
    <row r="561" spans="1:40">
      <c r="A561" s="82"/>
      <c r="B561" s="73">
        <f>Parâmetros!D550*0.04*47.9982</f>
        <v>36.478631999999998</v>
      </c>
      <c r="C561" s="60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</row>
    <row r="562" spans="1:40">
      <c r="A562" s="82"/>
      <c r="B562" s="73">
        <f>Parâmetros!D551*0.04*47.9982</f>
        <v>26.744597039999999</v>
      </c>
      <c r="C562" s="60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</row>
    <row r="563" spans="1:40">
      <c r="A563" s="82"/>
      <c r="B563" s="73">
        <f>Parâmetros!D552*0.04*47.9982</f>
        <v>21.176805839999997</v>
      </c>
      <c r="C563" s="60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</row>
    <row r="564" spans="1:40">
      <c r="A564" s="82"/>
      <c r="B564" s="73">
        <f>Parâmetros!D553*0.04*47.9982</f>
        <v>30.181268159999998</v>
      </c>
      <c r="C564" s="60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</row>
    <row r="565" spans="1:40">
      <c r="A565" s="82"/>
      <c r="B565" s="73">
        <f>Parâmetros!D554*0.04*47.9982</f>
        <v>33.368348639999994</v>
      </c>
      <c r="C565" s="60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</row>
    <row r="566" spans="1:40">
      <c r="A566" s="82"/>
      <c r="B566" s="73">
        <f>Parâmetros!D555*0.04*47.9982</f>
        <v>32.792370239999997</v>
      </c>
      <c r="C566" s="60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</row>
    <row r="567" spans="1:40">
      <c r="A567" s="82"/>
      <c r="B567" s="73">
        <f>Parâmetros!D556*0.04*47.9982</f>
        <v>36.459432719999995</v>
      </c>
      <c r="C567" s="60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</row>
    <row r="568" spans="1:40">
      <c r="A568" s="82"/>
      <c r="B568" s="73">
        <f>Parâmetros!D557*0.04*47.9982</f>
        <v>38.398560000000003</v>
      </c>
      <c r="C568" s="60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</row>
    <row r="569" spans="1:40">
      <c r="A569" s="82"/>
      <c r="B569" s="73">
        <f>Parâmetros!D558*0.04*47.9982</f>
        <v>42.065622480000002</v>
      </c>
      <c r="C569" s="60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</row>
    <row r="570" spans="1:40">
      <c r="A570" s="82"/>
      <c r="B570" s="73">
        <f>Parâmetros!D559*0.04*47.9982</f>
        <v>24.959063999999998</v>
      </c>
      <c r="C570" s="60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</row>
    <row r="571" spans="1:40">
      <c r="A571" s="82"/>
      <c r="B571" s="73">
        <f>Parâmetros!D560*0.04*47.9982</f>
        <v>21.579990719999998</v>
      </c>
      <c r="C571" s="60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</row>
    <row r="572" spans="1:40">
      <c r="A572" s="82"/>
      <c r="B572" s="73">
        <f>Parâmetros!D561*0.04*47.9982</f>
        <v>22.847143200000001</v>
      </c>
      <c r="C572" s="60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</row>
    <row r="573" spans="1:40">
      <c r="A573" s="82"/>
      <c r="B573" s="73">
        <f>Parâmetros!D562*0.04*47.9982</f>
        <v>35.902653600000001</v>
      </c>
      <c r="C573" s="60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</row>
    <row r="574" spans="1:40">
      <c r="A574" s="82"/>
      <c r="B574" s="73">
        <f>Parâmetros!D563*0.04*47.9982</f>
        <v>28.894916400000003</v>
      </c>
      <c r="C574" s="60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</row>
    <row r="575" spans="1:40">
      <c r="A575" s="82"/>
      <c r="B575" s="73">
        <f>Parâmetros!D564*0.04*47.9982</f>
        <v>45.137507280000001</v>
      </c>
      <c r="C575" s="60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</row>
    <row r="576" spans="1:40">
      <c r="A576" s="82"/>
      <c r="B576" s="73">
        <f>Parâmetros!D565*0.04*47.9982</f>
        <v>45.195105119999994</v>
      </c>
      <c r="C576" s="60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</row>
    <row r="577" spans="1:40">
      <c r="A577" s="82"/>
      <c r="B577" s="73">
        <f>Parâmetros!D566*0.04*47.9982</f>
        <v>44.907115919999995</v>
      </c>
      <c r="C577" s="60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</row>
    <row r="578" spans="1:40">
      <c r="A578" s="82"/>
      <c r="B578" s="73">
        <f>Parâmetros!D567*0.04*47.9982</f>
        <v>45.137507280000001</v>
      </c>
      <c r="C578" s="60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</row>
    <row r="579" spans="1:40">
      <c r="A579" s="82"/>
      <c r="B579" s="73">
        <f>Parâmetros!D568*0.04*47.9982</f>
        <v>47.671812239999994</v>
      </c>
      <c r="C579" s="60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</row>
    <row r="580" spans="1:40">
      <c r="A580" s="82"/>
      <c r="B580" s="73">
        <f>Parâmetros!D569*0.04*47.9982</f>
        <v>45.156706559999996</v>
      </c>
      <c r="C580" s="60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</row>
    <row r="581" spans="1:40">
      <c r="A581" s="82"/>
      <c r="B581" s="73">
        <f>Parâmetros!D570*0.04*47.9982</f>
        <v>48.26698992</v>
      </c>
      <c r="C581" s="60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</row>
    <row r="582" spans="1:40">
      <c r="A582" s="82"/>
      <c r="B582" s="73">
        <f>Parâmetros!D571*0.04*47.9982</f>
        <v>43.044785759999996</v>
      </c>
      <c r="C582" s="60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</row>
    <row r="583" spans="1:40">
      <c r="A583" s="82"/>
      <c r="B583" s="73">
        <f>Parâmetros!D572*0.04*47.9982</f>
        <v>39.012936960000005</v>
      </c>
      <c r="C583" s="60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</row>
    <row r="584" spans="1:40">
      <c r="A584" s="82"/>
      <c r="B584" s="73">
        <f>Parâmetros!D573*0.04*47.9982</f>
        <v>35.787457920000001</v>
      </c>
      <c r="C584" s="60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</row>
    <row r="585" spans="1:40">
      <c r="A585" s="82"/>
      <c r="B585" s="73">
        <f>Parâmetros!D574*0.04*47.9982</f>
        <v>34.7506968</v>
      </c>
      <c r="C585" s="60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</row>
    <row r="586" spans="1:40">
      <c r="A586" s="82"/>
      <c r="B586" s="73">
        <f>Parâmetros!D575*0.04*47.9982</f>
        <v>36.901016159999998</v>
      </c>
      <c r="C586" s="60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</row>
    <row r="587" spans="1:40">
      <c r="A587" s="82"/>
      <c r="B587" s="73">
        <f>Parâmetros!D576*0.04*47.9982</f>
        <v>37.054610400000001</v>
      </c>
      <c r="C587" s="60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</row>
    <row r="588" spans="1:40">
      <c r="A588" s="82"/>
      <c r="B588" s="73">
        <f>Parâmetros!D577*0.04*47.9982</f>
        <v>36.613026959999999</v>
      </c>
      <c r="C588" s="60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</row>
    <row r="589" spans="1:40">
      <c r="A589" s="82"/>
      <c r="B589" s="73">
        <f>Parâmetros!D578*0.04*47.9982</f>
        <v>39.032136239999993</v>
      </c>
      <c r="C589" s="60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</row>
    <row r="590" spans="1:40">
      <c r="A590" s="82"/>
      <c r="B590" s="73">
        <f>Parâmetros!D579*0.04*47.9982</f>
        <v>37.630588799999998</v>
      </c>
      <c r="C590" s="60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</row>
    <row r="591" spans="1:40">
      <c r="A591" s="82"/>
      <c r="B591" s="73">
        <f>Parâmetros!D580*0.04*47.9982</f>
        <v>37.976175839999996</v>
      </c>
      <c r="C591" s="60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</row>
    <row r="592" spans="1:40">
      <c r="A592" s="82"/>
      <c r="B592" s="73">
        <f>Parâmetros!D581*0.04*47.9982</f>
        <v>37.630588799999998</v>
      </c>
      <c r="C592" s="60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</row>
    <row r="593" spans="1:40">
      <c r="A593" s="82"/>
      <c r="B593" s="73">
        <f>Parâmetros!D582*0.04*47.9982</f>
        <v>27.320575439999999</v>
      </c>
      <c r="C593" s="60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</row>
    <row r="594" spans="1:40">
      <c r="A594" s="82"/>
      <c r="B594" s="73">
        <f>Parâmetros!D583*0.04*47.9982</f>
        <v>27.57016608</v>
      </c>
      <c r="C594" s="60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</row>
    <row r="595" spans="1:40">
      <c r="A595" s="82"/>
      <c r="B595" s="73">
        <f>Parâmetros!D584*0.04*47.9982</f>
        <v>25.439046000000001</v>
      </c>
      <c r="C595" s="60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</row>
    <row r="596" spans="1:40">
      <c r="A596" s="82"/>
      <c r="B596" s="73">
        <f>Parâmetros!D585*0.04*47.9982</f>
        <v>18.815294399999999</v>
      </c>
      <c r="C596" s="60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</row>
    <row r="597" spans="1:40">
      <c r="A597" s="82"/>
      <c r="B597" s="73">
        <f>Parâmetros!D586*0.04*47.9982</f>
        <v>26.341412160000001</v>
      </c>
      <c r="C597" s="60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</row>
    <row r="598" spans="1:40">
      <c r="A598" s="82"/>
      <c r="B598" s="73">
        <f>Parâmetros!D587*0.04*47.9982</f>
        <v>33.637138559999997</v>
      </c>
      <c r="C598" s="60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</row>
    <row r="599" spans="1:40">
      <c r="A599" s="82"/>
      <c r="B599" s="73">
        <f>Parâmetros!D588*0.04*47.9982</f>
        <v>40.529680079999999</v>
      </c>
      <c r="C599" s="60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</row>
    <row r="600" spans="1:40">
      <c r="A600" s="82"/>
      <c r="B600" s="73">
        <f>Parâmetros!D589*0.04*47.9982</f>
        <v>37.822581599999999</v>
      </c>
      <c r="C600" s="60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</row>
    <row r="601" spans="1:40">
      <c r="A601" s="82"/>
      <c r="B601" s="73">
        <f>Parâmetros!D590*0.04*47.9982</f>
        <v>41.662437599999997</v>
      </c>
      <c r="C601" s="60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</row>
    <row r="602" spans="1:40">
      <c r="A602" s="82"/>
      <c r="B602" s="73">
        <f>Parâmetros!D591*0.04*47.9982</f>
        <v>42.77599584</v>
      </c>
      <c r="C602" s="60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</row>
    <row r="603" spans="1:40">
      <c r="A603" s="82"/>
      <c r="B603" s="73">
        <f>Parâmetros!D592*0.04*47.9982</f>
        <v>45.060710159999992</v>
      </c>
      <c r="C603" s="60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</row>
    <row r="604" spans="1:40">
      <c r="A604" s="82"/>
      <c r="B604" s="73">
        <f>Parâmetros!D593*0.04*47.9982</f>
        <v>46.884641760000001</v>
      </c>
      <c r="C604" s="60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</row>
    <row r="605" spans="1:40">
      <c r="A605" s="82"/>
      <c r="B605" s="73">
        <f>Parâmetros!D594*0.04*47.9982</f>
        <v>45.809482079999995</v>
      </c>
      <c r="C605" s="60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</row>
    <row r="606" spans="1:40">
      <c r="A606" s="82"/>
      <c r="B606" s="73">
        <f>Parâmetros!D595*0.04*47.9982</f>
        <v>44.907115919999995</v>
      </c>
      <c r="C606" s="60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</row>
    <row r="607" spans="1:40">
      <c r="A607" s="82"/>
      <c r="B607" s="73">
        <f>Parâmetros!D596*0.04*47.9982</f>
        <v>42.238416000000001</v>
      </c>
      <c r="C607" s="60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</row>
    <row r="608" spans="1:40">
      <c r="A608" s="82"/>
      <c r="B608" s="73">
        <f>Parâmetros!D597*0.04*47.9982</f>
        <v>29.10610848</v>
      </c>
      <c r="C608" s="60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</row>
    <row r="609" spans="1:40">
      <c r="A609" s="82"/>
      <c r="B609" s="73">
        <f>Parâmetros!D598*0.04*47.9982</f>
        <v>22.559153999999999</v>
      </c>
      <c r="C609" s="60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</row>
    <row r="610" spans="1:40">
      <c r="A610" s="82"/>
      <c r="B610" s="73">
        <f>Parâmetros!D599*0.04*47.9982</f>
        <v>25.515843119999996</v>
      </c>
      <c r="C610" s="60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</row>
    <row r="611" spans="1:40">
      <c r="A611" s="82"/>
      <c r="B611" s="73">
        <f>Parâmetros!D600*0.04*47.9982</f>
        <v>17.970526079999999</v>
      </c>
      <c r="C611" s="60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</row>
    <row r="612" spans="1:40">
      <c r="A612" s="82"/>
      <c r="B612" s="73">
        <f>Parâmetros!D601*0.04*47.9982</f>
        <v>2.2079171999999998</v>
      </c>
      <c r="C612" s="60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</row>
    <row r="613" spans="1:40">
      <c r="A613" s="82"/>
      <c r="B613" s="73">
        <f>Parâmetros!D602*0.04*47.9982</f>
        <v>1.2287539199999999</v>
      </c>
      <c r="C613" s="60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</row>
    <row r="614" spans="1:40">
      <c r="A614" s="82"/>
      <c r="B614" s="73">
        <f>Parâmetros!D603*0.04*47.9982</f>
        <v>3.3406747199999995</v>
      </c>
      <c r="C614" s="60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</row>
    <row r="615" spans="1:40">
      <c r="A615" s="82"/>
      <c r="B615" s="73">
        <f>Parâmetros!D604*0.04*47.9982</f>
        <v>5.0686099200000001</v>
      </c>
      <c r="C615" s="60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</row>
    <row r="616" spans="1:40">
      <c r="A616" s="82"/>
      <c r="B616" s="73">
        <f>Parâmetros!D605*0.04*47.9982</f>
        <v>6.3165631199999996</v>
      </c>
      <c r="C616" s="60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</row>
    <row r="617" spans="1:40">
      <c r="A617" s="82"/>
      <c r="B617" s="73">
        <f>Parâmetros!D606*0.04*47.9982</f>
        <v>5.9709760799999998</v>
      </c>
      <c r="C617" s="60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</row>
    <row r="618" spans="1:40">
      <c r="A618" s="82"/>
      <c r="B618" s="73">
        <f>Parâmetros!D607*0.04*47.9982</f>
        <v>8.6204767199999992</v>
      </c>
      <c r="C618" s="60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</row>
    <row r="619" spans="1:40">
      <c r="A619" s="82"/>
      <c r="B619" s="73">
        <f>Parâmetros!D608*0.04*47.9982</f>
        <v>14.514655679999999</v>
      </c>
      <c r="C619" s="60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</row>
    <row r="620" spans="1:40">
      <c r="A620" s="82"/>
      <c r="B620" s="73">
        <f>Parâmetros!D609*0.04*47.9982</f>
        <v>44.503931039999998</v>
      </c>
      <c r="C620" s="60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</row>
    <row r="621" spans="1:40">
      <c r="A621" s="82"/>
      <c r="B621" s="73">
        <f>Parâmetros!D610*0.04*47.9982</f>
        <v>25.381448160000001</v>
      </c>
      <c r="C621" s="60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</row>
    <row r="622" spans="1:40">
      <c r="A622" s="82"/>
      <c r="B622" s="73">
        <f>Parâmetros!D611*0.04*47.9982</f>
        <v>23.461520159999999</v>
      </c>
      <c r="C622" s="60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</row>
    <row r="623" spans="1:40">
      <c r="A623" s="82"/>
      <c r="B623" s="73">
        <f>Parâmetros!D612*0.04*47.9982</f>
        <v>36.881816880000002</v>
      </c>
      <c r="C623" s="60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</row>
    <row r="624" spans="1:40">
      <c r="A624" s="82"/>
      <c r="B624" s="73">
        <f>Parâmetros!D613*0.04*47.9982</f>
        <v>41.585640480000002</v>
      </c>
      <c r="C624" s="60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</row>
    <row r="625" spans="1:40">
      <c r="A625" s="82"/>
      <c r="B625" s="73">
        <f>Parâmetros!D614*0.04*47.9982</f>
        <v>43.563166320000001</v>
      </c>
      <c r="C625" s="60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</row>
    <row r="626" spans="1:40">
      <c r="A626" s="82"/>
      <c r="B626" s="73">
        <f>Parâmetros!D615*0.04*47.9982</f>
        <v>42.987187920000004</v>
      </c>
      <c r="C626" s="60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</row>
    <row r="627" spans="1:40">
      <c r="A627" s="82"/>
      <c r="B627" s="73">
        <f>Parâmetros!D616*0.04*47.9982</f>
        <v>40.932864959999996</v>
      </c>
      <c r="C627" s="60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</row>
    <row r="628" spans="1:40">
      <c r="A628" s="82"/>
      <c r="B628" s="73">
        <f>Parâmetros!D617*0.04*47.9982</f>
        <v>39.780908159999996</v>
      </c>
      <c r="C628" s="60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</row>
    <row r="629" spans="1:40">
      <c r="A629" s="82"/>
      <c r="B629" s="73">
        <f>Parâmetros!D618*0.04*47.9982</f>
        <v>40.107295919999999</v>
      </c>
      <c r="C629" s="60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</row>
    <row r="630" spans="1:40">
      <c r="A630" s="82"/>
      <c r="B630" s="73">
        <f>Parâmetros!D619*0.04*47.9982</f>
        <v>35.211479519999997</v>
      </c>
      <c r="C630" s="60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</row>
    <row r="631" spans="1:40">
      <c r="A631" s="82"/>
      <c r="B631" s="73">
        <f>Parâmetros!D620*0.04*47.9982</f>
        <v>25.381448160000001</v>
      </c>
      <c r="C631" s="60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</row>
    <row r="632" spans="1:40">
      <c r="A632" s="82"/>
      <c r="B632" s="73">
        <f>Parâmetros!D621*0.04*47.9982</f>
        <v>21.675987119999998</v>
      </c>
      <c r="C632" s="60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</row>
    <row r="633" spans="1:40">
      <c r="A633" s="82"/>
      <c r="B633" s="73">
        <f>Parâmetros!D622*0.04*47.9982</f>
        <v>19.525667759999997</v>
      </c>
      <c r="C633" s="60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</row>
    <row r="634" spans="1:40">
      <c r="A634" s="82"/>
      <c r="B634" s="73">
        <f>Parâmetros!D623*0.04*47.9982</f>
        <v>18.104921039999997</v>
      </c>
      <c r="C634" s="60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</row>
    <row r="635" spans="1:40">
      <c r="A635" s="82"/>
      <c r="B635" s="73">
        <f>Parâmetros!D624*0.04*47.9982</f>
        <v>21.810382079999997</v>
      </c>
      <c r="C635" s="60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</row>
    <row r="636" spans="1:40">
      <c r="A636" s="82"/>
      <c r="B636" s="73">
        <f>Parâmetros!D625*0.04*47.9982</f>
        <v>22.328762640000001</v>
      </c>
      <c r="C636" s="60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</row>
    <row r="637" spans="1:40">
      <c r="A637" s="82"/>
      <c r="B637" s="73">
        <f>Parâmetros!D626*0.04*47.9982</f>
        <v>35.53786728</v>
      </c>
      <c r="C637" s="60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</row>
    <row r="638" spans="1:40">
      <c r="A638" s="82"/>
      <c r="B638" s="73">
        <f>Parâmetros!D627*0.04*47.9982</f>
        <v>36.555429119999992</v>
      </c>
      <c r="C638" s="60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</row>
    <row r="639" spans="1:40">
      <c r="A639" s="82"/>
      <c r="B639" s="73">
        <f>Parâmetros!D628*0.04*47.9982</f>
        <v>39.665712479999996</v>
      </c>
      <c r="C639" s="60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</row>
    <row r="640" spans="1:40">
      <c r="A640" s="82"/>
      <c r="B640" s="73">
        <f>Parâmetros!D629*0.04*47.9982</f>
        <v>35.518667999999998</v>
      </c>
      <c r="C640" s="60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</row>
    <row r="641" spans="1:40">
      <c r="A641" s="82"/>
      <c r="B641" s="73">
        <f>Parâmetros!D630*0.04*47.9982</f>
        <v>21.522392879999998</v>
      </c>
      <c r="C641" s="60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</row>
    <row r="642" spans="1:40">
      <c r="A642" s="82"/>
      <c r="B642" s="73">
        <f>Parâmetros!D631*0.04*47.9982</f>
        <v>15.359423999999999</v>
      </c>
      <c r="C642" s="60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</row>
    <row r="643" spans="1:40">
      <c r="A643" s="82"/>
      <c r="B643" s="73">
        <f>Parâmetros!D632*0.04*47.9982</f>
        <v>10.40600976</v>
      </c>
      <c r="C643" s="60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</row>
    <row r="644" spans="1:40">
      <c r="A644" s="82"/>
      <c r="B644" s="73">
        <f>Parâmetros!D633*0.04*47.9982</f>
        <v>3.57106608</v>
      </c>
      <c r="C644" s="60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</row>
    <row r="645" spans="1:40">
      <c r="A645" s="82"/>
      <c r="B645" s="73">
        <f>Parâmetros!D634*0.04*47.9982</f>
        <v>8.3900853600000005</v>
      </c>
      <c r="C645" s="60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</row>
    <row r="646" spans="1:40">
      <c r="A646" s="82"/>
      <c r="B646" s="73">
        <f>Parâmetros!D635*0.04*47.9982</f>
        <v>33.733134959999994</v>
      </c>
      <c r="C646" s="60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</row>
    <row r="647" spans="1:40">
      <c r="A647" s="82"/>
      <c r="B647" s="73">
        <f>Parâmetros!D636*0.04*47.9982</f>
        <v>42.545604480000002</v>
      </c>
      <c r="C647" s="60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</row>
    <row r="648" spans="1:40">
      <c r="A648" s="82"/>
      <c r="B648" s="73">
        <f>Parâmetros!D637*0.04*47.9982</f>
        <v>44.811119519999998</v>
      </c>
      <c r="C648" s="60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</row>
    <row r="649" spans="1:40">
      <c r="A649" s="82"/>
      <c r="B649" s="73">
        <f>Parâmetros!D638*0.04*47.9982</f>
        <v>41.240053440000004</v>
      </c>
      <c r="C649" s="60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</row>
    <row r="650" spans="1:40">
      <c r="A650" s="82"/>
      <c r="B650" s="73">
        <f>Parâmetros!D639*0.04*47.9982</f>
        <v>42.46880736</v>
      </c>
      <c r="C650" s="60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</row>
    <row r="651" spans="1:40">
      <c r="A651" s="82"/>
      <c r="B651" s="73">
        <f>Parâmetros!D640*0.04*47.9982</f>
        <v>47.9022036</v>
      </c>
      <c r="C651" s="60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</row>
    <row r="652" spans="1:40">
      <c r="A652" s="82"/>
      <c r="B652" s="73">
        <f>Parâmetros!D641*0.04*47.9982</f>
        <v>40.817669279999997</v>
      </c>
      <c r="C652" s="60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</row>
    <row r="653" spans="1:40">
      <c r="A653" s="82"/>
      <c r="B653" s="73">
        <f>Parâmetros!D642*0.04*47.9982</f>
        <v>40.587277919999998</v>
      </c>
      <c r="C653" s="60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</row>
    <row r="654" spans="1:40">
      <c r="A654" s="82"/>
      <c r="B654" s="73">
        <f>Parâmetros!D643*0.04*47.9982</f>
        <v>34.462707599999995</v>
      </c>
      <c r="C654" s="60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</row>
    <row r="655" spans="1:40">
      <c r="A655" s="82"/>
      <c r="B655" s="73">
        <f>Parâmetros!D644*0.04*47.9982</f>
        <v>28.453332959999997</v>
      </c>
      <c r="C655" s="60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</row>
    <row r="656" spans="1:40">
      <c r="A656" s="82"/>
      <c r="B656" s="73">
        <f>Parâmetros!D645*0.04*47.9982</f>
        <v>21.637588559999998</v>
      </c>
      <c r="C656" s="60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</row>
    <row r="657" spans="1:40">
      <c r="A657" s="82"/>
      <c r="B657" s="73">
        <f>Parâmetros!D646*0.04*47.9982</f>
        <v>25.170256079999998</v>
      </c>
      <c r="C657" s="60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</row>
    <row r="658" spans="1:40">
      <c r="A658" s="82"/>
      <c r="B658" s="73">
        <f>Parâmetros!D647*0.04*47.9982</f>
        <v>27.224579040000002</v>
      </c>
      <c r="C658" s="60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</row>
    <row r="659" spans="1:40">
      <c r="A659" s="82"/>
      <c r="B659" s="73">
        <f>Parâmetros!D648*0.04*47.9982</f>
        <v>30.546054479999995</v>
      </c>
      <c r="C659" s="60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</row>
    <row r="660" spans="1:40">
      <c r="A660" s="82"/>
      <c r="B660" s="73">
        <f>Parâmetros!D649*0.04*47.9982</f>
        <v>29.221304159999999</v>
      </c>
      <c r="C660" s="60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</row>
    <row r="661" spans="1:40">
      <c r="A661" s="82"/>
      <c r="B661" s="73">
        <f>Parâmetros!D650*0.04*47.9982</f>
        <v>34.981088159999999</v>
      </c>
      <c r="C661" s="60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</row>
    <row r="662" spans="1:40">
      <c r="A662" s="82"/>
      <c r="B662" s="73">
        <f>Parâmetros!D651*0.04*47.9982</f>
        <v>32.677174559999997</v>
      </c>
      <c r="C662" s="60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</row>
    <row r="663" spans="1:40">
      <c r="A663" s="82"/>
      <c r="B663" s="73">
        <f>Parâmetros!D652*0.04*47.9982</f>
        <v>30.814844399999998</v>
      </c>
      <c r="C663" s="60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</row>
    <row r="664" spans="1:40">
      <c r="A664" s="82"/>
      <c r="B664" s="73">
        <f>Parâmetros!D653*0.04*47.9982</f>
        <v>32.657975280000002</v>
      </c>
      <c r="C664" s="60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</row>
    <row r="665" spans="1:40">
      <c r="A665" s="82"/>
      <c r="B665" s="73">
        <f>Parâmetros!D654*0.04*47.9982</f>
        <v>34.078721999999999</v>
      </c>
      <c r="C665" s="60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</row>
    <row r="666" spans="1:40">
      <c r="A666" s="82"/>
      <c r="B666" s="73">
        <f>Parâmetros!D655*0.04*47.9982</f>
        <v>22.943139599999999</v>
      </c>
      <c r="C666" s="60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</row>
    <row r="667" spans="1:40">
      <c r="A667" s="82"/>
      <c r="B667" s="73">
        <f>Parâmetros!D656*0.04*47.9982</f>
        <v>9.7340349600000007</v>
      </c>
      <c r="C667" s="60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</row>
    <row r="668" spans="1:40">
      <c r="A668" s="82"/>
      <c r="B668" s="73">
        <f>Parâmetros!D657*0.04*47.9982</f>
        <v>5.2990012799999997</v>
      </c>
      <c r="C668" s="60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</row>
    <row r="669" spans="1:40">
      <c r="A669" s="82"/>
      <c r="B669" s="73">
        <f>Parâmetros!D658*0.04*47.9982</f>
        <v>22.6551504</v>
      </c>
      <c r="C669" s="60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</row>
    <row r="670" spans="1:40">
      <c r="A670" s="82"/>
      <c r="B670" s="73">
        <f>Parâmetros!D659*0.04*47.9982</f>
        <v>53.508393359999999</v>
      </c>
      <c r="C670" s="60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</row>
    <row r="671" spans="1:40">
      <c r="A671" s="82"/>
      <c r="B671" s="73">
        <f>Parâmetros!D660*0.04*47.9982</f>
        <v>57.405847199999997</v>
      </c>
      <c r="C671" s="60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</row>
    <row r="672" spans="1:40">
      <c r="A672" s="82"/>
      <c r="B672" s="73">
        <f>Parâmetros!D661*0.04*47.9982</f>
        <v>56.330687519999998</v>
      </c>
      <c r="C672" s="60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</row>
    <row r="673" spans="1:40">
      <c r="A673" s="82"/>
      <c r="B673" s="73">
        <f>Parâmetros!D662*0.04*47.9982</f>
        <v>53.086009199999992</v>
      </c>
      <c r="C673" s="60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</row>
    <row r="674" spans="1:40">
      <c r="A674" s="82"/>
      <c r="B674" s="73">
        <f>Parâmetros!D663*0.04*47.9982</f>
        <v>50.858892719999993</v>
      </c>
      <c r="C674" s="60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</row>
    <row r="675" spans="1:40">
      <c r="A675" s="82"/>
      <c r="B675" s="73">
        <f>Parâmetros!D664*0.04*47.9982</f>
        <v>51.473269680000001</v>
      </c>
      <c r="C675" s="60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</row>
    <row r="676" spans="1:40">
      <c r="A676" s="82"/>
      <c r="B676" s="73">
        <f>Parâmetros!D665*0.04*47.9982</f>
        <v>53.412396959999995</v>
      </c>
      <c r="C676" s="60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</row>
    <row r="677" spans="1:40">
      <c r="A677" s="82"/>
      <c r="B677" s="73">
        <f>Parâmetros!D666*0.04*47.9982</f>
        <v>54.468357359999999</v>
      </c>
      <c r="C677" s="60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</row>
    <row r="678" spans="1:40">
      <c r="A678" s="82"/>
      <c r="B678" s="73">
        <f>Parâmetros!D667*0.04*47.9982</f>
        <v>50.474907120000005</v>
      </c>
      <c r="C678" s="60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</row>
    <row r="679" spans="1:40">
      <c r="A679" s="82"/>
      <c r="B679" s="73">
        <f>Parâmetros!D668*0.04*47.9982</f>
        <v>49.380548159999996</v>
      </c>
      <c r="C679" s="60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</row>
    <row r="680" spans="1:40">
      <c r="A680" s="82"/>
      <c r="B680" s="73">
        <f>Parâmetros!D669*0.04*47.9982</f>
        <v>43.31357568</v>
      </c>
      <c r="C680" s="60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</row>
    <row r="681" spans="1:40">
      <c r="A681" s="82"/>
      <c r="B681" s="73">
        <f>Parâmetros!D670*0.04*47.9982</f>
        <v>41.432046239999998</v>
      </c>
      <c r="C681" s="60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</row>
    <row r="682" spans="1:40">
      <c r="A682" s="82"/>
      <c r="B682" s="73">
        <f>Parâmetros!D671*0.04*47.9982</f>
        <v>34.654700400000003</v>
      </c>
      <c r="C682" s="60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</row>
    <row r="683" spans="1:40">
      <c r="A683" s="82"/>
      <c r="B683" s="73">
        <f>Parâmetros!D672*0.04*47.9982</f>
        <v>40.24169088</v>
      </c>
      <c r="C683" s="60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</row>
    <row r="684" spans="1:40">
      <c r="A684" s="82"/>
      <c r="B684" s="73">
        <f>Parâmetros!D673*0.04*47.9982</f>
        <v>40.760071439999997</v>
      </c>
      <c r="C684" s="60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</row>
    <row r="685" spans="1:40">
      <c r="A685" s="82"/>
      <c r="B685" s="73">
        <f>Parâmetros!D674*0.04*47.9982</f>
        <v>37.937777280000006</v>
      </c>
      <c r="C685" s="60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</row>
    <row r="686" spans="1:40">
      <c r="A686" s="82"/>
      <c r="B686" s="73">
        <f>Parâmetros!D675*0.04*47.9982</f>
        <v>36.881816880000002</v>
      </c>
      <c r="C686" s="60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</row>
    <row r="687" spans="1:40">
      <c r="A687" s="82"/>
      <c r="B687" s="73">
        <f>Parâmetros!D676*0.04*47.9982</f>
        <v>27.608564640000001</v>
      </c>
      <c r="C687" s="60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</row>
    <row r="688" spans="1:40">
      <c r="A688" s="82"/>
      <c r="B688" s="73">
        <f>Parâmetros!D677*0.04*47.9982</f>
        <v>7.5453170399999996</v>
      </c>
      <c r="C688" s="60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</row>
    <row r="689" spans="1:40">
      <c r="A689" s="82"/>
      <c r="B689" s="73">
        <f>Parâmetros!D678*0.04*47.9982</f>
        <v>6.0093746399999999</v>
      </c>
      <c r="C689" s="60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</row>
    <row r="690" spans="1:40">
      <c r="A690" s="82"/>
      <c r="B690" s="73">
        <f>Parâmetros!D679*0.04*47.9982</f>
        <v>6.0093746399999999</v>
      </c>
      <c r="C690" s="60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</row>
    <row r="691" spans="1:40">
      <c r="A691" s="82"/>
      <c r="B691" s="73">
        <f>Parâmetros!D680*0.04*47.9982</f>
        <v>3.0910840799999999</v>
      </c>
      <c r="C691" s="60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</row>
    <row r="692" spans="1:40">
      <c r="A692" s="82"/>
      <c r="B692" s="73">
        <f>Parâmetros!D681*0.04*47.9982</f>
        <v>7.8525055199999994</v>
      </c>
      <c r="C692" s="60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</row>
    <row r="693" spans="1:40">
      <c r="A693" s="82"/>
      <c r="B693" s="73">
        <f>Parâmetros!D682*0.04*47.9982</f>
        <v>27.262977599999996</v>
      </c>
      <c r="C693" s="60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</row>
    <row r="694" spans="1:40">
      <c r="A694" s="82"/>
      <c r="B694" s="73">
        <f>Parâmetros!D683*0.04*47.9982</f>
        <v>50.609302079999999</v>
      </c>
      <c r="C694" s="60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</row>
    <row r="695" spans="1:40">
      <c r="A695" s="82"/>
      <c r="B695" s="73">
        <f>Parâmetros!D684*0.04*47.9982</f>
        <v>63.722410319999987</v>
      </c>
      <c r="C695" s="60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</row>
    <row r="696" spans="1:40">
      <c r="A696" s="82"/>
      <c r="B696" s="73">
        <f>Parâmetros!D685*0.04*47.9982</f>
        <v>65.162356319999986</v>
      </c>
      <c r="C696" s="60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</row>
    <row r="697" spans="1:40">
      <c r="A697" s="82"/>
      <c r="B697" s="73">
        <f>Parâmetros!D686*0.04*47.9982</f>
        <v>64.893566399999983</v>
      </c>
      <c r="C697" s="60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</row>
    <row r="698" spans="1:40">
      <c r="A698" s="82"/>
      <c r="B698" s="73">
        <f>Parâmetros!D687*0.04*47.9982</f>
        <v>61.687286640000004</v>
      </c>
      <c r="C698" s="60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</row>
    <row r="699" spans="1:40">
      <c r="A699" s="82"/>
      <c r="B699" s="73">
        <f>Parâmetros!D688*0.04*47.9982</f>
        <v>64.759171439999989</v>
      </c>
      <c r="C699" s="60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</row>
    <row r="700" spans="1:40">
      <c r="A700" s="82"/>
      <c r="B700" s="73">
        <f>Parâmetros!D689*0.04*47.9982</f>
        <v>61.610489520000002</v>
      </c>
      <c r="C700" s="60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</row>
    <row r="701" spans="1:40">
      <c r="A701" s="82"/>
      <c r="B701" s="73">
        <f>Parâmetros!D690*0.04*47.9982</f>
        <v>61.188105360000002</v>
      </c>
      <c r="C701" s="60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</row>
    <row r="702" spans="1:40">
      <c r="A702" s="82"/>
      <c r="B702" s="73">
        <f>Parâmetros!D691*0.04*47.9982</f>
        <v>52.567628639999995</v>
      </c>
      <c r="C702" s="60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</row>
    <row r="703" spans="1:40">
      <c r="A703" s="82"/>
      <c r="B703" s="73">
        <f>Parâmetros!D692*0.04*47.9982</f>
        <v>48.497381280000006</v>
      </c>
      <c r="C703" s="60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</row>
    <row r="704" spans="1:40">
      <c r="A704" s="82"/>
      <c r="B704" s="73">
        <f>Parâmetros!D693*0.04*47.9982</f>
        <v>42.449608079999997</v>
      </c>
      <c r="C704" s="60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</row>
    <row r="705" spans="1:40">
      <c r="A705" s="82"/>
      <c r="B705" s="73">
        <f>Parâmetros!D694*0.04*47.9982</f>
        <v>39.87690456</v>
      </c>
      <c r="C705" s="60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</row>
    <row r="706" spans="1:40">
      <c r="A706" s="82"/>
      <c r="B706" s="73">
        <f>Parâmetros!D695*0.04*47.9982</f>
        <v>37.515393119999999</v>
      </c>
      <c r="C706" s="60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</row>
    <row r="707" spans="1:40">
      <c r="A707" s="82"/>
      <c r="B707" s="73">
        <f>Parâmetros!D696*0.04*47.9982</f>
        <v>23.365523759999999</v>
      </c>
      <c r="C707" s="60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</row>
    <row r="708" spans="1:40">
      <c r="A708" s="82"/>
      <c r="B708" s="73">
        <f>Parâmetros!D697*0.04*47.9982</f>
        <v>18.584903039999997</v>
      </c>
      <c r="C708" s="60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</row>
    <row r="709" spans="1:40">
      <c r="A709" s="82"/>
      <c r="B709" s="73">
        <f>Parâmetros!D698*0.04*47.9982</f>
        <v>0</v>
      </c>
      <c r="C709" s="60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</row>
    <row r="710" spans="1:40">
      <c r="A710" s="82"/>
      <c r="B710" s="73">
        <f>Parâmetros!D699*0.04*47.9982</f>
        <v>0</v>
      </c>
      <c r="C710" s="60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</row>
    <row r="711" spans="1:40">
      <c r="A711" s="82"/>
      <c r="B711" s="73">
        <f>Parâmetros!D700*0.04*47.9982</f>
        <v>0</v>
      </c>
      <c r="C711" s="60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</row>
    <row r="712" spans="1:40">
      <c r="A712" s="82"/>
      <c r="B712" s="73">
        <f>Parâmetros!D701*0.04*47.9982</f>
        <v>0</v>
      </c>
      <c r="C712" s="60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</row>
    <row r="713" spans="1:40">
      <c r="A713" s="82"/>
      <c r="B713" s="73">
        <f>Parâmetros!D702*0.04*47.9982</f>
        <v>0</v>
      </c>
      <c r="C713" s="60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</row>
    <row r="714" spans="1:40">
      <c r="A714" s="82"/>
      <c r="B714" s="73">
        <f>Parâmetros!D703*0.04*47.9982</f>
        <v>0</v>
      </c>
      <c r="C714" s="60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</row>
    <row r="715" spans="1:40">
      <c r="A715" s="82"/>
      <c r="B715" s="73">
        <f>Parâmetros!D704*0.04*47.9982</f>
        <v>0</v>
      </c>
      <c r="C715" s="60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</row>
    <row r="716" spans="1:40">
      <c r="A716" s="82"/>
      <c r="B716" s="73">
        <f>Parâmetros!D705*0.04*47.9982</f>
        <v>0</v>
      </c>
      <c r="C716" s="60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</row>
    <row r="717" spans="1:40">
      <c r="A717" s="82"/>
      <c r="B717" s="73">
        <f>Parâmetros!D706*0.04*47.9982</f>
        <v>0</v>
      </c>
      <c r="C717" s="60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</row>
    <row r="718" spans="1:40">
      <c r="A718" s="82"/>
      <c r="B718" s="73">
        <f>Parâmetros!D707*0.04*47.9982</f>
        <v>0</v>
      </c>
      <c r="C718" s="60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</row>
    <row r="719" spans="1:40">
      <c r="A719" s="82"/>
      <c r="B719" s="73">
        <f>Parâmetros!D708*0.04*47.9982</f>
        <v>0</v>
      </c>
      <c r="C719" s="60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</row>
    <row r="720" spans="1:40">
      <c r="A720" s="82"/>
      <c r="B720" s="73">
        <f>Parâmetros!D709*0.04*47.9982</f>
        <v>0</v>
      </c>
      <c r="C720" s="60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</row>
    <row r="721" spans="1:40">
      <c r="A721" s="82"/>
      <c r="B721" s="73">
        <f>Parâmetros!D710*0.04*47.9982</f>
        <v>0</v>
      </c>
      <c r="C721" s="60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</row>
    <row r="722" spans="1:40">
      <c r="A722" s="82"/>
      <c r="B722" s="73">
        <f>Parâmetros!D711*0.04*47.9982</f>
        <v>0</v>
      </c>
      <c r="C722" s="60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</row>
    <row r="723" spans="1:40">
      <c r="A723" s="82"/>
      <c r="B723" s="73">
        <f>Parâmetros!D712*0.04*47.9982</f>
        <v>0</v>
      </c>
      <c r="C723" s="60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</row>
    <row r="724" spans="1:40">
      <c r="A724" s="82"/>
      <c r="B724" s="73">
        <f>Parâmetros!D713*0.04*47.9982</f>
        <v>0</v>
      </c>
      <c r="C724" s="60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</row>
    <row r="725" spans="1:40">
      <c r="A725" s="82"/>
      <c r="B725" s="73">
        <f>Parâmetros!D714*0.04*47.9982</f>
        <v>0</v>
      </c>
      <c r="C725" s="60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</row>
    <row r="726" spans="1:40">
      <c r="A726" s="82"/>
      <c r="B726" s="73">
        <f>Parâmetros!D715*0.04*47.9982</f>
        <v>0</v>
      </c>
      <c r="C726" s="60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</row>
    <row r="727" spans="1:40">
      <c r="A727" s="82"/>
      <c r="B727" s="73">
        <f>Parâmetros!D716*0.04*47.9982</f>
        <v>0</v>
      </c>
      <c r="C727" s="60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</row>
    <row r="728" spans="1:40">
      <c r="A728" s="82"/>
      <c r="B728" s="73">
        <f>Parâmetros!D717*0.04*47.9982</f>
        <v>0</v>
      </c>
      <c r="C728" s="60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</row>
    <row r="729" spans="1:40">
      <c r="A729" s="82"/>
      <c r="B729" s="73">
        <f>Parâmetros!D718*0.04*47.9982</f>
        <v>0</v>
      </c>
      <c r="C729" s="60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</row>
    <row r="730" spans="1:40">
      <c r="A730" s="82"/>
      <c r="B730" s="73">
        <f>Parâmetros!D719*0.04*47.9982</f>
        <v>0</v>
      </c>
      <c r="C730" s="60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</row>
    <row r="731" spans="1:40">
      <c r="A731" s="82"/>
      <c r="B731" s="73">
        <f>Parâmetros!D720*0.04*47.9982</f>
        <v>0</v>
      </c>
      <c r="C731" s="60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</row>
    <row r="732" spans="1:40">
      <c r="A732" s="82"/>
      <c r="B732" s="73">
        <f>Parâmetros!D721*0.04*47.9982</f>
        <v>0</v>
      </c>
      <c r="C732" s="60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</row>
    <row r="733" spans="1:40">
      <c r="A733" s="82"/>
      <c r="B733" s="73">
        <f>Parâmetros!D722*0.04*47.9982</f>
        <v>0</v>
      </c>
      <c r="C733" s="60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</row>
    <row r="734" spans="1:40">
      <c r="A734" s="82"/>
      <c r="B734" s="73">
        <f>Parâmetros!D723*0.04*47.9982</f>
        <v>0</v>
      </c>
      <c r="C734" s="60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</row>
    <row r="735" spans="1:40">
      <c r="A735" s="82"/>
      <c r="B735" s="73">
        <f>Parâmetros!D724*0.04*47.9982</f>
        <v>0</v>
      </c>
      <c r="C735" s="60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</row>
    <row r="736" spans="1:40">
      <c r="A736" s="82"/>
      <c r="B736" s="73">
        <f>Parâmetros!D725*0.04*47.9982</f>
        <v>0</v>
      </c>
      <c r="C736" s="60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</row>
    <row r="737" spans="1:40">
      <c r="A737" s="82"/>
      <c r="B737" s="73">
        <f>Parâmetros!D726*0.04*47.9982</f>
        <v>0</v>
      </c>
      <c r="C737" s="60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</row>
    <row r="738" spans="1:40">
      <c r="A738" s="82"/>
      <c r="B738" s="73">
        <f>Parâmetros!D727*0.04*47.9982</f>
        <v>0</v>
      </c>
      <c r="C738" s="60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</row>
    <row r="739" spans="1:40">
      <c r="A739" s="82"/>
      <c r="B739" s="73">
        <f>Parâmetros!D728*0.04*47.9982</f>
        <v>0</v>
      </c>
      <c r="C739" s="60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</row>
    <row r="740" spans="1:40">
      <c r="A740" s="82"/>
      <c r="B740" s="73">
        <f>Parâmetros!D729*0.04*47.9982</f>
        <v>0</v>
      </c>
      <c r="C740" s="60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</row>
    <row r="741" spans="1:40">
      <c r="A741" s="82"/>
      <c r="B741" s="73">
        <f>Parâmetros!D730*0.04*47.9982</f>
        <v>0</v>
      </c>
      <c r="C741" s="60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</row>
    <row r="742" spans="1:40">
      <c r="A742" s="82"/>
      <c r="B742" s="73">
        <f>Parâmetros!D731*0.04*47.9982</f>
        <v>0</v>
      </c>
      <c r="C742" s="60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</row>
    <row r="743" spans="1:40">
      <c r="A743" s="82"/>
      <c r="B743" s="73">
        <f>Parâmetros!D732*0.04*47.9982</f>
        <v>0</v>
      </c>
      <c r="C743" s="60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</row>
    <row r="744" spans="1:40">
      <c r="A744" s="82"/>
      <c r="B744" s="73">
        <f>Parâmetros!D733*0.04*47.9982</f>
        <v>0</v>
      </c>
      <c r="C744" s="60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</row>
    <row r="745" spans="1:40">
      <c r="A745" s="82"/>
      <c r="B745" s="73">
        <f>Parâmetros!D734*0.04*47.9982</f>
        <v>0</v>
      </c>
      <c r="C745" s="60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</row>
    <row r="746" spans="1:40">
      <c r="A746" s="82"/>
      <c r="B746" s="73">
        <f>Parâmetros!D735*0.04*47.9982</f>
        <v>0</v>
      </c>
      <c r="C746" s="60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</row>
    <row r="747" spans="1:40" ht="15" customHeight="1">
      <c r="A747" s="82"/>
      <c r="B747" s="73">
        <f>Parâmetros!D736*0.04*47.9982</f>
        <v>0</v>
      </c>
      <c r="C747" s="60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</row>
    <row r="748" spans="1:40">
      <c r="A748" s="82"/>
      <c r="B748" s="73">
        <f>Parâmetros!D737*0.04*47.9982</f>
        <v>0</v>
      </c>
      <c r="C748" s="60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</row>
    <row r="749" spans="1:40">
      <c r="A749" s="82"/>
      <c r="B749" s="73">
        <f>Parâmetros!D738*0.04*47.9982</f>
        <v>0</v>
      </c>
      <c r="C749" s="60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</row>
    <row r="750" spans="1:40">
      <c r="A750" s="82"/>
      <c r="B750" s="73">
        <f>Parâmetros!D739*0.04*47.9982</f>
        <v>0</v>
      </c>
      <c r="C750" s="60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</row>
    <row r="751" spans="1:40">
      <c r="A751" s="82"/>
      <c r="B751" s="73">
        <f>Parâmetros!D740*0.04*47.9982</f>
        <v>0</v>
      </c>
      <c r="C751" s="60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</row>
    <row r="752" spans="1:40">
      <c r="A752" s="82"/>
      <c r="B752" s="73">
        <f>Parâmetros!D741*0.04*47.9982</f>
        <v>0</v>
      </c>
      <c r="C752" s="60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</row>
    <row r="753" spans="1:40">
      <c r="A753" s="82"/>
      <c r="B753" s="73">
        <f>Parâmetros!D742*0.04*47.9982</f>
        <v>0</v>
      </c>
      <c r="C753" s="60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</row>
    <row r="754" spans="1:40" ht="15.75" customHeight="1" thickBot="1">
      <c r="A754" s="85"/>
      <c r="B754" s="73">
        <f>Parâmetros!D743*0.04*47.9982</f>
        <v>0</v>
      </c>
      <c r="C754" s="60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</row>
    <row r="755" spans="1:40">
      <c r="A755" s="88"/>
      <c r="B755" s="73">
        <f>Parâmetros!D744*0.04*47.9982</f>
        <v>0</v>
      </c>
      <c r="C755" s="60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</row>
    <row r="756" spans="1:40" ht="15.75" thickBot="1">
      <c r="A756" s="88"/>
      <c r="B756" s="86">
        <f>Parâmetros!D745*0.04*47.9982</f>
        <v>0</v>
      </c>
      <c r="C756" s="87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</row>
    <row r="757" spans="1:40">
      <c r="A757" s="88"/>
      <c r="B757" s="89"/>
      <c r="C757" s="90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</row>
    <row r="758" spans="1:40">
      <c r="A758" s="88"/>
      <c r="B758" s="90"/>
      <c r="C758" s="90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</row>
    <row r="759" spans="1:40">
      <c r="A759" s="88"/>
      <c r="B759" s="90"/>
      <c r="C759" s="90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</row>
    <row r="760" spans="1:40">
      <c r="A760" s="88"/>
      <c r="B760" s="90"/>
      <c r="C760" s="90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</row>
    <row r="761" spans="1:40">
      <c r="A761" s="88"/>
      <c r="B761" s="90"/>
      <c r="C761" s="90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</row>
    <row r="762" spans="1:40">
      <c r="A762" s="88"/>
      <c r="B762" s="90"/>
      <c r="C762" s="90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</row>
    <row r="763" spans="1:40">
      <c r="A763" s="88"/>
      <c r="B763" s="90"/>
      <c r="C763" s="90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</row>
    <row r="764" spans="1:40">
      <c r="A764" s="88"/>
      <c r="B764" s="90"/>
      <c r="C764" s="90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</row>
    <row r="765" spans="1:40">
      <c r="A765" s="88"/>
      <c r="B765" s="90"/>
      <c r="C765" s="90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</row>
    <row r="766" spans="1:40">
      <c r="A766" s="88"/>
      <c r="B766" s="90"/>
      <c r="C766" s="90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</row>
    <row r="767" spans="1:40">
      <c r="A767" s="88"/>
      <c r="B767" s="90"/>
      <c r="C767" s="90"/>
      <c r="AB767" s="52"/>
    </row>
    <row r="768" spans="1:40">
      <c r="A768" s="88"/>
      <c r="B768" s="90"/>
      <c r="C768" s="90"/>
      <c r="AB768" s="52"/>
    </row>
    <row r="769" spans="1:27" s="52" customFormat="1">
      <c r="A769" s="88"/>
      <c r="B769" s="90"/>
      <c r="C769" s="90"/>
      <c r="R769"/>
      <c r="S769"/>
      <c r="T769"/>
      <c r="U769"/>
      <c r="V769"/>
      <c r="W769"/>
      <c r="X769"/>
      <c r="Y769"/>
      <c r="Z769"/>
      <c r="AA769"/>
    </row>
    <row r="770" spans="1:27" s="52" customFormat="1">
      <c r="A770" s="88"/>
      <c r="B770" s="90"/>
      <c r="C770" s="90"/>
      <c r="R770"/>
      <c r="S770"/>
      <c r="T770"/>
      <c r="U770"/>
      <c r="V770"/>
      <c r="W770"/>
      <c r="X770"/>
      <c r="Y770"/>
      <c r="Z770"/>
      <c r="AA770"/>
    </row>
    <row r="771" spans="1:27" s="52" customFormat="1">
      <c r="A771" s="88"/>
      <c r="B771" s="90"/>
      <c r="C771" s="90"/>
      <c r="R771"/>
      <c r="S771"/>
      <c r="T771"/>
      <c r="U771"/>
      <c r="V771"/>
      <c r="W771"/>
      <c r="X771"/>
      <c r="Y771"/>
      <c r="Z771"/>
      <c r="AA771"/>
    </row>
    <row r="772" spans="1:27" s="52" customFormat="1">
      <c r="A772" s="88"/>
      <c r="B772" s="90"/>
      <c r="C772" s="90"/>
      <c r="R772"/>
      <c r="S772"/>
      <c r="T772"/>
      <c r="U772"/>
      <c r="V772"/>
      <c r="W772"/>
      <c r="X772"/>
      <c r="Y772"/>
      <c r="Z772"/>
      <c r="AA772"/>
    </row>
    <row r="773" spans="1:27" s="52" customFormat="1">
      <c r="A773" s="88"/>
      <c r="B773" s="90"/>
      <c r="C773" s="90"/>
      <c r="R773"/>
      <c r="S773"/>
      <c r="T773"/>
      <c r="U773"/>
      <c r="V773"/>
      <c r="W773"/>
      <c r="X773"/>
      <c r="Y773"/>
      <c r="Z773"/>
      <c r="AA773"/>
    </row>
    <row r="774" spans="1:27" s="52" customFormat="1">
      <c r="A774" s="88"/>
      <c r="B774" s="90"/>
      <c r="C774" s="90"/>
      <c r="R774"/>
      <c r="S774"/>
      <c r="T774"/>
      <c r="U774"/>
      <c r="V774"/>
      <c r="W774"/>
      <c r="X774"/>
      <c r="Y774"/>
      <c r="Z774"/>
      <c r="AA774"/>
    </row>
    <row r="775" spans="1:27" s="52" customFormat="1">
      <c r="A775" s="88"/>
      <c r="B775" s="90"/>
      <c r="C775" s="90"/>
      <c r="R775"/>
      <c r="S775"/>
      <c r="T775"/>
      <c r="U775"/>
      <c r="V775"/>
      <c r="W775"/>
      <c r="X775"/>
      <c r="Y775"/>
      <c r="Z775"/>
      <c r="AA775"/>
    </row>
    <row r="776" spans="1:27" s="52" customFormat="1">
      <c r="A776" s="88"/>
      <c r="B776" s="90"/>
      <c r="C776" s="90"/>
      <c r="R776"/>
      <c r="S776"/>
      <c r="T776"/>
      <c r="U776"/>
      <c r="V776"/>
      <c r="W776"/>
      <c r="X776"/>
      <c r="Y776"/>
      <c r="Z776"/>
      <c r="AA776"/>
    </row>
    <row r="777" spans="1:27" s="52" customFormat="1">
      <c r="A777" s="88"/>
      <c r="B777" s="90"/>
      <c r="C777" s="90"/>
      <c r="R777"/>
      <c r="S777"/>
      <c r="T777"/>
      <c r="U777"/>
      <c r="V777"/>
      <c r="W777"/>
      <c r="X777"/>
      <c r="Y777"/>
      <c r="Z777"/>
      <c r="AA777"/>
    </row>
    <row r="778" spans="1:27" s="52" customFormat="1">
      <c r="A778" s="88"/>
      <c r="B778" s="90"/>
      <c r="C778" s="90"/>
      <c r="R778"/>
      <c r="S778"/>
      <c r="T778"/>
      <c r="U778"/>
      <c r="V778"/>
      <c r="W778"/>
      <c r="X778"/>
      <c r="Y778"/>
      <c r="Z778"/>
      <c r="AA778"/>
    </row>
    <row r="779" spans="1:27" s="52" customFormat="1">
      <c r="A779" s="88"/>
      <c r="B779" s="90"/>
      <c r="C779" s="90"/>
      <c r="R779"/>
      <c r="S779"/>
      <c r="T779"/>
      <c r="U779"/>
      <c r="V779"/>
      <c r="W779"/>
      <c r="X779"/>
      <c r="Y779"/>
      <c r="Z779"/>
      <c r="AA779"/>
    </row>
    <row r="780" spans="1:27" s="52" customFormat="1">
      <c r="A780" s="88"/>
      <c r="B780" s="90"/>
      <c r="C780" s="90"/>
      <c r="R780"/>
      <c r="S780"/>
      <c r="T780"/>
      <c r="U780"/>
      <c r="V780"/>
      <c r="W780"/>
      <c r="X780"/>
      <c r="Y780"/>
      <c r="Z780"/>
      <c r="AA780"/>
    </row>
    <row r="781" spans="1:27" s="52" customFormat="1">
      <c r="A781" s="88"/>
      <c r="B781" s="90"/>
      <c r="C781" s="90"/>
      <c r="R781"/>
      <c r="S781"/>
      <c r="T781"/>
      <c r="U781"/>
      <c r="V781"/>
      <c r="W781"/>
      <c r="X781"/>
      <c r="Y781"/>
      <c r="Z781"/>
      <c r="AA781"/>
    </row>
    <row r="782" spans="1:27" s="52" customFormat="1">
      <c r="A782" s="88"/>
      <c r="B782" s="90"/>
      <c r="C782" s="90"/>
      <c r="R782"/>
      <c r="S782"/>
      <c r="T782"/>
      <c r="U782"/>
      <c r="V782"/>
      <c r="W782"/>
      <c r="X782"/>
      <c r="Y782"/>
      <c r="Z782"/>
      <c r="AA782"/>
    </row>
    <row r="783" spans="1:27" s="52" customFormat="1">
      <c r="A783" s="88"/>
      <c r="B783" s="90"/>
      <c r="C783" s="90"/>
      <c r="R783"/>
      <c r="S783"/>
      <c r="T783"/>
      <c r="U783"/>
      <c r="V783"/>
      <c r="W783"/>
      <c r="X783"/>
      <c r="Y783"/>
      <c r="Z783"/>
      <c r="AA783"/>
    </row>
    <row r="784" spans="1:27" s="52" customFormat="1">
      <c r="A784" s="88"/>
      <c r="B784" s="90"/>
      <c r="C784" s="90"/>
      <c r="R784"/>
      <c r="S784"/>
      <c r="T784"/>
      <c r="U784"/>
      <c r="V784"/>
      <c r="W784"/>
      <c r="X784"/>
      <c r="Y784"/>
      <c r="Z784"/>
      <c r="AA784"/>
    </row>
    <row r="785" spans="1:27" s="52" customFormat="1">
      <c r="A785" s="88"/>
      <c r="B785" s="90"/>
      <c r="C785" s="90"/>
      <c r="R785"/>
      <c r="S785"/>
      <c r="T785"/>
      <c r="U785"/>
      <c r="V785"/>
      <c r="W785"/>
      <c r="X785"/>
      <c r="Y785"/>
      <c r="Z785"/>
      <c r="AA785"/>
    </row>
    <row r="786" spans="1:27" s="52" customFormat="1">
      <c r="A786" s="88"/>
      <c r="B786" s="90"/>
      <c r="C786" s="90"/>
      <c r="R786"/>
      <c r="S786"/>
      <c r="T786"/>
      <c r="U786"/>
      <c r="V786"/>
      <c r="W786"/>
      <c r="X786"/>
      <c r="Y786"/>
      <c r="Z786"/>
      <c r="AA786"/>
    </row>
    <row r="787" spans="1:27" s="52" customFormat="1">
      <c r="A787" s="88"/>
      <c r="B787" s="90"/>
      <c r="C787" s="90"/>
      <c r="R787"/>
      <c r="S787"/>
      <c r="T787"/>
      <c r="U787"/>
      <c r="V787"/>
      <c r="W787"/>
      <c r="X787"/>
      <c r="Y787"/>
      <c r="Z787"/>
      <c r="AA787"/>
    </row>
    <row r="788" spans="1:27" s="52" customFormat="1">
      <c r="A788" s="88"/>
      <c r="B788" s="90"/>
      <c r="C788" s="90"/>
      <c r="R788"/>
      <c r="S788"/>
      <c r="T788"/>
      <c r="U788"/>
      <c r="V788"/>
      <c r="W788"/>
      <c r="X788"/>
      <c r="Y788"/>
      <c r="Z788"/>
      <c r="AA788"/>
    </row>
    <row r="789" spans="1:27" s="52" customFormat="1">
      <c r="A789" s="88"/>
      <c r="B789" s="90"/>
      <c r="C789" s="90"/>
      <c r="R789"/>
      <c r="S789"/>
      <c r="T789"/>
      <c r="U789"/>
      <c r="V789"/>
      <c r="W789"/>
      <c r="X789"/>
      <c r="Y789"/>
      <c r="Z789"/>
      <c r="AA789"/>
    </row>
    <row r="790" spans="1:27" s="52" customFormat="1">
      <c r="A790" s="88"/>
      <c r="B790" s="90"/>
      <c r="C790" s="90"/>
      <c r="R790"/>
      <c r="S790"/>
      <c r="T790"/>
      <c r="U790"/>
      <c r="V790"/>
      <c r="W790"/>
      <c r="X790"/>
      <c r="Y790"/>
      <c r="Z790"/>
      <c r="AA790"/>
    </row>
    <row r="791" spans="1:27" s="52" customFormat="1">
      <c r="A791" s="88"/>
      <c r="B791" s="90"/>
      <c r="C791" s="90"/>
      <c r="R791"/>
      <c r="S791"/>
      <c r="T791"/>
      <c r="U791"/>
      <c r="V791"/>
      <c r="W791"/>
      <c r="X791"/>
      <c r="Y791"/>
      <c r="Z791"/>
      <c r="AA791"/>
    </row>
    <row r="792" spans="1:27" s="52" customFormat="1">
      <c r="A792" s="88"/>
      <c r="B792" s="90"/>
      <c r="C792" s="90"/>
      <c r="R792"/>
      <c r="S792"/>
      <c r="T792"/>
      <c r="U792"/>
      <c r="V792"/>
      <c r="W792"/>
      <c r="X792"/>
      <c r="Y792"/>
      <c r="Z792"/>
      <c r="AA792"/>
    </row>
    <row r="793" spans="1:27" s="52" customFormat="1">
      <c r="A793" s="88"/>
      <c r="B793" s="90"/>
      <c r="C793" s="90"/>
      <c r="R793"/>
      <c r="S793"/>
      <c r="T793"/>
      <c r="U793"/>
      <c r="V793"/>
      <c r="W793"/>
      <c r="X793"/>
      <c r="Y793"/>
      <c r="Z793"/>
      <c r="AA793"/>
    </row>
    <row r="794" spans="1:27" s="52" customFormat="1">
      <c r="A794" s="88"/>
      <c r="B794" s="90"/>
      <c r="C794" s="90"/>
      <c r="R794"/>
      <c r="S794"/>
      <c r="T794"/>
      <c r="U794"/>
      <c r="V794"/>
      <c r="W794"/>
      <c r="X794"/>
      <c r="Y794"/>
      <c r="Z794"/>
      <c r="AA794"/>
    </row>
    <row r="795" spans="1:27" s="52" customFormat="1">
      <c r="A795" s="88"/>
      <c r="B795" s="90"/>
      <c r="C795" s="90"/>
      <c r="R795"/>
      <c r="S795"/>
      <c r="T795"/>
      <c r="U795"/>
      <c r="V795"/>
      <c r="W795"/>
      <c r="X795"/>
      <c r="Y795"/>
      <c r="Z795"/>
      <c r="AA795"/>
    </row>
    <row r="796" spans="1:27" s="52" customFormat="1">
      <c r="A796" s="88"/>
      <c r="B796" s="90"/>
      <c r="C796" s="90"/>
      <c r="R796"/>
      <c r="S796"/>
      <c r="T796"/>
      <c r="U796"/>
      <c r="V796"/>
      <c r="W796"/>
      <c r="X796"/>
      <c r="Y796"/>
      <c r="Z796"/>
      <c r="AA796"/>
    </row>
    <row r="797" spans="1:27" s="52" customFormat="1">
      <c r="A797" s="88"/>
      <c r="B797" s="90"/>
      <c r="C797" s="90"/>
      <c r="R797"/>
      <c r="S797"/>
      <c r="T797"/>
      <c r="U797"/>
      <c r="V797"/>
      <c r="W797"/>
      <c r="X797"/>
      <c r="Y797"/>
      <c r="Z797"/>
      <c r="AA797"/>
    </row>
    <row r="798" spans="1:27" s="52" customFormat="1">
      <c r="A798" s="88"/>
      <c r="B798" s="90"/>
      <c r="C798" s="90"/>
      <c r="R798"/>
      <c r="S798"/>
      <c r="T798"/>
      <c r="U798"/>
      <c r="V798"/>
      <c r="W798"/>
      <c r="X798"/>
      <c r="Y798"/>
      <c r="Z798"/>
      <c r="AA798"/>
    </row>
    <row r="799" spans="1:27" s="52" customFormat="1">
      <c r="A799" s="88"/>
      <c r="B799" s="90"/>
      <c r="C799" s="90"/>
      <c r="R799"/>
      <c r="S799"/>
      <c r="T799"/>
      <c r="U799"/>
      <c r="V799"/>
      <c r="W799"/>
      <c r="X799"/>
      <c r="Y799"/>
      <c r="Z799"/>
      <c r="AA799"/>
    </row>
    <row r="800" spans="1:27" s="52" customFormat="1">
      <c r="A800" s="88"/>
      <c r="B800" s="90"/>
      <c r="C800" s="90"/>
      <c r="R800"/>
      <c r="S800"/>
      <c r="T800"/>
      <c r="U800"/>
      <c r="V800"/>
      <c r="W800"/>
      <c r="X800"/>
      <c r="Y800"/>
      <c r="Z800"/>
      <c r="AA800"/>
    </row>
    <row r="801" spans="1:27" s="52" customFormat="1">
      <c r="A801" s="88"/>
      <c r="B801" s="90"/>
      <c r="C801" s="90"/>
      <c r="R801"/>
      <c r="S801"/>
      <c r="T801"/>
      <c r="U801"/>
      <c r="V801"/>
      <c r="W801"/>
      <c r="X801"/>
      <c r="Y801"/>
      <c r="Z801"/>
      <c r="AA801"/>
    </row>
    <row r="802" spans="1:27" s="52" customFormat="1">
      <c r="A802" s="88"/>
      <c r="B802" s="90"/>
      <c r="C802" s="90"/>
      <c r="R802"/>
      <c r="S802"/>
      <c r="T802"/>
      <c r="U802"/>
      <c r="V802"/>
      <c r="W802"/>
      <c r="X802"/>
      <c r="Y802"/>
      <c r="Z802"/>
      <c r="AA802"/>
    </row>
    <row r="803" spans="1:27" s="52" customFormat="1">
      <c r="A803" s="88"/>
      <c r="B803" s="90"/>
      <c r="C803" s="90"/>
      <c r="R803"/>
      <c r="S803"/>
      <c r="T803"/>
      <c r="U803"/>
      <c r="V803"/>
      <c r="W803"/>
      <c r="X803"/>
      <c r="Y803"/>
      <c r="Z803"/>
      <c r="AA803"/>
    </row>
    <row r="804" spans="1:27" s="52" customFormat="1">
      <c r="A804" s="88"/>
      <c r="B804" s="90"/>
      <c r="C804" s="90"/>
      <c r="R804"/>
      <c r="S804"/>
      <c r="T804"/>
      <c r="U804"/>
      <c r="V804"/>
      <c r="W804"/>
      <c r="X804"/>
      <c r="Y804"/>
      <c r="Z804"/>
      <c r="AA804"/>
    </row>
    <row r="805" spans="1:27" s="52" customFormat="1">
      <c r="A805" s="88"/>
      <c r="B805" s="90"/>
      <c r="C805" s="90"/>
      <c r="R805"/>
      <c r="S805"/>
      <c r="T805"/>
      <c r="U805"/>
      <c r="V805"/>
      <c r="W805"/>
      <c r="X805"/>
      <c r="Y805"/>
      <c r="Z805"/>
      <c r="AA805"/>
    </row>
    <row r="806" spans="1:27" s="52" customFormat="1">
      <c r="A806" s="88"/>
      <c r="B806" s="90"/>
      <c r="C806" s="90"/>
      <c r="R806"/>
      <c r="S806"/>
      <c r="T806"/>
      <c r="U806"/>
      <c r="V806"/>
      <c r="W806"/>
      <c r="X806"/>
      <c r="Y806"/>
      <c r="Z806"/>
      <c r="AA806"/>
    </row>
    <row r="807" spans="1:27" s="52" customFormat="1">
      <c r="A807" s="88"/>
      <c r="B807" s="90"/>
      <c r="C807" s="90"/>
      <c r="R807"/>
      <c r="S807"/>
      <c r="T807"/>
      <c r="U807"/>
      <c r="V807"/>
      <c r="W807"/>
      <c r="X807"/>
      <c r="Y807"/>
      <c r="Z807"/>
      <c r="AA807"/>
    </row>
    <row r="808" spans="1:27" s="52" customFormat="1">
      <c r="A808" s="88"/>
      <c r="B808" s="90"/>
      <c r="C808" s="90"/>
      <c r="R808"/>
      <c r="S808"/>
      <c r="T808"/>
      <c r="U808"/>
      <c r="V808"/>
      <c r="W808"/>
      <c r="X808"/>
      <c r="Y808"/>
      <c r="Z808"/>
      <c r="AA808"/>
    </row>
    <row r="809" spans="1:27" s="52" customFormat="1">
      <c r="A809" s="88"/>
      <c r="B809" s="90"/>
      <c r="C809" s="90"/>
      <c r="R809"/>
      <c r="S809"/>
      <c r="T809"/>
      <c r="U809"/>
      <c r="V809"/>
      <c r="W809"/>
      <c r="X809"/>
      <c r="Y809"/>
      <c r="Z809"/>
      <c r="AA809"/>
    </row>
    <row r="810" spans="1:27" s="52" customFormat="1">
      <c r="A810" s="88"/>
      <c r="B810" s="90"/>
      <c r="C810" s="90"/>
      <c r="R810"/>
      <c r="S810"/>
      <c r="T810"/>
      <c r="U810"/>
      <c r="V810"/>
      <c r="W810"/>
      <c r="X810"/>
      <c r="Y810"/>
      <c r="Z810"/>
      <c r="AA810"/>
    </row>
    <row r="811" spans="1:27" s="52" customFormat="1">
      <c r="A811" s="88"/>
      <c r="B811" s="90"/>
      <c r="C811" s="90"/>
      <c r="R811"/>
      <c r="S811"/>
      <c r="T811"/>
      <c r="U811"/>
      <c r="V811"/>
      <c r="W811"/>
      <c r="X811"/>
      <c r="Y811"/>
      <c r="Z811"/>
      <c r="AA811"/>
    </row>
    <row r="812" spans="1:27" s="52" customFormat="1">
      <c r="A812" s="88"/>
      <c r="B812" s="90"/>
      <c r="C812" s="90"/>
      <c r="R812"/>
      <c r="S812"/>
      <c r="T812"/>
      <c r="U812"/>
      <c r="V812"/>
      <c r="W812"/>
      <c r="X812"/>
      <c r="Y812"/>
      <c r="Z812"/>
      <c r="AA812"/>
    </row>
    <row r="813" spans="1:27" s="52" customFormat="1">
      <c r="A813" s="88"/>
      <c r="B813" s="90"/>
      <c r="C813" s="90"/>
      <c r="R813"/>
      <c r="S813"/>
      <c r="T813"/>
      <c r="U813"/>
      <c r="V813"/>
      <c r="W813"/>
      <c r="X813"/>
      <c r="Y813"/>
      <c r="Z813"/>
      <c r="AA813"/>
    </row>
    <row r="814" spans="1:27" s="52" customFormat="1">
      <c r="A814" s="88"/>
      <c r="B814" s="90"/>
      <c r="C814" s="90"/>
      <c r="R814"/>
      <c r="S814"/>
      <c r="T814"/>
      <c r="U814"/>
      <c r="V814"/>
      <c r="W814"/>
      <c r="X814"/>
      <c r="Y814"/>
      <c r="Z814"/>
      <c r="AA814"/>
    </row>
    <row r="815" spans="1:27" s="52" customFormat="1">
      <c r="A815" s="88"/>
      <c r="B815" s="90"/>
      <c r="C815" s="90"/>
      <c r="R815"/>
      <c r="S815"/>
      <c r="T815"/>
      <c r="U815"/>
      <c r="V815"/>
      <c r="W815"/>
      <c r="X815"/>
      <c r="Y815"/>
      <c r="Z815"/>
      <c r="AA815"/>
    </row>
    <row r="816" spans="1:27" s="52" customFormat="1">
      <c r="A816" s="88"/>
      <c r="B816" s="90"/>
      <c r="C816" s="90"/>
      <c r="R816"/>
      <c r="S816"/>
      <c r="T816"/>
      <c r="U816"/>
      <c r="V816"/>
      <c r="W816"/>
      <c r="X816"/>
      <c r="Y816"/>
      <c r="Z816"/>
      <c r="AA816"/>
    </row>
    <row r="817" spans="1:27" s="52" customFormat="1">
      <c r="A817" s="88"/>
      <c r="B817" s="90"/>
      <c r="C817" s="90"/>
      <c r="R817"/>
      <c r="S817"/>
      <c r="T817"/>
      <c r="U817"/>
      <c r="V817"/>
      <c r="W817"/>
      <c r="X817"/>
      <c r="Y817"/>
      <c r="Z817"/>
      <c r="AA817"/>
    </row>
    <row r="818" spans="1:27" s="52" customFormat="1">
      <c r="A818" s="88"/>
      <c r="B818" s="90"/>
      <c r="C818" s="90"/>
      <c r="R818"/>
      <c r="S818"/>
      <c r="T818"/>
      <c r="U818"/>
      <c r="V818"/>
      <c r="W818"/>
      <c r="X818"/>
      <c r="Y818"/>
      <c r="Z818"/>
      <c r="AA818"/>
    </row>
    <row r="819" spans="1:27" s="52" customFormat="1">
      <c r="A819" s="88"/>
      <c r="B819" s="90"/>
      <c r="C819" s="90"/>
      <c r="R819"/>
      <c r="S819"/>
      <c r="T819"/>
      <c r="U819"/>
      <c r="V819"/>
      <c r="W819"/>
      <c r="X819"/>
      <c r="Y819"/>
      <c r="Z819"/>
      <c r="AA819"/>
    </row>
    <row r="820" spans="1:27" s="52" customFormat="1">
      <c r="A820" s="88"/>
      <c r="B820" s="90"/>
      <c r="C820" s="90"/>
      <c r="R820"/>
      <c r="S820"/>
      <c r="T820"/>
      <c r="U820"/>
      <c r="V820"/>
      <c r="W820"/>
      <c r="X820"/>
      <c r="Y820"/>
      <c r="Z820"/>
      <c r="AA820"/>
    </row>
    <row r="821" spans="1:27" s="52" customFormat="1">
      <c r="A821" s="88"/>
      <c r="B821" s="90"/>
      <c r="C821" s="90"/>
      <c r="R821"/>
      <c r="S821"/>
      <c r="T821"/>
      <c r="U821"/>
      <c r="V821"/>
      <c r="W821"/>
      <c r="X821"/>
      <c r="Y821"/>
      <c r="Z821"/>
      <c r="AA821"/>
    </row>
    <row r="822" spans="1:27" s="52" customFormat="1">
      <c r="A822" s="88"/>
      <c r="B822" s="90"/>
      <c r="C822" s="90"/>
      <c r="R822"/>
      <c r="S822"/>
      <c r="T822"/>
      <c r="U822"/>
      <c r="V822"/>
      <c r="W822"/>
      <c r="X822"/>
      <c r="Y822"/>
      <c r="Z822"/>
      <c r="AA822"/>
    </row>
    <row r="823" spans="1:27" s="52" customFormat="1">
      <c r="A823" s="88"/>
      <c r="B823" s="90"/>
      <c r="C823" s="90"/>
      <c r="R823"/>
      <c r="S823"/>
      <c r="T823"/>
      <c r="U823"/>
      <c r="V823"/>
      <c r="W823"/>
      <c r="X823"/>
      <c r="Y823"/>
      <c r="Z823"/>
      <c r="AA823"/>
    </row>
    <row r="824" spans="1:27" s="52" customFormat="1">
      <c r="A824" s="88"/>
      <c r="B824" s="90"/>
      <c r="C824" s="90"/>
      <c r="R824"/>
      <c r="S824"/>
      <c r="T824"/>
      <c r="U824"/>
      <c r="V824"/>
      <c r="W824"/>
      <c r="X824"/>
      <c r="Y824"/>
      <c r="Z824"/>
      <c r="AA824"/>
    </row>
    <row r="825" spans="1:27" s="52" customFormat="1">
      <c r="A825" s="88"/>
      <c r="B825" s="90"/>
      <c r="C825" s="90"/>
      <c r="R825"/>
      <c r="S825"/>
      <c r="T825"/>
      <c r="U825"/>
      <c r="V825"/>
      <c r="W825"/>
      <c r="X825"/>
      <c r="Y825"/>
      <c r="Z825"/>
      <c r="AA825"/>
    </row>
    <row r="826" spans="1:27" s="52" customFormat="1">
      <c r="A826" s="88"/>
      <c r="B826" s="90"/>
      <c r="C826" s="90"/>
      <c r="R826"/>
      <c r="S826"/>
      <c r="T826"/>
      <c r="U826"/>
      <c r="V826"/>
      <c r="W826"/>
      <c r="X826"/>
      <c r="Y826"/>
      <c r="Z826"/>
      <c r="AA826"/>
    </row>
    <row r="827" spans="1:27" s="52" customFormat="1">
      <c r="A827" s="88"/>
      <c r="B827" s="90"/>
      <c r="C827" s="90"/>
      <c r="R827"/>
      <c r="S827"/>
      <c r="T827"/>
      <c r="U827"/>
      <c r="V827"/>
      <c r="W827"/>
      <c r="X827"/>
      <c r="Y827"/>
      <c r="Z827"/>
      <c r="AA827"/>
    </row>
    <row r="828" spans="1:27" s="52" customFormat="1">
      <c r="A828" s="88"/>
      <c r="B828" s="90"/>
      <c r="C828" s="90"/>
      <c r="R828"/>
      <c r="S828"/>
      <c r="T828"/>
      <c r="U828"/>
      <c r="V828"/>
      <c r="W828"/>
      <c r="X828"/>
      <c r="Y828"/>
      <c r="Z828"/>
      <c r="AA828"/>
    </row>
    <row r="829" spans="1:27" s="52" customFormat="1">
      <c r="A829" s="88"/>
      <c r="B829" s="90"/>
      <c r="C829" s="90"/>
      <c r="R829"/>
      <c r="S829"/>
      <c r="T829"/>
      <c r="U829"/>
      <c r="V829"/>
      <c r="W829"/>
      <c r="X829"/>
      <c r="Y829"/>
      <c r="Z829"/>
      <c r="AA829"/>
    </row>
    <row r="830" spans="1:27" s="52" customFormat="1">
      <c r="A830" s="88"/>
      <c r="B830" s="90"/>
      <c r="C830" s="90"/>
      <c r="R830"/>
      <c r="S830"/>
      <c r="T830"/>
      <c r="U830"/>
      <c r="V830"/>
      <c r="W830"/>
      <c r="X830"/>
      <c r="Y830"/>
      <c r="Z830"/>
      <c r="AA830"/>
    </row>
    <row r="831" spans="1:27" s="52" customFormat="1">
      <c r="A831" s="88"/>
      <c r="B831" s="90"/>
      <c r="C831" s="90"/>
      <c r="R831"/>
      <c r="S831"/>
      <c r="T831"/>
      <c r="U831"/>
      <c r="V831"/>
      <c r="W831"/>
      <c r="X831"/>
      <c r="Y831"/>
      <c r="Z831"/>
      <c r="AA831"/>
    </row>
    <row r="832" spans="1:27" s="52" customFormat="1">
      <c r="A832" s="88"/>
      <c r="B832" s="90"/>
      <c r="C832" s="90"/>
      <c r="R832"/>
      <c r="S832"/>
      <c r="T832"/>
      <c r="U832"/>
      <c r="V832"/>
      <c r="W832"/>
      <c r="X832"/>
      <c r="Y832"/>
      <c r="Z832"/>
      <c r="AA832"/>
    </row>
    <row r="833" spans="1:27" s="52" customFormat="1">
      <c r="A833" s="88"/>
      <c r="B833" s="90"/>
      <c r="C833" s="90"/>
      <c r="R833"/>
      <c r="S833"/>
      <c r="T833"/>
      <c r="U833"/>
      <c r="V833"/>
      <c r="W833"/>
      <c r="X833"/>
      <c r="Y833"/>
      <c r="Z833"/>
      <c r="AA833"/>
    </row>
    <row r="834" spans="1:27" s="52" customFormat="1">
      <c r="A834" s="88"/>
      <c r="B834" s="90"/>
      <c r="C834" s="90"/>
      <c r="R834"/>
      <c r="S834"/>
      <c r="T834"/>
      <c r="U834"/>
      <c r="V834"/>
      <c r="W834"/>
      <c r="X834"/>
      <c r="Y834"/>
      <c r="Z834"/>
      <c r="AA834"/>
    </row>
    <row r="835" spans="1:27" s="52" customFormat="1">
      <c r="A835" s="88"/>
      <c r="B835" s="90"/>
      <c r="C835" s="90"/>
      <c r="R835"/>
      <c r="S835"/>
      <c r="T835"/>
      <c r="U835"/>
      <c r="V835"/>
      <c r="W835"/>
      <c r="X835"/>
      <c r="Y835"/>
      <c r="Z835"/>
      <c r="AA835"/>
    </row>
    <row r="836" spans="1:27" s="52" customFormat="1">
      <c r="A836" s="88"/>
      <c r="B836" s="90"/>
      <c r="C836" s="90"/>
      <c r="R836"/>
      <c r="S836"/>
      <c r="T836"/>
      <c r="U836"/>
      <c r="V836"/>
      <c r="W836"/>
      <c r="X836"/>
      <c r="Y836"/>
      <c r="Z836"/>
      <c r="AA836"/>
    </row>
    <row r="837" spans="1:27" s="52" customFormat="1">
      <c r="A837" s="88"/>
      <c r="B837" s="90"/>
      <c r="C837" s="90"/>
      <c r="R837"/>
      <c r="S837"/>
      <c r="T837"/>
      <c r="U837"/>
      <c r="V837"/>
      <c r="W837"/>
      <c r="X837"/>
      <c r="Y837"/>
      <c r="Z837"/>
      <c r="AA837"/>
    </row>
    <row r="838" spans="1:27" s="52" customFormat="1">
      <c r="A838" s="88"/>
      <c r="B838" s="90"/>
      <c r="C838" s="90"/>
      <c r="R838"/>
      <c r="S838"/>
      <c r="T838"/>
      <c r="U838"/>
      <c r="V838"/>
      <c r="W838"/>
      <c r="X838"/>
      <c r="Y838"/>
      <c r="Z838"/>
      <c r="AA838"/>
    </row>
    <row r="839" spans="1:27" s="52" customFormat="1">
      <c r="A839" s="88"/>
      <c r="B839" s="90"/>
      <c r="C839" s="90"/>
      <c r="R839"/>
      <c r="S839"/>
      <c r="T839"/>
      <c r="U839"/>
      <c r="V839"/>
      <c r="W839"/>
      <c r="X839"/>
      <c r="Y839"/>
      <c r="Z839"/>
      <c r="AA839"/>
    </row>
    <row r="840" spans="1:27" s="52" customFormat="1">
      <c r="A840" s="88"/>
      <c r="B840" s="90"/>
      <c r="C840" s="90"/>
      <c r="R840"/>
      <c r="S840"/>
      <c r="T840"/>
      <c r="U840"/>
      <c r="V840"/>
      <c r="W840"/>
      <c r="X840"/>
      <c r="Y840"/>
      <c r="Z840"/>
      <c r="AA840"/>
    </row>
    <row r="841" spans="1:27" s="52" customFormat="1">
      <c r="A841" s="88"/>
      <c r="B841" s="90"/>
      <c r="C841" s="90"/>
      <c r="R841"/>
      <c r="S841"/>
      <c r="T841"/>
      <c r="U841"/>
      <c r="V841"/>
      <c r="W841"/>
      <c r="X841"/>
      <c r="Y841"/>
      <c r="Z841"/>
      <c r="AA841"/>
    </row>
    <row r="842" spans="1:27" s="52" customFormat="1">
      <c r="A842" s="88"/>
      <c r="B842" s="90"/>
      <c r="C842" s="90"/>
      <c r="R842"/>
      <c r="S842"/>
      <c r="T842"/>
      <c r="U842"/>
      <c r="V842"/>
      <c r="W842"/>
      <c r="X842"/>
      <c r="Y842"/>
      <c r="Z842"/>
      <c r="AA842"/>
    </row>
    <row r="843" spans="1:27" s="52" customFormat="1">
      <c r="A843" s="88"/>
      <c r="B843" s="90"/>
      <c r="C843" s="90"/>
      <c r="R843"/>
      <c r="S843"/>
      <c r="T843"/>
      <c r="U843"/>
      <c r="V843"/>
      <c r="W843"/>
      <c r="X843"/>
      <c r="Y843"/>
      <c r="Z843"/>
      <c r="AA843"/>
    </row>
    <row r="844" spans="1:27" s="52" customFormat="1">
      <c r="A844" s="88"/>
      <c r="B844" s="90"/>
      <c r="C844" s="90"/>
      <c r="R844"/>
      <c r="S844"/>
      <c r="T844"/>
      <c r="U844"/>
      <c r="V844"/>
      <c r="W844"/>
      <c r="X844"/>
      <c r="Y844"/>
      <c r="Z844"/>
      <c r="AA844"/>
    </row>
    <row r="845" spans="1:27" s="52" customFormat="1">
      <c r="A845" s="88"/>
      <c r="B845" s="90"/>
      <c r="C845" s="90"/>
      <c r="R845"/>
      <c r="S845"/>
      <c r="T845"/>
      <c r="U845"/>
      <c r="V845"/>
      <c r="W845"/>
      <c r="X845"/>
      <c r="Y845"/>
      <c r="Z845"/>
      <c r="AA845"/>
    </row>
    <row r="846" spans="1:27" s="52" customFormat="1">
      <c r="A846" s="88"/>
      <c r="B846" s="90"/>
      <c r="C846" s="90"/>
      <c r="R846"/>
      <c r="S846"/>
      <c r="T846"/>
      <c r="U846"/>
      <c r="V846"/>
      <c r="W846"/>
      <c r="X846"/>
      <c r="Y846"/>
      <c r="Z846"/>
      <c r="AA846"/>
    </row>
    <row r="847" spans="1:27" s="52" customFormat="1">
      <c r="A847" s="88"/>
      <c r="B847" s="90"/>
      <c r="C847" s="90"/>
      <c r="R847"/>
      <c r="S847"/>
      <c r="T847"/>
      <c r="U847"/>
      <c r="V847"/>
      <c r="W847"/>
      <c r="X847"/>
      <c r="Y847"/>
      <c r="Z847"/>
      <c r="AA847"/>
    </row>
    <row r="848" spans="1:27" s="52" customFormat="1">
      <c r="A848" s="88"/>
      <c r="B848" s="90"/>
      <c r="C848" s="90"/>
      <c r="R848"/>
      <c r="S848"/>
      <c r="T848"/>
      <c r="U848"/>
      <c r="V848"/>
      <c r="W848"/>
      <c r="X848"/>
      <c r="Y848"/>
      <c r="Z848"/>
      <c r="AA848"/>
    </row>
    <row r="849" spans="1:27" s="52" customFormat="1">
      <c r="A849" s="88"/>
      <c r="B849" s="90"/>
      <c r="C849" s="90"/>
      <c r="R849"/>
      <c r="S849"/>
      <c r="T849"/>
      <c r="U849"/>
      <c r="V849"/>
      <c r="W849"/>
      <c r="X849"/>
      <c r="Y849"/>
      <c r="Z849"/>
      <c r="AA849"/>
    </row>
    <row r="850" spans="1:27" s="52" customFormat="1">
      <c r="A850" s="88"/>
      <c r="B850" s="90"/>
      <c r="C850" s="90"/>
      <c r="R850"/>
      <c r="S850"/>
      <c r="T850"/>
      <c r="U850"/>
      <c r="V850"/>
      <c r="W850"/>
      <c r="X850"/>
      <c r="Y850"/>
      <c r="Z850"/>
      <c r="AA850"/>
    </row>
    <row r="851" spans="1:27" s="52" customFormat="1">
      <c r="A851" s="88"/>
      <c r="B851" s="90"/>
      <c r="C851" s="90"/>
      <c r="R851"/>
      <c r="S851"/>
      <c r="T851"/>
      <c r="U851"/>
      <c r="V851"/>
      <c r="W851"/>
      <c r="X851"/>
      <c r="Y851"/>
      <c r="Z851"/>
      <c r="AA851"/>
    </row>
    <row r="852" spans="1:27" s="52" customFormat="1">
      <c r="A852" s="88"/>
      <c r="B852" s="90"/>
      <c r="C852" s="90"/>
      <c r="R852"/>
      <c r="S852"/>
      <c r="T852"/>
      <c r="U852"/>
      <c r="V852"/>
      <c r="W852"/>
      <c r="X852"/>
      <c r="Y852"/>
      <c r="Z852"/>
      <c r="AA852"/>
    </row>
    <row r="853" spans="1:27" s="52" customFormat="1">
      <c r="A853" s="88"/>
      <c r="B853" s="90"/>
      <c r="C853" s="90"/>
      <c r="R853"/>
      <c r="S853"/>
      <c r="T853"/>
      <c r="U853"/>
      <c r="V853"/>
      <c r="W853"/>
      <c r="X853"/>
      <c r="Y853"/>
      <c r="Z853"/>
      <c r="AA853"/>
    </row>
    <row r="854" spans="1:27" s="52" customFormat="1">
      <c r="A854" s="88"/>
      <c r="B854" s="90"/>
      <c r="C854" s="90"/>
      <c r="R854"/>
      <c r="S854"/>
      <c r="T854"/>
      <c r="U854"/>
      <c r="V854"/>
      <c r="W854"/>
      <c r="X854"/>
      <c r="Y854"/>
      <c r="Z854"/>
      <c r="AA854"/>
    </row>
    <row r="855" spans="1:27" s="52" customFormat="1">
      <c r="A855" s="88"/>
      <c r="B855" s="90"/>
      <c r="C855" s="90"/>
      <c r="R855"/>
      <c r="S855"/>
      <c r="T855"/>
      <c r="U855"/>
      <c r="V855"/>
      <c r="W855"/>
      <c r="X855"/>
      <c r="Y855"/>
      <c r="Z855"/>
      <c r="AA855"/>
    </row>
    <row r="856" spans="1:27" s="52" customFormat="1">
      <c r="A856" s="88"/>
      <c r="B856" s="90"/>
      <c r="C856" s="90"/>
      <c r="R856"/>
      <c r="S856"/>
      <c r="T856"/>
      <c r="U856"/>
      <c r="V856"/>
      <c r="W856"/>
      <c r="X856"/>
      <c r="Y856"/>
      <c r="Z856"/>
      <c r="AA856"/>
    </row>
    <row r="857" spans="1:27" s="52" customFormat="1">
      <c r="A857" s="88"/>
      <c r="B857" s="90"/>
      <c r="C857" s="90"/>
      <c r="R857"/>
      <c r="S857"/>
      <c r="T857"/>
      <c r="U857"/>
      <c r="V857"/>
      <c r="W857"/>
      <c r="X857"/>
      <c r="Y857"/>
      <c r="Z857"/>
      <c r="AA857"/>
    </row>
    <row r="858" spans="1:27" s="52" customFormat="1">
      <c r="A858" s="88"/>
      <c r="B858" s="90"/>
      <c r="C858" s="90"/>
      <c r="R858"/>
      <c r="S858"/>
      <c r="T858"/>
      <c r="U858"/>
      <c r="V858"/>
      <c r="W858"/>
      <c r="X858"/>
      <c r="Y858"/>
      <c r="Z858"/>
      <c r="AA858"/>
    </row>
    <row r="859" spans="1:27" s="52" customFormat="1">
      <c r="A859" s="88"/>
      <c r="B859" s="90"/>
      <c r="C859" s="90"/>
      <c r="R859"/>
      <c r="S859"/>
      <c r="T859"/>
      <c r="U859"/>
      <c r="V859"/>
      <c r="W859"/>
      <c r="X859"/>
      <c r="Y859"/>
      <c r="Z859"/>
      <c r="AA859"/>
    </row>
    <row r="860" spans="1:27" s="52" customFormat="1">
      <c r="A860" s="88"/>
      <c r="B860" s="90"/>
      <c r="C860" s="90"/>
      <c r="R860"/>
      <c r="S860"/>
      <c r="T860"/>
      <c r="U860"/>
      <c r="V860"/>
      <c r="W860"/>
      <c r="X860"/>
      <c r="Y860"/>
      <c r="Z860"/>
      <c r="AA860"/>
    </row>
    <row r="861" spans="1:27" s="52" customFormat="1">
      <c r="A861" s="88"/>
      <c r="B861" s="90"/>
      <c r="C861" s="90"/>
      <c r="R861"/>
      <c r="S861"/>
      <c r="T861"/>
      <c r="U861"/>
      <c r="V861"/>
      <c r="W861"/>
      <c r="X861"/>
      <c r="Y861"/>
      <c r="Z861"/>
      <c r="AA861"/>
    </row>
    <row r="862" spans="1:27" s="52" customFormat="1">
      <c r="A862" s="88"/>
      <c r="B862" s="90"/>
      <c r="C862" s="90"/>
      <c r="R862"/>
      <c r="S862"/>
      <c r="T862"/>
      <c r="U862"/>
      <c r="V862"/>
      <c r="W862"/>
      <c r="X862"/>
      <c r="Y862"/>
      <c r="Z862"/>
      <c r="AA862"/>
    </row>
    <row r="863" spans="1:27" s="52" customFormat="1">
      <c r="A863" s="88"/>
      <c r="B863" s="90"/>
      <c r="C863" s="90"/>
      <c r="R863"/>
      <c r="S863"/>
      <c r="T863"/>
      <c r="U863"/>
      <c r="V863"/>
      <c r="W863"/>
      <c r="X863"/>
      <c r="Y863"/>
      <c r="Z863"/>
      <c r="AA863"/>
    </row>
    <row r="864" spans="1:27" s="52" customFormat="1">
      <c r="A864" s="88"/>
      <c r="B864" s="90"/>
      <c r="C864" s="90"/>
      <c r="R864"/>
      <c r="S864"/>
      <c r="T864"/>
      <c r="U864"/>
      <c r="V864"/>
      <c r="W864"/>
      <c r="X864"/>
      <c r="Y864"/>
      <c r="Z864"/>
      <c r="AA864"/>
    </row>
    <row r="865" spans="1:27" s="52" customFormat="1">
      <c r="A865" s="88"/>
      <c r="B865" s="90"/>
      <c r="C865" s="90"/>
      <c r="R865"/>
      <c r="S865"/>
      <c r="T865"/>
      <c r="U865"/>
      <c r="V865"/>
      <c r="W865"/>
      <c r="X865"/>
      <c r="Y865"/>
      <c r="Z865"/>
      <c r="AA865"/>
    </row>
    <row r="866" spans="1:27" s="52" customFormat="1">
      <c r="A866" s="88"/>
      <c r="B866" s="90"/>
      <c r="C866" s="90"/>
      <c r="R866"/>
      <c r="S866"/>
      <c r="T866"/>
      <c r="U866"/>
      <c r="V866"/>
      <c r="W866"/>
      <c r="X866"/>
      <c r="Y866"/>
      <c r="Z866"/>
      <c r="AA866"/>
    </row>
    <row r="867" spans="1:27" s="52" customFormat="1">
      <c r="A867" s="88"/>
      <c r="B867" s="90"/>
      <c r="C867" s="90"/>
      <c r="R867"/>
      <c r="S867"/>
      <c r="T867"/>
      <c r="U867"/>
      <c r="V867"/>
      <c r="W867"/>
      <c r="X867"/>
      <c r="Y867"/>
      <c r="Z867"/>
      <c r="AA867"/>
    </row>
    <row r="868" spans="1:27" s="52" customFormat="1">
      <c r="A868" s="88"/>
      <c r="B868" s="90"/>
      <c r="C868" s="90"/>
      <c r="R868"/>
      <c r="S868"/>
      <c r="T868"/>
      <c r="U868"/>
      <c r="V868"/>
      <c r="W868"/>
      <c r="X868"/>
      <c r="Y868"/>
      <c r="Z868"/>
      <c r="AA868"/>
    </row>
    <row r="869" spans="1:27" s="52" customFormat="1">
      <c r="A869" s="88"/>
      <c r="B869" s="90"/>
      <c r="C869" s="90"/>
      <c r="R869"/>
      <c r="S869"/>
      <c r="T869"/>
      <c r="U869"/>
      <c r="V869"/>
      <c r="W869"/>
      <c r="X869"/>
      <c r="Y869"/>
      <c r="Z869"/>
      <c r="AA869"/>
    </row>
    <row r="870" spans="1:27" s="52" customFormat="1">
      <c r="A870" s="88"/>
      <c r="B870" s="90"/>
      <c r="C870" s="90"/>
      <c r="R870"/>
      <c r="S870"/>
      <c r="T870"/>
      <c r="U870"/>
      <c r="V870"/>
      <c r="W870"/>
      <c r="X870"/>
      <c r="Y870"/>
      <c r="Z870"/>
      <c r="AA870"/>
    </row>
    <row r="871" spans="1:27" s="52" customFormat="1">
      <c r="A871" s="88"/>
      <c r="B871" s="90"/>
      <c r="C871" s="90"/>
      <c r="R871"/>
      <c r="S871"/>
      <c r="T871"/>
      <c r="U871"/>
      <c r="V871"/>
      <c r="W871"/>
      <c r="X871"/>
      <c r="Y871"/>
      <c r="Z871"/>
      <c r="AA871"/>
    </row>
    <row r="872" spans="1:27" s="52" customFormat="1">
      <c r="A872" s="88"/>
      <c r="B872" s="90"/>
      <c r="C872" s="90"/>
      <c r="R872"/>
      <c r="S872"/>
      <c r="T872"/>
      <c r="U872"/>
      <c r="V872"/>
      <c r="W872"/>
      <c r="X872"/>
      <c r="Y872"/>
      <c r="Z872"/>
      <c r="AA872"/>
    </row>
    <row r="873" spans="1:27" s="52" customFormat="1">
      <c r="A873" s="88"/>
      <c r="B873" s="90"/>
      <c r="C873" s="90"/>
      <c r="R873"/>
      <c r="S873"/>
      <c r="T873"/>
      <c r="U873"/>
      <c r="V873"/>
      <c r="W873"/>
      <c r="X873"/>
      <c r="Y873"/>
      <c r="Z873"/>
      <c r="AA873"/>
    </row>
    <row r="874" spans="1:27" s="52" customFormat="1">
      <c r="A874" s="88"/>
      <c r="B874" s="90"/>
      <c r="C874" s="90"/>
      <c r="R874"/>
      <c r="S874"/>
      <c r="T874"/>
      <c r="U874"/>
      <c r="V874"/>
      <c r="W874"/>
      <c r="X874"/>
      <c r="Y874"/>
      <c r="Z874"/>
      <c r="AA874"/>
    </row>
    <row r="875" spans="1:27" s="52" customFormat="1">
      <c r="A875" s="88"/>
      <c r="B875" s="90"/>
      <c r="C875" s="90"/>
      <c r="R875"/>
      <c r="S875"/>
      <c r="T875"/>
      <c r="U875"/>
      <c r="V875"/>
      <c r="W875"/>
      <c r="X875"/>
      <c r="Y875"/>
      <c r="Z875"/>
      <c r="AA875"/>
    </row>
    <row r="876" spans="1:27" s="52" customFormat="1">
      <c r="A876" s="88"/>
      <c r="B876" s="90"/>
      <c r="C876" s="90"/>
      <c r="R876"/>
      <c r="S876"/>
      <c r="T876"/>
      <c r="U876"/>
      <c r="V876"/>
      <c r="W876"/>
      <c r="X876"/>
      <c r="Y876"/>
      <c r="Z876"/>
      <c r="AA876"/>
    </row>
    <row r="877" spans="1:27" s="52" customFormat="1">
      <c r="A877" s="88"/>
      <c r="R877"/>
      <c r="S877"/>
      <c r="T877"/>
      <c r="U877"/>
      <c r="V877"/>
      <c r="W877"/>
      <c r="X877"/>
      <c r="Y877"/>
      <c r="Z877"/>
      <c r="AA877"/>
    </row>
    <row r="878" spans="1:27" s="52" customFormat="1">
      <c r="A878" s="88"/>
      <c r="R878"/>
      <c r="S878"/>
      <c r="T878"/>
      <c r="U878"/>
      <c r="V878"/>
      <c r="W878"/>
      <c r="X878"/>
      <c r="Y878"/>
      <c r="Z878"/>
      <c r="AA878"/>
    </row>
    <row r="879" spans="1:27" s="52" customFormat="1">
      <c r="A879" s="88"/>
      <c r="R879"/>
      <c r="S879"/>
      <c r="T879"/>
      <c r="U879"/>
      <c r="V879"/>
      <c r="W879"/>
      <c r="X879"/>
      <c r="Y879"/>
      <c r="Z879"/>
      <c r="AA879"/>
    </row>
    <row r="880" spans="1:27" s="52" customFormat="1">
      <c r="A880" s="88"/>
      <c r="R880"/>
      <c r="S880"/>
      <c r="T880"/>
      <c r="U880"/>
      <c r="V880"/>
      <c r="W880"/>
      <c r="X880"/>
      <c r="Y880"/>
      <c r="Z880"/>
      <c r="AA880"/>
    </row>
    <row r="881" spans="1:28" s="52" customFormat="1">
      <c r="A881" s="88"/>
      <c r="R881"/>
      <c r="S881"/>
      <c r="T881"/>
      <c r="U881"/>
      <c r="V881"/>
      <c r="W881"/>
      <c r="X881"/>
      <c r="Y881"/>
      <c r="Z881"/>
      <c r="AA881"/>
    </row>
    <row r="882" spans="1:28" s="52" customFormat="1">
      <c r="A882" s="88"/>
      <c r="R882"/>
      <c r="S882"/>
      <c r="T882"/>
      <c r="U882"/>
      <c r="V882"/>
      <c r="W882"/>
      <c r="X882"/>
      <c r="Y882"/>
      <c r="Z882"/>
      <c r="AA882"/>
    </row>
    <row r="883" spans="1:28" s="52" customFormat="1">
      <c r="A883" s="88"/>
      <c r="R883"/>
      <c r="S883"/>
      <c r="T883"/>
      <c r="U883"/>
      <c r="V883"/>
      <c r="W883"/>
      <c r="X883"/>
      <c r="Y883"/>
      <c r="Z883"/>
      <c r="AA883"/>
    </row>
    <row r="884" spans="1:28" s="52" customFormat="1">
      <c r="A884" s="88"/>
      <c r="R884"/>
      <c r="S884"/>
      <c r="T884"/>
      <c r="U884"/>
      <c r="V884"/>
      <c r="W884"/>
      <c r="X884"/>
      <c r="Y884"/>
      <c r="Z884"/>
      <c r="AA884"/>
    </row>
    <row r="885" spans="1:28" s="52" customFormat="1">
      <c r="A885" s="88"/>
      <c r="R885"/>
      <c r="S885"/>
      <c r="T885"/>
      <c r="U885"/>
      <c r="V885"/>
      <c r="W885"/>
      <c r="X885"/>
      <c r="Y885"/>
      <c r="Z885"/>
      <c r="AA885"/>
      <c r="AB885"/>
    </row>
    <row r="886" spans="1:28" s="52" customFormat="1">
      <c r="A886" s="88"/>
      <c r="R886"/>
      <c r="S886"/>
      <c r="T886"/>
      <c r="U886"/>
      <c r="V886"/>
      <c r="W886"/>
      <c r="X886"/>
      <c r="Y886"/>
      <c r="Z886"/>
      <c r="AA886"/>
      <c r="AB886"/>
    </row>
    <row r="887" spans="1:28">
      <c r="A887" s="88"/>
    </row>
    <row r="888" spans="1:28">
      <c r="A888" s="88"/>
    </row>
    <row r="889" spans="1:28">
      <c r="A889" s="88"/>
    </row>
    <row r="890" spans="1:28">
      <c r="A890" s="88"/>
    </row>
    <row r="891" spans="1:28">
      <c r="A891" s="88"/>
    </row>
    <row r="892" spans="1:28">
      <c r="A892" s="88"/>
    </row>
    <row r="893" spans="1:28">
      <c r="A893" s="88"/>
    </row>
    <row r="894" spans="1:28">
      <c r="A894" s="88"/>
    </row>
    <row r="895" spans="1:28">
      <c r="A895" s="88"/>
    </row>
    <row r="896" spans="1:28">
      <c r="A896" s="88"/>
    </row>
    <row r="897" spans="1:1">
      <c r="A897" s="88"/>
    </row>
    <row r="898" spans="1:1">
      <c r="A898" s="88"/>
    </row>
    <row r="899" spans="1:1">
      <c r="A899" s="88"/>
    </row>
    <row r="900" spans="1:1">
      <c r="A900" s="88"/>
    </row>
    <row r="901" spans="1:1">
      <c r="A901" s="88"/>
    </row>
    <row r="902" spans="1:1">
      <c r="A902" s="88"/>
    </row>
    <row r="903" spans="1:1">
      <c r="A903" s="88"/>
    </row>
    <row r="904" spans="1:1">
      <c r="A904" s="88"/>
    </row>
    <row r="905" spans="1:1">
      <c r="A905" s="88"/>
    </row>
    <row r="906" spans="1:1">
      <c r="A906" s="88"/>
    </row>
    <row r="907" spans="1:1">
      <c r="A907" s="88"/>
    </row>
    <row r="908" spans="1:1">
      <c r="A908" s="88"/>
    </row>
    <row r="909" spans="1:1">
      <c r="A909" s="88"/>
    </row>
    <row r="910" spans="1:1">
      <c r="A910" s="88"/>
    </row>
    <row r="911" spans="1:1">
      <c r="A911" s="88"/>
    </row>
    <row r="912" spans="1:1">
      <c r="A912" s="88"/>
    </row>
    <row r="913" spans="1:1">
      <c r="A913" s="88"/>
    </row>
    <row r="914" spans="1:1">
      <c r="A914" s="88"/>
    </row>
    <row r="915" spans="1:1">
      <c r="A915" s="88"/>
    </row>
    <row r="916" spans="1:1">
      <c r="A916" s="88"/>
    </row>
    <row r="917" spans="1:1">
      <c r="A917" s="88"/>
    </row>
    <row r="918" spans="1:1">
      <c r="A918" s="88"/>
    </row>
    <row r="919" spans="1:1">
      <c r="A919" s="88"/>
    </row>
    <row r="920" spans="1:1">
      <c r="A920" s="88"/>
    </row>
    <row r="921" spans="1:1">
      <c r="A921" s="88"/>
    </row>
    <row r="922" spans="1:1">
      <c r="A922" s="88"/>
    </row>
    <row r="923" spans="1:1">
      <c r="A923" s="88"/>
    </row>
    <row r="924" spans="1:1">
      <c r="A924" s="88"/>
    </row>
    <row r="925" spans="1:1">
      <c r="A925" s="88"/>
    </row>
    <row r="926" spans="1:1">
      <c r="A926" s="88"/>
    </row>
    <row r="927" spans="1:1">
      <c r="A927" s="88"/>
    </row>
    <row r="928" spans="1:1">
      <c r="A928" s="88"/>
    </row>
    <row r="929" spans="1:1">
      <c r="A929" s="88"/>
    </row>
    <row r="930" spans="1:1">
      <c r="A930" s="88"/>
    </row>
    <row r="931" spans="1:1">
      <c r="A931" s="88"/>
    </row>
    <row r="932" spans="1:1">
      <c r="A932" s="88"/>
    </row>
    <row r="933" spans="1:1">
      <c r="A933" s="88"/>
    </row>
    <row r="934" spans="1:1">
      <c r="A934" s="88"/>
    </row>
    <row r="935" spans="1:1">
      <c r="A935" s="88"/>
    </row>
    <row r="936" spans="1:1">
      <c r="A936" s="88"/>
    </row>
    <row r="937" spans="1:1">
      <c r="A937" s="88"/>
    </row>
    <row r="938" spans="1:1">
      <c r="A938" s="88"/>
    </row>
    <row r="939" spans="1:1">
      <c r="A939" s="88"/>
    </row>
    <row r="940" spans="1:1">
      <c r="A940" s="88"/>
    </row>
    <row r="941" spans="1:1">
      <c r="A941" s="88"/>
    </row>
    <row r="942" spans="1:1">
      <c r="A942" s="88"/>
    </row>
    <row r="943" spans="1:1">
      <c r="A943" s="88"/>
    </row>
    <row r="944" spans="1:1">
      <c r="A944" s="88"/>
    </row>
    <row r="945" spans="1:1">
      <c r="A945" s="88"/>
    </row>
    <row r="946" spans="1:1">
      <c r="A946" s="88"/>
    </row>
    <row r="947" spans="1:1">
      <c r="A947" s="88"/>
    </row>
    <row r="948" spans="1:1">
      <c r="A948" s="88"/>
    </row>
    <row r="949" spans="1:1">
      <c r="A949" s="88"/>
    </row>
    <row r="950" spans="1:1">
      <c r="A950" s="88"/>
    </row>
    <row r="951" spans="1:1">
      <c r="A951" s="88"/>
    </row>
    <row r="952" spans="1:1">
      <c r="A952" s="88"/>
    </row>
    <row r="953" spans="1:1">
      <c r="A953" s="88"/>
    </row>
    <row r="954" spans="1:1">
      <c r="A954" s="88"/>
    </row>
    <row r="955" spans="1:1">
      <c r="A955" s="88"/>
    </row>
    <row r="956" spans="1:1">
      <c r="A956" s="88"/>
    </row>
    <row r="957" spans="1:1">
      <c r="A957" s="88"/>
    </row>
    <row r="958" spans="1:1">
      <c r="A958" s="88"/>
    </row>
    <row r="959" spans="1:1">
      <c r="A959" s="88"/>
    </row>
    <row r="960" spans="1:1">
      <c r="A960" s="88"/>
    </row>
    <row r="961" spans="1:1">
      <c r="A961" s="88"/>
    </row>
    <row r="962" spans="1:1">
      <c r="A962" s="88"/>
    </row>
    <row r="963" spans="1:1">
      <c r="A963" s="88"/>
    </row>
    <row r="964" spans="1:1">
      <c r="A964" s="88"/>
    </row>
    <row r="965" spans="1:1">
      <c r="A965" s="88"/>
    </row>
    <row r="966" spans="1:1">
      <c r="A966" s="88"/>
    </row>
    <row r="967" spans="1:1">
      <c r="A967" s="88"/>
    </row>
    <row r="968" spans="1:1">
      <c r="A968" s="88"/>
    </row>
    <row r="969" spans="1:1">
      <c r="A969" s="88"/>
    </row>
    <row r="970" spans="1:1">
      <c r="A970" s="88"/>
    </row>
    <row r="971" spans="1:1">
      <c r="A971" s="88"/>
    </row>
    <row r="972" spans="1:1">
      <c r="A972" s="88"/>
    </row>
    <row r="973" spans="1:1">
      <c r="A973" s="88"/>
    </row>
    <row r="974" spans="1:1">
      <c r="A974" s="88"/>
    </row>
    <row r="975" spans="1:1">
      <c r="A975" s="88"/>
    </row>
    <row r="976" spans="1:1">
      <c r="A976" s="88"/>
    </row>
    <row r="977" spans="1:1">
      <c r="A977" s="88"/>
    </row>
    <row r="978" spans="1:1">
      <c r="A978" s="88"/>
    </row>
    <row r="979" spans="1:1">
      <c r="A979" s="88"/>
    </row>
    <row r="980" spans="1:1">
      <c r="A980" s="88"/>
    </row>
    <row r="981" spans="1:1">
      <c r="A981" s="88"/>
    </row>
    <row r="982" spans="1:1">
      <c r="A982" s="88"/>
    </row>
    <row r="983" spans="1:1">
      <c r="A983" s="88"/>
    </row>
    <row r="984" spans="1:1">
      <c r="A984" s="88"/>
    </row>
    <row r="985" spans="1:1">
      <c r="A985" s="88"/>
    </row>
    <row r="986" spans="1:1">
      <c r="A986" s="88"/>
    </row>
    <row r="987" spans="1:1">
      <c r="A987" s="88"/>
    </row>
    <row r="988" spans="1:1">
      <c r="A988" s="88"/>
    </row>
    <row r="989" spans="1:1">
      <c r="A989" s="88"/>
    </row>
    <row r="990" spans="1:1">
      <c r="A990" s="88"/>
    </row>
    <row r="991" spans="1:1">
      <c r="A991" s="88"/>
    </row>
    <row r="992" spans="1:1">
      <c r="A992" s="88"/>
    </row>
    <row r="993" spans="1:1">
      <c r="A993" s="88"/>
    </row>
    <row r="994" spans="1:1">
      <c r="A994" s="88"/>
    </row>
    <row r="995" spans="1:1">
      <c r="A995" s="88"/>
    </row>
    <row r="996" spans="1:1">
      <c r="A996" s="88"/>
    </row>
    <row r="997" spans="1:1">
      <c r="A997" s="88"/>
    </row>
    <row r="998" spans="1:1">
      <c r="A998" s="88"/>
    </row>
    <row r="999" spans="1:1">
      <c r="A999" s="88"/>
    </row>
    <row r="1000" spans="1:1">
      <c r="A1000" s="88"/>
    </row>
    <row r="1001" spans="1:1">
      <c r="A1001" s="88"/>
    </row>
    <row r="1002" spans="1:1">
      <c r="A1002" s="88"/>
    </row>
    <row r="1003" spans="1:1">
      <c r="A1003" s="88"/>
    </row>
    <row r="1004" spans="1:1">
      <c r="A1004" s="88"/>
    </row>
    <row r="1005" spans="1:1">
      <c r="A1005" s="88"/>
    </row>
    <row r="1006" spans="1:1">
      <c r="A1006" s="88"/>
    </row>
    <row r="1007" spans="1:1">
      <c r="A1007" s="88"/>
    </row>
    <row r="1008" spans="1:1">
      <c r="A1008" s="88"/>
    </row>
    <row r="1009" spans="1:1">
      <c r="A1009" s="88"/>
    </row>
    <row r="1010" spans="1:1">
      <c r="A1010" s="88"/>
    </row>
    <row r="1011" spans="1:1">
      <c r="A1011" s="88"/>
    </row>
    <row r="1012" spans="1:1">
      <c r="A1012" s="88"/>
    </row>
    <row r="1013" spans="1:1">
      <c r="A1013" s="88"/>
    </row>
    <row r="1014" spans="1:1">
      <c r="A1014" s="88"/>
    </row>
    <row r="1015" spans="1:1">
      <c r="A1015" s="88"/>
    </row>
    <row r="1016" spans="1:1">
      <c r="A1016" s="88"/>
    </row>
    <row r="1017" spans="1:1">
      <c r="A1017" s="88"/>
    </row>
    <row r="1018" spans="1:1">
      <c r="A1018" s="88"/>
    </row>
    <row r="1019" spans="1:1">
      <c r="A1019" s="88"/>
    </row>
    <row r="1020" spans="1:1">
      <c r="A1020" s="88"/>
    </row>
    <row r="1021" spans="1:1">
      <c r="A1021" s="88"/>
    </row>
    <row r="1022" spans="1:1">
      <c r="A1022" s="88"/>
    </row>
    <row r="1023" spans="1:1">
      <c r="A1023" s="88"/>
    </row>
    <row r="1024" spans="1:1">
      <c r="A1024" s="88"/>
    </row>
    <row r="1025" spans="1:1">
      <c r="A1025" s="88"/>
    </row>
    <row r="1026" spans="1:1">
      <c r="A1026" s="88"/>
    </row>
    <row r="1027" spans="1:1">
      <c r="A1027" s="88"/>
    </row>
    <row r="1028" spans="1:1">
      <c r="A1028" s="88"/>
    </row>
    <row r="1029" spans="1:1">
      <c r="A1029" s="88"/>
    </row>
    <row r="1030" spans="1:1">
      <c r="A1030" s="88"/>
    </row>
    <row r="1031" spans="1:1">
      <c r="A1031" s="88"/>
    </row>
    <row r="1032" spans="1:1">
      <c r="A1032" s="88"/>
    </row>
    <row r="1033" spans="1:1">
      <c r="A1033" s="88"/>
    </row>
    <row r="1034" spans="1:1">
      <c r="A1034" s="88"/>
    </row>
    <row r="1035" spans="1:1">
      <c r="A1035" s="88"/>
    </row>
    <row r="1036" spans="1:1">
      <c r="A1036" s="88"/>
    </row>
    <row r="1037" spans="1:1">
      <c r="A1037" s="88"/>
    </row>
    <row r="1038" spans="1:1">
      <c r="A1038" s="88"/>
    </row>
    <row r="1039" spans="1:1">
      <c r="A1039" s="88"/>
    </row>
    <row r="1040" spans="1:1">
      <c r="A1040" s="88"/>
    </row>
    <row r="1041" spans="1:1">
      <c r="A1041" s="88"/>
    </row>
    <row r="1042" spans="1:1">
      <c r="A1042" s="88"/>
    </row>
    <row r="1043" spans="1:1">
      <c r="A1043" s="88"/>
    </row>
    <row r="1044" spans="1:1">
      <c r="A1044" s="88"/>
    </row>
    <row r="1045" spans="1:1">
      <c r="A1045" s="88"/>
    </row>
    <row r="1046" spans="1:1">
      <c r="A1046" s="88"/>
    </row>
    <row r="1047" spans="1:1">
      <c r="A1047" s="88"/>
    </row>
    <row r="1048" spans="1:1">
      <c r="A1048" s="88"/>
    </row>
    <row r="1049" spans="1:1">
      <c r="A1049" s="88"/>
    </row>
    <row r="1050" spans="1:1">
      <c r="A1050" s="88"/>
    </row>
    <row r="1051" spans="1:1">
      <c r="A1051" s="88"/>
    </row>
    <row r="1052" spans="1:1">
      <c r="A1052" s="88"/>
    </row>
    <row r="1053" spans="1:1">
      <c r="A1053" s="88"/>
    </row>
    <row r="1054" spans="1:1">
      <c r="A1054" s="88"/>
    </row>
    <row r="1055" spans="1:1">
      <c r="A1055" s="88"/>
    </row>
    <row r="1056" spans="1:1">
      <c r="A1056" s="88"/>
    </row>
    <row r="1057" spans="1:1">
      <c r="A1057" s="88"/>
    </row>
    <row r="1058" spans="1:1">
      <c r="A1058" s="88"/>
    </row>
    <row r="1059" spans="1:1">
      <c r="A1059" s="88"/>
    </row>
    <row r="1060" spans="1:1">
      <c r="A1060" s="88"/>
    </row>
    <row r="1061" spans="1:1">
      <c r="A1061" s="88"/>
    </row>
    <row r="1062" spans="1:1">
      <c r="A1062" s="88"/>
    </row>
    <row r="1063" spans="1:1">
      <c r="A1063" s="88"/>
    </row>
    <row r="1064" spans="1:1">
      <c r="A1064" s="88"/>
    </row>
    <row r="1065" spans="1:1">
      <c r="A1065" s="88"/>
    </row>
    <row r="1066" spans="1:1">
      <c r="A1066" s="88"/>
    </row>
    <row r="1067" spans="1:1">
      <c r="A1067" s="88"/>
    </row>
    <row r="1068" spans="1:1">
      <c r="A1068" s="88"/>
    </row>
    <row r="1069" spans="1:1">
      <c r="A1069" s="88"/>
    </row>
    <row r="1070" spans="1:1">
      <c r="A1070" s="88"/>
    </row>
    <row r="1071" spans="1:1">
      <c r="A1071" s="88"/>
    </row>
    <row r="1072" spans="1:1">
      <c r="A1072" s="88"/>
    </row>
    <row r="1073" spans="1:1">
      <c r="A1073" s="88"/>
    </row>
    <row r="1074" spans="1:1">
      <c r="A1074" s="88"/>
    </row>
    <row r="1075" spans="1:1">
      <c r="A1075" s="88"/>
    </row>
    <row r="1076" spans="1:1">
      <c r="A1076" s="88"/>
    </row>
    <row r="1077" spans="1:1">
      <c r="A1077" s="88"/>
    </row>
    <row r="1078" spans="1:1">
      <c r="A1078" s="88"/>
    </row>
    <row r="1079" spans="1:1">
      <c r="A1079" s="88"/>
    </row>
    <row r="1080" spans="1:1">
      <c r="A1080" s="88"/>
    </row>
    <row r="1081" spans="1:1">
      <c r="A1081" s="88"/>
    </row>
    <row r="1082" spans="1:1">
      <c r="A1082" s="88"/>
    </row>
    <row r="1083" spans="1:1">
      <c r="A1083" s="88"/>
    </row>
    <row r="1084" spans="1:1">
      <c r="A1084" s="88"/>
    </row>
    <row r="1085" spans="1:1">
      <c r="A1085" s="88"/>
    </row>
    <row r="1086" spans="1:1">
      <c r="A1086" s="88"/>
    </row>
    <row r="1087" spans="1:1">
      <c r="A1087" s="88"/>
    </row>
    <row r="1088" spans="1:1">
      <c r="A1088" s="88"/>
    </row>
    <row r="1089" spans="1:1">
      <c r="A1089" s="88"/>
    </row>
    <row r="1090" spans="1:1">
      <c r="A1090" s="88"/>
    </row>
    <row r="1091" spans="1:1">
      <c r="A1091" s="88"/>
    </row>
    <row r="1092" spans="1:1">
      <c r="A1092" s="88"/>
    </row>
    <row r="1093" spans="1:1">
      <c r="A1093" s="88"/>
    </row>
    <row r="1094" spans="1:1">
      <c r="A1094" s="88"/>
    </row>
    <row r="1095" spans="1:1">
      <c r="A1095" s="88"/>
    </row>
    <row r="1096" spans="1:1">
      <c r="A1096" s="88"/>
    </row>
    <row r="1097" spans="1:1">
      <c r="A1097" s="88"/>
    </row>
    <row r="1098" spans="1:1">
      <c r="A1098" s="88"/>
    </row>
    <row r="1099" spans="1:1">
      <c r="A1099" s="88"/>
    </row>
    <row r="1100" spans="1:1">
      <c r="A1100" s="88"/>
    </row>
    <row r="1101" spans="1:1">
      <c r="A1101" s="88"/>
    </row>
    <row r="1102" spans="1:1">
      <c r="A1102" s="88"/>
    </row>
    <row r="1103" spans="1:1">
      <c r="A1103" s="88"/>
    </row>
    <row r="1104" spans="1:1">
      <c r="A1104" s="88"/>
    </row>
    <row r="1105" spans="1:1">
      <c r="A1105" s="88"/>
    </row>
    <row r="1106" spans="1:1">
      <c r="A1106" s="88"/>
    </row>
    <row r="1107" spans="1:1">
      <c r="A1107" s="88"/>
    </row>
    <row r="1108" spans="1:1">
      <c r="A1108" s="88"/>
    </row>
    <row r="1109" spans="1:1">
      <c r="A1109" s="88"/>
    </row>
    <row r="1110" spans="1:1">
      <c r="A1110" s="88"/>
    </row>
    <row r="1111" spans="1:1">
      <c r="A1111" s="88"/>
    </row>
    <row r="1112" spans="1:1">
      <c r="A1112" s="88"/>
    </row>
    <row r="1113" spans="1:1">
      <c r="A1113" s="88"/>
    </row>
    <row r="1114" spans="1:1">
      <c r="A1114" s="88"/>
    </row>
    <row r="1115" spans="1:1">
      <c r="A1115" s="88"/>
    </row>
    <row r="1116" spans="1:1">
      <c r="A1116" s="88"/>
    </row>
    <row r="1117" spans="1:1">
      <c r="A1117" s="88"/>
    </row>
    <row r="1118" spans="1:1">
      <c r="A1118" s="88"/>
    </row>
    <row r="1119" spans="1:1">
      <c r="A1119" s="88"/>
    </row>
    <row r="1120" spans="1:1">
      <c r="A1120" s="88"/>
    </row>
    <row r="1121" spans="1:1">
      <c r="A1121" s="88"/>
    </row>
    <row r="1122" spans="1:1">
      <c r="A1122" s="88"/>
    </row>
    <row r="1123" spans="1:1">
      <c r="A1123" s="88"/>
    </row>
    <row r="1124" spans="1:1">
      <c r="A1124" s="88"/>
    </row>
    <row r="1125" spans="1:1">
      <c r="A1125" s="88"/>
    </row>
    <row r="1126" spans="1:1">
      <c r="A1126" s="88"/>
    </row>
    <row r="1127" spans="1:1">
      <c r="A1127" s="88"/>
    </row>
    <row r="1128" spans="1:1">
      <c r="A1128" s="88"/>
    </row>
    <row r="1129" spans="1:1">
      <c r="A1129" s="88"/>
    </row>
    <row r="1130" spans="1:1">
      <c r="A1130" s="88"/>
    </row>
    <row r="1131" spans="1:1">
      <c r="A1131" s="88"/>
    </row>
    <row r="1132" spans="1:1">
      <c r="A1132" s="88"/>
    </row>
    <row r="1133" spans="1:1">
      <c r="A1133" s="88"/>
    </row>
    <row r="1134" spans="1:1">
      <c r="A1134" s="88"/>
    </row>
    <row r="1135" spans="1:1">
      <c r="A1135" s="88"/>
    </row>
    <row r="1136" spans="1:1">
      <c r="A1136" s="88"/>
    </row>
    <row r="1137" spans="1:1">
      <c r="A1137" s="88"/>
    </row>
    <row r="1138" spans="1:1">
      <c r="A1138" s="88"/>
    </row>
    <row r="1139" spans="1:1">
      <c r="A1139" s="88"/>
    </row>
    <row r="1140" spans="1:1">
      <c r="A1140" s="88"/>
    </row>
    <row r="1141" spans="1:1">
      <c r="A1141" s="88"/>
    </row>
    <row r="1142" spans="1:1">
      <c r="A1142" s="88"/>
    </row>
    <row r="1143" spans="1:1">
      <c r="A1143" s="88"/>
    </row>
    <row r="1144" spans="1:1">
      <c r="A1144" s="88"/>
    </row>
    <row r="1145" spans="1:1">
      <c r="A1145" s="88"/>
    </row>
    <row r="1146" spans="1:1">
      <c r="A1146" s="88"/>
    </row>
    <row r="1147" spans="1:1">
      <c r="A1147" s="88"/>
    </row>
    <row r="1148" spans="1:1">
      <c r="A1148" s="88"/>
    </row>
    <row r="1149" spans="1:1">
      <c r="A1149" s="88"/>
    </row>
    <row r="1150" spans="1:1">
      <c r="A1150" s="88"/>
    </row>
    <row r="1151" spans="1:1">
      <c r="A1151" s="88"/>
    </row>
    <row r="1152" spans="1:1">
      <c r="A1152" s="88"/>
    </row>
    <row r="1153" spans="1:1">
      <c r="A1153" s="88"/>
    </row>
    <row r="1154" spans="1:1">
      <c r="A1154" s="88"/>
    </row>
    <row r="1155" spans="1:1">
      <c r="A1155" s="88"/>
    </row>
    <row r="1156" spans="1:1">
      <c r="A1156" s="88"/>
    </row>
    <row r="1157" spans="1:1">
      <c r="A1157" s="88"/>
    </row>
    <row r="1158" spans="1:1">
      <c r="A1158" s="88"/>
    </row>
    <row r="1159" spans="1:1">
      <c r="A1159" s="88"/>
    </row>
    <row r="1160" spans="1:1">
      <c r="A1160" s="88"/>
    </row>
    <row r="1161" spans="1:1">
      <c r="A1161" s="88"/>
    </row>
    <row r="1162" spans="1:1">
      <c r="A1162" s="88"/>
    </row>
    <row r="1163" spans="1:1">
      <c r="A1163" s="88"/>
    </row>
    <row r="1164" spans="1:1">
      <c r="A1164" s="88"/>
    </row>
    <row r="1165" spans="1:1">
      <c r="A1165" s="88"/>
    </row>
    <row r="1166" spans="1:1">
      <c r="A1166" s="88"/>
    </row>
    <row r="1167" spans="1:1">
      <c r="A1167" s="88"/>
    </row>
    <row r="1168" spans="1:1">
      <c r="A1168" s="88"/>
    </row>
    <row r="1169" spans="1:1">
      <c r="A1169" s="88"/>
    </row>
    <row r="1170" spans="1:1">
      <c r="A1170" s="88"/>
    </row>
    <row r="1171" spans="1:1">
      <c r="A1171" s="88"/>
    </row>
    <row r="1172" spans="1:1">
      <c r="A1172" s="88"/>
    </row>
    <row r="1173" spans="1:1">
      <c r="A1173" s="88"/>
    </row>
    <row r="1174" spans="1:1">
      <c r="A1174" s="88"/>
    </row>
    <row r="1175" spans="1:1">
      <c r="A1175" s="88"/>
    </row>
    <row r="1176" spans="1:1">
      <c r="A1176" s="88"/>
    </row>
    <row r="1177" spans="1:1">
      <c r="A1177" s="88"/>
    </row>
    <row r="1178" spans="1:1">
      <c r="A1178" s="88"/>
    </row>
    <row r="1179" spans="1:1">
      <c r="A1179" s="88"/>
    </row>
    <row r="1180" spans="1:1">
      <c r="A1180" s="88"/>
    </row>
    <row r="1181" spans="1:1">
      <c r="A1181" s="88"/>
    </row>
    <row r="1182" spans="1:1">
      <c r="A1182" s="88"/>
    </row>
    <row r="1183" spans="1:1">
      <c r="A1183" s="88"/>
    </row>
    <row r="1184" spans="1:1">
      <c r="A1184" s="88"/>
    </row>
    <row r="1185" spans="1:1">
      <c r="A1185" s="88"/>
    </row>
    <row r="1186" spans="1:1">
      <c r="A1186" s="88"/>
    </row>
    <row r="1187" spans="1:1">
      <c r="A1187" s="88"/>
    </row>
    <row r="1188" spans="1:1">
      <c r="A1188" s="88"/>
    </row>
    <row r="1189" spans="1:1">
      <c r="A1189" s="88"/>
    </row>
    <row r="1190" spans="1:1">
      <c r="A1190" s="88"/>
    </row>
    <row r="1191" spans="1:1">
      <c r="A1191" s="88"/>
    </row>
    <row r="1192" spans="1:1">
      <c r="A1192" s="88"/>
    </row>
    <row r="1193" spans="1:1">
      <c r="A1193" s="88"/>
    </row>
    <row r="1194" spans="1:1">
      <c r="A1194" s="88"/>
    </row>
    <row r="1195" spans="1:1">
      <c r="A1195" s="88"/>
    </row>
    <row r="1196" spans="1:1">
      <c r="A1196" s="88"/>
    </row>
    <row r="1197" spans="1:1">
      <c r="A1197" s="88"/>
    </row>
    <row r="1198" spans="1:1">
      <c r="A1198" s="88"/>
    </row>
    <row r="1199" spans="1:1">
      <c r="A1199" s="88"/>
    </row>
    <row r="1200" spans="1:1">
      <c r="A1200" s="88"/>
    </row>
    <row r="1201" spans="1:1">
      <c r="A1201" s="88"/>
    </row>
    <row r="1202" spans="1:1">
      <c r="A1202" s="88"/>
    </row>
    <row r="1203" spans="1:1">
      <c r="A1203" s="88"/>
    </row>
    <row r="1204" spans="1:1">
      <c r="A1204" s="88"/>
    </row>
    <row r="1205" spans="1:1">
      <c r="A1205" s="88"/>
    </row>
    <row r="1206" spans="1:1">
      <c r="A1206" s="88"/>
    </row>
    <row r="1207" spans="1:1">
      <c r="A1207" s="88"/>
    </row>
    <row r="1208" spans="1:1">
      <c r="A1208" s="88"/>
    </row>
    <row r="1209" spans="1:1">
      <c r="A1209" s="88"/>
    </row>
    <row r="1210" spans="1:1">
      <c r="A1210" s="88"/>
    </row>
    <row r="1211" spans="1:1">
      <c r="A1211" s="88"/>
    </row>
    <row r="1212" spans="1:1">
      <c r="A1212" s="88"/>
    </row>
    <row r="1213" spans="1:1">
      <c r="A1213" s="88"/>
    </row>
    <row r="1214" spans="1:1">
      <c r="A1214" s="88"/>
    </row>
    <row r="1215" spans="1:1">
      <c r="A1215" s="88"/>
    </row>
    <row r="1216" spans="1:1">
      <c r="A1216" s="88"/>
    </row>
    <row r="1217" spans="1:1">
      <c r="A1217" s="88"/>
    </row>
    <row r="1218" spans="1:1">
      <c r="A1218" s="88"/>
    </row>
    <row r="1219" spans="1:1">
      <c r="A1219" s="88"/>
    </row>
    <row r="1220" spans="1:1">
      <c r="A1220" s="88"/>
    </row>
    <row r="1221" spans="1:1">
      <c r="A1221" s="88"/>
    </row>
    <row r="1222" spans="1:1">
      <c r="A1222" s="88"/>
    </row>
    <row r="1223" spans="1:1">
      <c r="A1223" s="88"/>
    </row>
    <row r="1224" spans="1:1">
      <c r="A1224" s="88"/>
    </row>
    <row r="1225" spans="1:1">
      <c r="A1225" s="88"/>
    </row>
    <row r="1226" spans="1:1">
      <c r="A1226" s="88"/>
    </row>
    <row r="1227" spans="1:1">
      <c r="A1227" s="88"/>
    </row>
    <row r="1228" spans="1:1">
      <c r="A1228" s="88"/>
    </row>
    <row r="1229" spans="1:1">
      <c r="A1229" s="88"/>
    </row>
    <row r="1230" spans="1:1">
      <c r="A1230" s="88"/>
    </row>
    <row r="1231" spans="1:1">
      <c r="A1231" s="88"/>
    </row>
    <row r="1232" spans="1:1">
      <c r="A1232" s="88"/>
    </row>
    <row r="1233" spans="1:1">
      <c r="A1233" s="88"/>
    </row>
    <row r="1234" spans="1:1">
      <c r="A1234" s="88"/>
    </row>
    <row r="1235" spans="1:1">
      <c r="A1235" s="88"/>
    </row>
    <row r="1236" spans="1:1">
      <c r="A1236" s="88"/>
    </row>
    <row r="1237" spans="1:1">
      <c r="A1237" s="88"/>
    </row>
    <row r="1238" spans="1:1">
      <c r="A1238" s="88"/>
    </row>
    <row r="1239" spans="1:1">
      <c r="A1239" s="88"/>
    </row>
    <row r="1240" spans="1:1">
      <c r="A1240" s="88"/>
    </row>
    <row r="1241" spans="1:1">
      <c r="A1241" s="88"/>
    </row>
    <row r="1242" spans="1:1">
      <c r="A1242" s="88"/>
    </row>
    <row r="1243" spans="1:1">
      <c r="A1243" s="88"/>
    </row>
    <row r="1244" spans="1:1">
      <c r="A1244" s="88"/>
    </row>
    <row r="1245" spans="1:1">
      <c r="A1245" s="88"/>
    </row>
    <row r="1246" spans="1:1">
      <c r="A1246" s="88"/>
    </row>
    <row r="1247" spans="1:1">
      <c r="A1247" s="88"/>
    </row>
    <row r="1248" spans="1:1">
      <c r="A1248" s="88"/>
    </row>
    <row r="1249" spans="1:1">
      <c r="A1249" s="88"/>
    </row>
    <row r="1250" spans="1:1">
      <c r="A1250" s="88"/>
    </row>
    <row r="1251" spans="1:1">
      <c r="A1251" s="88"/>
    </row>
    <row r="1252" spans="1:1">
      <c r="A1252" s="88"/>
    </row>
    <row r="1253" spans="1:1">
      <c r="A1253" s="88"/>
    </row>
    <row r="1254" spans="1:1">
      <c r="A1254" s="88"/>
    </row>
    <row r="1255" spans="1:1">
      <c r="A1255" s="88"/>
    </row>
    <row r="1256" spans="1:1">
      <c r="A1256" s="88"/>
    </row>
    <row r="1257" spans="1:1">
      <c r="A1257" s="88"/>
    </row>
    <row r="1258" spans="1:1">
      <c r="A1258" s="88"/>
    </row>
    <row r="1259" spans="1:1">
      <c r="A1259" s="88"/>
    </row>
    <row r="1260" spans="1:1">
      <c r="A1260" s="88"/>
    </row>
    <row r="1261" spans="1:1">
      <c r="A1261" s="88"/>
    </row>
    <row r="1262" spans="1:1">
      <c r="A1262" s="88"/>
    </row>
    <row r="1263" spans="1:1">
      <c r="A1263" s="88"/>
    </row>
    <row r="1264" spans="1:1">
      <c r="A1264" s="88"/>
    </row>
    <row r="1265" spans="1:1">
      <c r="A1265" s="88"/>
    </row>
    <row r="1266" spans="1:1">
      <c r="A1266" s="88"/>
    </row>
    <row r="1267" spans="1:1">
      <c r="A1267" s="88"/>
    </row>
    <row r="1268" spans="1:1">
      <c r="A1268" s="88"/>
    </row>
    <row r="1269" spans="1:1">
      <c r="A1269" s="88"/>
    </row>
    <row r="1270" spans="1:1">
      <c r="A1270" s="88"/>
    </row>
    <row r="1271" spans="1:1">
      <c r="A1271" s="88"/>
    </row>
    <row r="1272" spans="1:1">
      <c r="A1272" s="88"/>
    </row>
    <row r="1273" spans="1:1">
      <c r="A1273" s="88"/>
    </row>
    <row r="1274" spans="1:1">
      <c r="A1274" s="88"/>
    </row>
    <row r="1275" spans="1:1">
      <c r="A1275" s="88"/>
    </row>
    <row r="1276" spans="1:1">
      <c r="A1276" s="88"/>
    </row>
    <row r="1277" spans="1:1">
      <c r="A1277" s="88"/>
    </row>
    <row r="1278" spans="1:1">
      <c r="A1278" s="88"/>
    </row>
    <row r="1279" spans="1:1">
      <c r="A1279" s="88"/>
    </row>
    <row r="1280" spans="1:1">
      <c r="A1280" s="88"/>
    </row>
    <row r="1281" spans="1:1">
      <c r="A1281" s="88"/>
    </row>
    <row r="1282" spans="1:1">
      <c r="A1282" s="88"/>
    </row>
    <row r="1283" spans="1:1">
      <c r="A1283" s="88"/>
    </row>
    <row r="1284" spans="1:1">
      <c r="A1284" s="88"/>
    </row>
    <row r="1285" spans="1:1">
      <c r="A1285" s="88"/>
    </row>
    <row r="1286" spans="1:1">
      <c r="A1286" s="88"/>
    </row>
    <row r="1287" spans="1:1">
      <c r="A1287" s="88"/>
    </row>
    <row r="1288" spans="1:1">
      <c r="A1288" s="88"/>
    </row>
    <row r="1289" spans="1:1">
      <c r="A1289" s="88"/>
    </row>
    <row r="1290" spans="1:1">
      <c r="A1290" s="88"/>
    </row>
    <row r="1291" spans="1:1">
      <c r="A1291" s="88"/>
    </row>
    <row r="1292" spans="1:1">
      <c r="A1292" s="88"/>
    </row>
    <row r="1293" spans="1:1">
      <c r="A1293" s="88"/>
    </row>
    <row r="1294" spans="1:1">
      <c r="A1294" s="88"/>
    </row>
    <row r="1295" spans="1:1">
      <c r="A1295" s="88"/>
    </row>
    <row r="1296" spans="1:1">
      <c r="A1296" s="88"/>
    </row>
    <row r="1297" spans="1:1">
      <c r="A1297" s="88"/>
    </row>
    <row r="1298" spans="1:1">
      <c r="A1298" s="88"/>
    </row>
    <row r="1299" spans="1:1">
      <c r="A1299" s="88"/>
    </row>
    <row r="1300" spans="1:1">
      <c r="A1300" s="88"/>
    </row>
    <row r="1301" spans="1:1">
      <c r="A1301" s="88"/>
    </row>
    <row r="1302" spans="1:1">
      <c r="A1302" s="88"/>
    </row>
    <row r="1303" spans="1:1">
      <c r="A1303" s="88"/>
    </row>
    <row r="1304" spans="1:1">
      <c r="A1304" s="88"/>
    </row>
    <row r="1305" spans="1:1">
      <c r="A1305" s="88"/>
    </row>
    <row r="1306" spans="1:1">
      <c r="A1306" s="88"/>
    </row>
    <row r="1307" spans="1:1">
      <c r="A1307" s="88"/>
    </row>
    <row r="1308" spans="1:1">
      <c r="A1308" s="88"/>
    </row>
    <row r="1309" spans="1:1">
      <c r="A1309" s="88"/>
    </row>
    <row r="1310" spans="1:1">
      <c r="A1310" s="88"/>
    </row>
    <row r="1311" spans="1:1">
      <c r="A1311" s="88"/>
    </row>
    <row r="1312" spans="1:1">
      <c r="A1312" s="88"/>
    </row>
    <row r="1313" spans="1:1">
      <c r="A1313" s="88"/>
    </row>
    <row r="1314" spans="1:1">
      <c r="A1314" s="88"/>
    </row>
    <row r="1315" spans="1:1">
      <c r="A1315" s="88"/>
    </row>
    <row r="1316" spans="1:1">
      <c r="A1316" s="88"/>
    </row>
    <row r="1317" spans="1:1">
      <c r="A1317" s="88"/>
    </row>
    <row r="1318" spans="1:1">
      <c r="A1318" s="88"/>
    </row>
    <row r="1319" spans="1:1">
      <c r="A1319" s="88"/>
    </row>
    <row r="1320" spans="1:1">
      <c r="A1320" s="88"/>
    </row>
    <row r="1321" spans="1:1">
      <c r="A1321" s="88"/>
    </row>
    <row r="1322" spans="1:1">
      <c r="A1322" s="88"/>
    </row>
    <row r="1323" spans="1:1">
      <c r="A1323" s="88"/>
    </row>
    <row r="1324" spans="1:1">
      <c r="A1324" s="88"/>
    </row>
    <row r="1325" spans="1:1">
      <c r="A1325" s="88"/>
    </row>
    <row r="1326" spans="1:1">
      <c r="A1326" s="88"/>
    </row>
    <row r="1327" spans="1:1">
      <c r="A1327" s="88"/>
    </row>
    <row r="1328" spans="1:1">
      <c r="A1328" s="88"/>
    </row>
    <row r="1329" spans="1:1">
      <c r="A1329" s="88"/>
    </row>
    <row r="1330" spans="1:1">
      <c r="A1330" s="88"/>
    </row>
    <row r="1331" spans="1:1">
      <c r="A1331" s="88"/>
    </row>
    <row r="1332" spans="1:1">
      <c r="A1332" s="88"/>
    </row>
    <row r="1333" spans="1:1">
      <c r="A1333" s="88"/>
    </row>
    <row r="1334" spans="1:1">
      <c r="A1334" s="88"/>
    </row>
    <row r="1335" spans="1:1">
      <c r="A1335" s="88"/>
    </row>
    <row r="1336" spans="1:1">
      <c r="A1336" s="88"/>
    </row>
    <row r="1337" spans="1:1">
      <c r="A1337" s="88"/>
    </row>
    <row r="1338" spans="1:1">
      <c r="A1338" s="88"/>
    </row>
    <row r="1339" spans="1:1">
      <c r="A1339" s="88"/>
    </row>
    <row r="1340" spans="1:1">
      <c r="A1340" s="88"/>
    </row>
    <row r="1341" spans="1:1">
      <c r="A1341" s="88"/>
    </row>
    <row r="1342" spans="1:1">
      <c r="A1342" s="88"/>
    </row>
    <row r="1343" spans="1:1">
      <c r="A1343" s="88"/>
    </row>
    <row r="1344" spans="1:1">
      <c r="A1344" s="88"/>
    </row>
    <row r="1345" spans="1:1">
      <c r="A1345" s="88"/>
    </row>
    <row r="1346" spans="1:1">
      <c r="A1346" s="88"/>
    </row>
    <row r="1347" spans="1:1">
      <c r="A1347" s="88"/>
    </row>
    <row r="1348" spans="1:1">
      <c r="A1348" s="88"/>
    </row>
    <row r="1349" spans="1:1">
      <c r="A1349" s="88"/>
    </row>
    <row r="1350" spans="1:1">
      <c r="A1350" s="88"/>
    </row>
    <row r="1351" spans="1:1">
      <c r="A1351" s="88"/>
    </row>
    <row r="1352" spans="1:1">
      <c r="A1352" s="88"/>
    </row>
    <row r="1353" spans="1:1">
      <c r="A1353" s="88"/>
    </row>
    <row r="1354" spans="1:1">
      <c r="A1354" s="88"/>
    </row>
    <row r="1355" spans="1:1">
      <c r="A1355" s="88"/>
    </row>
    <row r="1356" spans="1:1">
      <c r="A1356" s="88"/>
    </row>
    <row r="1357" spans="1:1">
      <c r="A1357" s="88"/>
    </row>
    <row r="1358" spans="1:1">
      <c r="A1358" s="88"/>
    </row>
    <row r="1359" spans="1:1">
      <c r="A1359" s="88"/>
    </row>
    <row r="1360" spans="1:1">
      <c r="A1360" s="88"/>
    </row>
    <row r="1361" spans="1:1">
      <c r="A1361" s="88"/>
    </row>
    <row r="1362" spans="1:1">
      <c r="A1362" s="88"/>
    </row>
    <row r="1363" spans="1:1">
      <c r="A1363" s="88"/>
    </row>
    <row r="1364" spans="1:1">
      <c r="A1364" s="88"/>
    </row>
    <row r="1365" spans="1:1">
      <c r="A1365" s="88"/>
    </row>
    <row r="1366" spans="1:1">
      <c r="A1366" s="88"/>
    </row>
    <row r="1367" spans="1:1">
      <c r="A1367" s="88"/>
    </row>
    <row r="1368" spans="1:1">
      <c r="A1368" s="88"/>
    </row>
    <row r="1369" spans="1:1">
      <c r="A1369" s="88"/>
    </row>
    <row r="1370" spans="1:1">
      <c r="A1370" s="88"/>
    </row>
    <row r="1371" spans="1:1">
      <c r="A1371" s="88"/>
    </row>
    <row r="1372" spans="1:1">
      <c r="A1372" s="88"/>
    </row>
    <row r="1373" spans="1:1">
      <c r="A1373" s="88"/>
    </row>
    <row r="1374" spans="1:1">
      <c r="A1374" s="88"/>
    </row>
    <row r="1375" spans="1:1">
      <c r="A1375" s="88"/>
    </row>
    <row r="1376" spans="1:1">
      <c r="A1376" s="88"/>
    </row>
    <row r="1377" spans="1:1">
      <c r="A1377" s="88"/>
    </row>
    <row r="1378" spans="1:1">
      <c r="A1378" s="88"/>
    </row>
    <row r="1379" spans="1:1">
      <c r="A1379" s="88"/>
    </row>
    <row r="1380" spans="1:1">
      <c r="A1380" s="88"/>
    </row>
    <row r="1381" spans="1:1">
      <c r="A1381" s="88"/>
    </row>
    <row r="1382" spans="1:1">
      <c r="A1382" s="88"/>
    </row>
    <row r="1383" spans="1:1">
      <c r="A1383" s="88"/>
    </row>
    <row r="1384" spans="1:1">
      <c r="A1384" s="88"/>
    </row>
    <row r="1385" spans="1:1">
      <c r="A1385" s="88"/>
    </row>
    <row r="1386" spans="1:1">
      <c r="A1386" s="88"/>
    </row>
    <row r="1387" spans="1:1">
      <c r="A1387" s="88"/>
    </row>
    <row r="1388" spans="1:1">
      <c r="A1388" s="88"/>
    </row>
    <row r="1389" spans="1:1">
      <c r="A1389" s="88"/>
    </row>
    <row r="1390" spans="1:1">
      <c r="A1390" s="88"/>
    </row>
    <row r="1391" spans="1:1">
      <c r="A1391" s="88"/>
    </row>
    <row r="1392" spans="1:1">
      <c r="A1392" s="88"/>
    </row>
    <row r="1393" spans="1:1">
      <c r="A1393" s="88"/>
    </row>
    <row r="1394" spans="1:1">
      <c r="A1394" s="88"/>
    </row>
    <row r="1395" spans="1:1">
      <c r="A1395" s="88"/>
    </row>
    <row r="1396" spans="1:1">
      <c r="A1396" s="88"/>
    </row>
    <row r="1397" spans="1:1">
      <c r="A1397" s="88"/>
    </row>
    <row r="1398" spans="1:1">
      <c r="A1398" s="88"/>
    </row>
    <row r="1399" spans="1:1">
      <c r="A1399" s="88"/>
    </row>
    <row r="1400" spans="1:1">
      <c r="A1400" s="88"/>
    </row>
    <row r="1401" spans="1:1">
      <c r="A1401" s="88"/>
    </row>
    <row r="1402" spans="1:1">
      <c r="A1402" s="88"/>
    </row>
    <row r="1403" spans="1:1">
      <c r="A1403" s="88"/>
    </row>
    <row r="1404" spans="1:1">
      <c r="A1404" s="88"/>
    </row>
    <row r="1405" spans="1:1">
      <c r="A1405" s="88"/>
    </row>
    <row r="1406" spans="1:1">
      <c r="A1406" s="88"/>
    </row>
    <row r="1407" spans="1:1">
      <c r="A1407" s="88"/>
    </row>
    <row r="1408" spans="1:1">
      <c r="A1408" s="88"/>
    </row>
    <row r="1409" spans="1:1">
      <c r="A1409" s="88"/>
    </row>
    <row r="1410" spans="1:1">
      <c r="A1410" s="88"/>
    </row>
    <row r="1411" spans="1:1">
      <c r="A1411" s="88"/>
    </row>
    <row r="1412" spans="1:1">
      <c r="A1412" s="88"/>
    </row>
    <row r="1413" spans="1:1">
      <c r="A1413" s="88"/>
    </row>
    <row r="1414" spans="1:1">
      <c r="A1414" s="88"/>
    </row>
    <row r="1415" spans="1:1">
      <c r="A1415" s="88"/>
    </row>
    <row r="1416" spans="1:1">
      <c r="A1416" s="88"/>
    </row>
    <row r="1417" spans="1:1">
      <c r="A1417" s="88"/>
    </row>
    <row r="1418" spans="1:1">
      <c r="A1418" s="88"/>
    </row>
    <row r="1419" spans="1:1">
      <c r="A1419" s="88"/>
    </row>
    <row r="1420" spans="1:1">
      <c r="A1420" s="88"/>
    </row>
    <row r="1421" spans="1:1">
      <c r="A1421" s="88"/>
    </row>
    <row r="1422" spans="1:1">
      <c r="A1422" s="88"/>
    </row>
    <row r="1423" spans="1:1">
      <c r="A1423" s="88"/>
    </row>
    <row r="1424" spans="1:1">
      <c r="A1424" s="88"/>
    </row>
    <row r="1425" spans="1:1">
      <c r="A1425" s="88"/>
    </row>
    <row r="1426" spans="1:1">
      <c r="A1426" s="88"/>
    </row>
    <row r="1427" spans="1:1">
      <c r="A1427" s="88"/>
    </row>
    <row r="1428" spans="1:1">
      <c r="A1428" s="88"/>
    </row>
    <row r="1429" spans="1:1">
      <c r="A1429" s="88"/>
    </row>
    <row r="1430" spans="1:1">
      <c r="A1430" s="88"/>
    </row>
    <row r="1431" spans="1:1">
      <c r="A1431" s="88"/>
    </row>
    <row r="1432" spans="1:1">
      <c r="A1432" s="88"/>
    </row>
    <row r="1433" spans="1:1">
      <c r="A1433" s="88"/>
    </row>
    <row r="1434" spans="1:1">
      <c r="A1434" s="88"/>
    </row>
    <row r="1435" spans="1:1">
      <c r="A1435" s="88"/>
    </row>
    <row r="1436" spans="1:1">
      <c r="A1436" s="88"/>
    </row>
    <row r="1437" spans="1:1">
      <c r="A1437" s="88"/>
    </row>
    <row r="1438" spans="1:1">
      <c r="A1438" s="88"/>
    </row>
    <row r="1439" spans="1:1">
      <c r="A1439" s="88"/>
    </row>
    <row r="1440" spans="1:1">
      <c r="A1440" s="88"/>
    </row>
    <row r="1441" spans="1:1">
      <c r="A1441" s="88"/>
    </row>
    <row r="1442" spans="1:1">
      <c r="A1442" s="88"/>
    </row>
    <row r="1443" spans="1:1">
      <c r="A1443" s="88"/>
    </row>
    <row r="1444" spans="1:1">
      <c r="A1444" s="88"/>
    </row>
    <row r="1445" spans="1:1">
      <c r="A1445" s="88"/>
    </row>
    <row r="1446" spans="1:1">
      <c r="A1446" s="88"/>
    </row>
    <row r="1447" spans="1:1">
      <c r="A1447" s="88"/>
    </row>
    <row r="1448" spans="1:1">
      <c r="A1448" s="88"/>
    </row>
    <row r="1449" spans="1:1">
      <c r="A1449" s="88"/>
    </row>
    <row r="1450" spans="1:1">
      <c r="A1450" s="88"/>
    </row>
    <row r="1451" spans="1:1">
      <c r="A1451" s="88"/>
    </row>
    <row r="1452" spans="1:1">
      <c r="A1452" s="88"/>
    </row>
    <row r="1453" spans="1:1">
      <c r="A1453" s="88"/>
    </row>
    <row r="1454" spans="1:1">
      <c r="A1454" s="88"/>
    </row>
    <row r="1455" spans="1:1">
      <c r="A1455" s="88"/>
    </row>
    <row r="1456" spans="1:1">
      <c r="A1456" s="88"/>
    </row>
    <row r="1457" spans="1:1">
      <c r="A1457" s="88"/>
    </row>
    <row r="1458" spans="1:1">
      <c r="A1458" s="88"/>
    </row>
    <row r="1459" spans="1:1">
      <c r="A1459" s="88"/>
    </row>
    <row r="1460" spans="1:1">
      <c r="A1460" s="88"/>
    </row>
    <row r="1461" spans="1:1">
      <c r="A1461" s="88"/>
    </row>
    <row r="1462" spans="1:1">
      <c r="A1462" s="88"/>
    </row>
    <row r="1463" spans="1:1">
      <c r="A1463" s="88"/>
    </row>
    <row r="1464" spans="1:1">
      <c r="A1464" s="88"/>
    </row>
    <row r="1465" spans="1:1">
      <c r="A1465" s="88"/>
    </row>
    <row r="1466" spans="1:1">
      <c r="A1466" s="88"/>
    </row>
    <row r="1467" spans="1:1">
      <c r="A1467" s="88"/>
    </row>
    <row r="1468" spans="1:1">
      <c r="A1468" s="88"/>
    </row>
    <row r="1469" spans="1:1">
      <c r="A1469" s="88"/>
    </row>
    <row r="1470" spans="1:1">
      <c r="A1470" s="88"/>
    </row>
    <row r="1471" spans="1:1">
      <c r="A1471" s="88"/>
    </row>
    <row r="1472" spans="1:1">
      <c r="A1472" s="88"/>
    </row>
    <row r="1473" spans="1:1">
      <c r="A1473" s="88"/>
    </row>
    <row r="1474" spans="1:1">
      <c r="A1474" s="88"/>
    </row>
    <row r="1475" spans="1:1">
      <c r="A1475" s="88"/>
    </row>
    <row r="1476" spans="1:1">
      <c r="A1476" s="88"/>
    </row>
    <row r="1477" spans="1:1">
      <c r="A1477" s="88"/>
    </row>
    <row r="1478" spans="1:1">
      <c r="A1478" s="88"/>
    </row>
    <row r="1479" spans="1:1">
      <c r="A1479" s="88"/>
    </row>
    <row r="1480" spans="1:1">
      <c r="A1480" s="88"/>
    </row>
    <row r="1481" spans="1:1">
      <c r="A1481" s="88"/>
    </row>
    <row r="1482" spans="1:1">
      <c r="A1482" s="88"/>
    </row>
    <row r="1483" spans="1:1">
      <c r="A1483" s="88"/>
    </row>
    <row r="1484" spans="1:1">
      <c r="A1484" s="88"/>
    </row>
    <row r="1485" spans="1:1">
      <c r="A1485" s="88"/>
    </row>
    <row r="1486" spans="1:1">
      <c r="A1486" s="88"/>
    </row>
    <row r="1487" spans="1:1">
      <c r="A1487" s="88"/>
    </row>
    <row r="1488" spans="1:1">
      <c r="A1488" s="88"/>
    </row>
    <row r="1489" spans="1:1">
      <c r="A1489" s="88"/>
    </row>
    <row r="1490" spans="1:1">
      <c r="A1490" s="88"/>
    </row>
    <row r="1491" spans="1:1">
      <c r="A1491" s="88"/>
    </row>
    <row r="1492" spans="1:1">
      <c r="A1492" s="88"/>
    </row>
    <row r="1493" spans="1:1">
      <c r="A1493" s="88"/>
    </row>
    <row r="1494" spans="1:1">
      <c r="A1494" s="88"/>
    </row>
    <row r="1495" spans="1:1">
      <c r="A1495" s="88"/>
    </row>
    <row r="1496" spans="1:1">
      <c r="A1496" s="88"/>
    </row>
    <row r="1497" spans="1:1">
      <c r="A1497" s="88"/>
    </row>
    <row r="1498" spans="1:1">
      <c r="A1498" s="88"/>
    </row>
    <row r="1499" spans="1:1">
      <c r="A1499" s="88"/>
    </row>
    <row r="1500" spans="1:1">
      <c r="A1500" s="88"/>
    </row>
  </sheetData>
  <mergeCells count="12">
    <mergeCell ref="AC14:AM19"/>
    <mergeCell ref="AC21:AM21"/>
    <mergeCell ref="A1:AM1"/>
    <mergeCell ref="AC2:AI2"/>
    <mergeCell ref="AJ2:AK2"/>
    <mergeCell ref="S8:AA11"/>
    <mergeCell ref="A10:A12"/>
    <mergeCell ref="B10:B11"/>
    <mergeCell ref="C10:C11"/>
    <mergeCell ref="D10:D11"/>
    <mergeCell ref="O10:O11"/>
    <mergeCell ref="P10:P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AN886"/>
  <sheetViews>
    <sheetView zoomScaleNormal="100" workbookViewId="0">
      <pane ySplit="12" topLeftCell="A13" activePane="bottomLeft" state="frozen"/>
      <selection activeCell="C13" sqref="C13:O42"/>
      <selection pane="bottomLeft" activeCell="AP27" sqref="AP27"/>
    </sheetView>
  </sheetViews>
  <sheetFormatPr defaultColWidth="8.85546875" defaultRowHeight="15"/>
  <cols>
    <col min="1" max="1" width="19.28515625" style="52" customWidth="1"/>
    <col min="2" max="3" width="15.42578125" style="52" customWidth="1"/>
    <col min="4" max="4" width="17.85546875" style="52" customWidth="1"/>
    <col min="5" max="5" width="13.28515625" style="52" hidden="1" customWidth="1"/>
    <col min="6" max="6" width="11.28515625" style="52" hidden="1" customWidth="1"/>
    <col min="7" max="7" width="11.140625" style="52" hidden="1" customWidth="1"/>
    <col min="8" max="12" width="9.140625" style="52" hidden="1" customWidth="1"/>
    <col min="13" max="13" width="12.85546875" style="52" hidden="1" customWidth="1"/>
    <col min="14" max="14" width="9.140625" style="52" hidden="1" customWidth="1"/>
    <col min="15" max="15" width="12.85546875" style="52" customWidth="1"/>
    <col min="16" max="16" width="21.5703125" style="52" customWidth="1"/>
    <col min="17" max="17" width="9.140625" style="52" hidden="1" customWidth="1"/>
    <col min="18" max="20" width="9.140625" hidden="1" customWidth="1"/>
    <col min="21" max="21" width="10.28515625" hidden="1" customWidth="1"/>
    <col min="22" max="23" width="12.5703125" hidden="1" customWidth="1"/>
    <col min="24" max="24" width="15.5703125" hidden="1" customWidth="1"/>
    <col min="25" max="25" width="11.140625" hidden="1" customWidth="1"/>
    <col min="26" max="27" width="9.140625" hidden="1" customWidth="1"/>
    <col min="28" max="28" width="3.42578125" customWidth="1"/>
    <col min="29" max="29" width="9.140625" customWidth="1"/>
    <col min="30" max="30" width="4.140625" customWidth="1"/>
    <col min="32" max="32" width="4.7109375" customWidth="1"/>
    <col min="33" max="33" width="13.5703125" customWidth="1"/>
    <col min="34" max="34" width="5.5703125" customWidth="1"/>
    <col min="35" max="35" width="8.42578125" customWidth="1"/>
    <col min="36" max="36" width="5.140625" customWidth="1"/>
    <col min="38" max="38" width="5" customWidth="1"/>
    <col min="40" max="40" width="7.7109375" customWidth="1"/>
  </cols>
  <sheetData>
    <row r="1" spans="1:40" ht="45" customHeight="1" thickBot="1">
      <c r="A1" s="179" t="s">
        <v>124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</row>
    <row r="2" spans="1:40" ht="15.75" thickBot="1">
      <c r="A2" s="51" t="s">
        <v>125</v>
      </c>
      <c r="AC2" s="180" t="s">
        <v>126</v>
      </c>
      <c r="AD2" s="181"/>
      <c r="AE2" s="181"/>
      <c r="AF2" s="181"/>
      <c r="AG2" s="181"/>
      <c r="AH2" s="181"/>
      <c r="AI2" s="182"/>
      <c r="AJ2" s="183">
        <v>29</v>
      </c>
      <c r="AK2" s="184"/>
      <c r="AL2" s="52"/>
      <c r="AM2" s="52"/>
    </row>
    <row r="3" spans="1:40" hidden="1">
      <c r="A3" s="91"/>
      <c r="B3" s="54" t="s">
        <v>94</v>
      </c>
      <c r="C3" s="54" t="s">
        <v>111</v>
      </c>
      <c r="D3" s="54" t="s">
        <v>112</v>
      </c>
      <c r="E3" s="54" t="s">
        <v>113</v>
      </c>
      <c r="F3" s="54" t="s">
        <v>121</v>
      </c>
      <c r="P3"/>
      <c r="Q3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</row>
    <row r="4" spans="1:40" ht="15" hidden="1" customHeight="1">
      <c r="A4" s="91" t="s">
        <v>99</v>
      </c>
      <c r="B4" s="56">
        <v>0</v>
      </c>
      <c r="C4" s="56">
        <v>9</v>
      </c>
      <c r="D4" s="56">
        <v>11</v>
      </c>
      <c r="E4" s="56">
        <v>13</v>
      </c>
      <c r="F4" s="56">
        <v>15</v>
      </c>
      <c r="P4"/>
      <c r="Q4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</row>
    <row r="5" spans="1:40" ht="15" hidden="1" customHeight="1">
      <c r="A5" s="91" t="s">
        <v>100</v>
      </c>
      <c r="B5" s="56">
        <v>9</v>
      </c>
      <c r="C5" s="56">
        <v>11</v>
      </c>
      <c r="D5" s="56">
        <v>13</v>
      </c>
      <c r="E5" s="56">
        <v>15</v>
      </c>
      <c r="F5" s="56">
        <v>50</v>
      </c>
      <c r="P5"/>
      <c r="Q5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</row>
    <row r="6" spans="1:40" ht="15" hidden="1" customHeight="1">
      <c r="A6" s="91" t="s">
        <v>101</v>
      </c>
      <c r="B6" s="56">
        <v>0</v>
      </c>
      <c r="C6" s="56">
        <v>41</v>
      </c>
      <c r="D6" s="56">
        <v>81</v>
      </c>
      <c r="E6" s="56">
        <v>121</v>
      </c>
      <c r="F6" s="56">
        <v>201</v>
      </c>
      <c r="P6"/>
      <c r="Q6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</row>
    <row r="7" spans="1:40" ht="15" hidden="1" customHeight="1">
      <c r="A7" s="91" t="s">
        <v>102</v>
      </c>
      <c r="B7" s="56">
        <v>40</v>
      </c>
      <c r="C7" s="56">
        <v>80</v>
      </c>
      <c r="D7" s="56">
        <v>120</v>
      </c>
      <c r="E7" s="56">
        <v>200</v>
      </c>
      <c r="F7" s="56">
        <v>399</v>
      </c>
      <c r="P7" s="57"/>
      <c r="Q7"/>
      <c r="R7" s="57"/>
      <c r="S7" s="57"/>
      <c r="T7" s="57"/>
      <c r="U7" s="57"/>
      <c r="V7" s="57"/>
      <c r="W7" s="57"/>
      <c r="X7" s="57"/>
      <c r="Y7" s="57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</row>
    <row r="8" spans="1:40" ht="15" customHeight="1">
      <c r="A8" s="51" t="s">
        <v>127</v>
      </c>
      <c r="R8" s="58"/>
      <c r="S8" s="185" t="s">
        <v>104</v>
      </c>
      <c r="T8" s="185"/>
      <c r="U8" s="185"/>
      <c r="V8" s="185"/>
      <c r="W8" s="185"/>
      <c r="X8" s="185"/>
      <c r="Y8" s="185"/>
      <c r="Z8" s="185"/>
      <c r="AA8" s="185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</row>
    <row r="9" spans="1:40" ht="15" customHeight="1" thickBot="1">
      <c r="R9" s="58"/>
      <c r="S9" s="185"/>
      <c r="T9" s="185"/>
      <c r="U9" s="185"/>
      <c r="V9" s="185"/>
      <c r="W9" s="185"/>
      <c r="X9" s="185"/>
      <c r="Y9" s="185"/>
      <c r="Z9" s="185"/>
      <c r="AA9" s="185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</row>
    <row r="10" spans="1:40" ht="15" customHeight="1" thickBot="1">
      <c r="A10" s="186" t="s">
        <v>105</v>
      </c>
      <c r="B10" s="188" t="s">
        <v>106</v>
      </c>
      <c r="C10" s="190" t="s">
        <v>107</v>
      </c>
      <c r="D10" s="188" t="s">
        <v>108</v>
      </c>
      <c r="O10" s="192" t="s">
        <v>109</v>
      </c>
      <c r="P10" s="192" t="s">
        <v>128</v>
      </c>
      <c r="R10" s="58"/>
      <c r="S10" s="185"/>
      <c r="T10" s="185"/>
      <c r="U10" s="185"/>
      <c r="V10" s="185"/>
      <c r="W10" s="185"/>
      <c r="X10" s="185"/>
      <c r="Y10" s="185"/>
      <c r="Z10" s="185"/>
      <c r="AA10" s="185"/>
      <c r="AB10" s="52"/>
      <c r="AC10" s="59" t="s">
        <v>94</v>
      </c>
      <c r="AD10" s="60"/>
      <c r="AE10" s="59" t="s">
        <v>95</v>
      </c>
      <c r="AF10" s="60"/>
      <c r="AG10" s="59" t="s">
        <v>96</v>
      </c>
      <c r="AH10" s="60"/>
      <c r="AI10" s="59" t="s">
        <v>97</v>
      </c>
      <c r="AJ10" s="60"/>
      <c r="AK10" s="59" t="s">
        <v>98</v>
      </c>
      <c r="AL10" s="60"/>
      <c r="AM10" s="52"/>
    </row>
    <row r="11" spans="1:40" ht="15.75" thickBot="1">
      <c r="A11" s="187"/>
      <c r="B11" s="189"/>
      <c r="C11" s="191"/>
      <c r="D11" s="189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193"/>
      <c r="P11" s="194"/>
      <c r="R11" s="58"/>
      <c r="S11" s="185"/>
      <c r="T11" s="185"/>
      <c r="U11" s="185"/>
      <c r="V11" s="185"/>
      <c r="W11" s="185"/>
      <c r="X11" s="185"/>
      <c r="Y11" s="185"/>
      <c r="Z11" s="185"/>
      <c r="AA11" s="185"/>
      <c r="AB11" s="52"/>
      <c r="AC11" s="61">
        <f>S46/AJ2</f>
        <v>1</v>
      </c>
      <c r="AD11" s="60"/>
      <c r="AE11" s="61">
        <f>U46/AJ2</f>
        <v>0</v>
      </c>
      <c r="AF11" s="60"/>
      <c r="AG11" s="61">
        <f>W46/AJ2</f>
        <v>0</v>
      </c>
      <c r="AH11" s="60"/>
      <c r="AI11" s="61">
        <f>Y46/AJ2</f>
        <v>0</v>
      </c>
      <c r="AJ11" s="60"/>
      <c r="AK11" s="61">
        <f>AA46/AJ2</f>
        <v>0</v>
      </c>
      <c r="AL11" s="60"/>
      <c r="AM11" s="52"/>
      <c r="AN11" s="52"/>
    </row>
    <row r="12" spans="1:40" ht="15.75" thickBot="1">
      <c r="A12" s="196"/>
      <c r="B12" s="63" t="s">
        <v>20</v>
      </c>
      <c r="C12" s="92" t="s">
        <v>20</v>
      </c>
      <c r="D12" s="62" t="s">
        <v>20</v>
      </c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4" t="s">
        <v>129</v>
      </c>
      <c r="P12" s="195"/>
      <c r="R12" s="55" t="s">
        <v>116</v>
      </c>
      <c r="S12" s="55" t="s">
        <v>94</v>
      </c>
      <c r="T12" s="55" t="s">
        <v>117</v>
      </c>
      <c r="U12" s="55" t="s">
        <v>111</v>
      </c>
      <c r="V12" s="55" t="s">
        <v>118</v>
      </c>
      <c r="W12" s="55" t="s">
        <v>112</v>
      </c>
      <c r="X12" s="55" t="s">
        <v>119</v>
      </c>
      <c r="Y12" s="55" t="s">
        <v>113</v>
      </c>
      <c r="Z12" s="55" t="s">
        <v>120</v>
      </c>
      <c r="AA12" s="55" t="s">
        <v>121</v>
      </c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</row>
    <row r="13" spans="1:40" ht="15.75" thickBot="1">
      <c r="A13" s="93">
        <v>43862.000115740739</v>
      </c>
      <c r="B13" s="121"/>
      <c r="C13" s="67">
        <f t="shared" ref="C13:C29" si="0">AVERAGE(B13:B20)</f>
        <v>0.61</v>
      </c>
      <c r="D13" s="68">
        <f>MAX(C13:C29)</f>
        <v>0.62249999999999994</v>
      </c>
      <c r="E13" s="69">
        <f>(((D13-$B$4)/($B$5-$B$4))*($B$7-$B$6))+$B$6</f>
        <v>2.7666666666666662</v>
      </c>
      <c r="F13" s="60" t="str">
        <f>IF(AND(E13&lt;=40,E13&gt;=0),"1","0")</f>
        <v>1</v>
      </c>
      <c r="G13" s="69">
        <f t="shared" ref="G13:G41" si="1">(((D13-$C$4)/($C$5-$C$4))*($C$7-$C$6))+$C$6</f>
        <v>-122.36124999999998</v>
      </c>
      <c r="H13" s="60" t="str">
        <f>IF(AND(G13&lt;=80,G13&gt;41),"1","0")</f>
        <v>0</v>
      </c>
      <c r="I13" s="69">
        <f t="shared" ref="I13:I41" si="2">(((D13-$D$4)/($D$5-$D$4))*($D$7-$D$6))+$D$6</f>
        <v>-121.36124999999998</v>
      </c>
      <c r="J13" s="60" t="str">
        <f>IF(AND(I13&lt;=120,I13&gt;81),"1","0")</f>
        <v>0</v>
      </c>
      <c r="K13" s="69">
        <f t="shared" ref="K13:K41" si="3">(((D13-$E$4)/($E$5-$E$4))*($E$7-$E$6))+$E$6</f>
        <v>-367.91125</v>
      </c>
      <c r="L13" s="60" t="str">
        <f>IF(AND(K13&lt;=200,K13&gt;121),"1","0")</f>
        <v>0</v>
      </c>
      <c r="M13" s="69">
        <f t="shared" ref="M13:M41" si="4">(((D13-$F$4)/($F$5-$F$4))*($F$7-$F$6))+$F$6</f>
        <v>119.66442857142857</v>
      </c>
      <c r="N13" s="60" t="str">
        <f>IF(AND(M13&lt;4999,M13&gt;201),"1","0")</f>
        <v>0</v>
      </c>
      <c r="O13" s="70">
        <f t="shared" ref="O13:O41" si="5">(E13*F13)+(G13*H13)+(I13*J13)+(K13*L13)+(M13*N13)</f>
        <v>2.7666666666666662</v>
      </c>
      <c r="P13" s="64">
        <v>9</v>
      </c>
      <c r="R13" s="71" t="str">
        <f>IF(AND(O13&lt;40.5,O13&gt;=0),"1","0")</f>
        <v>1</v>
      </c>
      <c r="S13" s="71">
        <f t="shared" ref="S13:S41" si="6">R13*1</f>
        <v>1</v>
      </c>
      <c r="T13" s="71" t="str">
        <f>IF(AND(O13&lt;80.5,O13&gt;=40.5),"1","0")</f>
        <v>0</v>
      </c>
      <c r="U13" s="71">
        <f t="shared" ref="U13:U41" si="7">T13*1</f>
        <v>0</v>
      </c>
      <c r="V13" s="71" t="str">
        <f>IF(AND(O13&lt;120.5,O13&gt;=80.5),"1","0")</f>
        <v>0</v>
      </c>
      <c r="W13" s="71">
        <f t="shared" ref="W13:W41" si="8">V13*1</f>
        <v>0</v>
      </c>
      <c r="X13" s="71" t="str">
        <f>IF(AND(O13&lt;200.5,O13&gt;=120.5),"1","0")</f>
        <v>0</v>
      </c>
      <c r="Y13" s="71">
        <f t="shared" ref="Y13:Y41" si="9">X13*1</f>
        <v>0</v>
      </c>
      <c r="Z13" s="71" t="str">
        <f>IF(AND(O13&lt;999,O13&gt;=200.5),"1","0")</f>
        <v>0</v>
      </c>
      <c r="AA13" s="71">
        <f t="shared" ref="AA13:AA41" si="10">Z13*1</f>
        <v>0</v>
      </c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</row>
    <row r="14" spans="1:40">
      <c r="A14" s="94">
        <v>43863.000115740739</v>
      </c>
      <c r="B14" s="74">
        <f>Parâmetros!E3</f>
        <v>0.75</v>
      </c>
      <c r="C14" s="74">
        <f t="shared" si="0"/>
        <v>0.61</v>
      </c>
      <c r="D14" s="75">
        <f>MAX(C30:C46)</f>
        <v>0.51624999999999999</v>
      </c>
      <c r="E14" s="69">
        <f t="shared" ref="E14:E41" si="11">(((D14-$B$4)/($B$5-$B$4))*($B$7-$B$6))+$B$6</f>
        <v>2.2944444444444443</v>
      </c>
      <c r="F14" s="60" t="str">
        <f t="shared" ref="F14:F41" si="12">IF(AND(E14&lt;=40,E14&gt;=0),"1","0")</f>
        <v>1</v>
      </c>
      <c r="G14" s="69">
        <f t="shared" si="1"/>
        <v>-124.43312500000002</v>
      </c>
      <c r="H14" s="60" t="str">
        <f t="shared" ref="H14:H41" si="13">IF(AND(G14&lt;=80,G14&gt;41),"1","0")</f>
        <v>0</v>
      </c>
      <c r="I14" s="69">
        <f t="shared" si="2"/>
        <v>-123.43312500000002</v>
      </c>
      <c r="J14" s="60" t="str">
        <f t="shared" ref="J14:J41" si="14">IF(AND(I14&lt;=120,I14&gt;81),"1","0")</f>
        <v>0</v>
      </c>
      <c r="K14" s="69">
        <f t="shared" si="3"/>
        <v>-372.10812500000003</v>
      </c>
      <c r="L14" s="60" t="str">
        <f t="shared" ref="L14:L41" si="15">IF(AND(K14&lt;=200,K14&gt;121),"1","0")</f>
        <v>0</v>
      </c>
      <c r="M14" s="69">
        <f t="shared" si="4"/>
        <v>119.06335714285714</v>
      </c>
      <c r="N14" s="60" t="str">
        <f t="shared" ref="N14:N41" si="16">IF(AND(M14&lt;4999,M14&gt;201),"1","0")</f>
        <v>0</v>
      </c>
      <c r="O14" s="76">
        <f t="shared" si="5"/>
        <v>2.2944444444444443</v>
      </c>
      <c r="P14" s="77">
        <v>9</v>
      </c>
      <c r="R14" s="71" t="str">
        <f t="shared" ref="R14:R41" si="17">IF(AND(O14&lt;40.5,O14&gt;=0),"1","0")</f>
        <v>1</v>
      </c>
      <c r="S14" s="71">
        <f t="shared" si="6"/>
        <v>1</v>
      </c>
      <c r="T14" s="71" t="str">
        <f t="shared" ref="T14:T41" si="18">IF(AND(O14&lt;80.5,O14&gt;=40.5),"1","0")</f>
        <v>0</v>
      </c>
      <c r="U14" s="71">
        <f t="shared" si="7"/>
        <v>0</v>
      </c>
      <c r="V14" s="71" t="str">
        <f t="shared" ref="V14:V41" si="19">IF(AND(O14&lt;120.5,O14&gt;=80.5),"1","0")</f>
        <v>0</v>
      </c>
      <c r="W14" s="71">
        <f t="shared" si="8"/>
        <v>0</v>
      </c>
      <c r="X14" s="71" t="str">
        <f t="shared" ref="X14:X41" si="20">IF(AND(O14&lt;200.5,O14&gt;=120.5),"1","0")</f>
        <v>0</v>
      </c>
      <c r="Y14" s="71">
        <f t="shared" si="9"/>
        <v>0</v>
      </c>
      <c r="Z14" s="71" t="str">
        <f t="shared" ref="Z14:Z41" si="21">IF(AND(O14&lt;999,O14&gt;=200.5),"1","0")</f>
        <v>0</v>
      </c>
      <c r="AA14" s="71">
        <f t="shared" si="10"/>
        <v>0</v>
      </c>
      <c r="AB14" s="52"/>
      <c r="AC14" s="167" t="s">
        <v>130</v>
      </c>
      <c r="AD14" s="168"/>
      <c r="AE14" s="168"/>
      <c r="AF14" s="168"/>
      <c r="AG14" s="168"/>
      <c r="AH14" s="168"/>
      <c r="AI14" s="168"/>
      <c r="AJ14" s="168"/>
      <c r="AK14" s="168"/>
      <c r="AL14" s="168"/>
      <c r="AM14" s="169"/>
      <c r="AN14" s="52"/>
    </row>
    <row r="15" spans="1:40">
      <c r="A15" s="94">
        <v>43864</v>
      </c>
      <c r="B15" s="74">
        <f>Parâmetros!E4</f>
        <v>0.71</v>
      </c>
      <c r="C15" s="74">
        <f t="shared" si="0"/>
        <v>0.62249999999999994</v>
      </c>
      <c r="D15" s="75">
        <f t="shared" ref="D15" si="22">MAX(C47:C63)</f>
        <v>0.50124999999999997</v>
      </c>
      <c r="E15" s="69">
        <f t="shared" si="11"/>
        <v>2.2277777777777779</v>
      </c>
      <c r="F15" s="60" t="str">
        <f t="shared" si="12"/>
        <v>1</v>
      </c>
      <c r="G15" s="69">
        <f t="shared" si="1"/>
        <v>-124.72562499999998</v>
      </c>
      <c r="H15" s="60" t="str">
        <f t="shared" si="13"/>
        <v>0</v>
      </c>
      <c r="I15" s="69">
        <f t="shared" si="2"/>
        <v>-123.72562499999998</v>
      </c>
      <c r="J15" s="60" t="str">
        <f t="shared" si="14"/>
        <v>0</v>
      </c>
      <c r="K15" s="69">
        <f t="shared" si="3"/>
        <v>-372.700625</v>
      </c>
      <c r="L15" s="60" t="str">
        <f t="shared" si="15"/>
        <v>0</v>
      </c>
      <c r="M15" s="69">
        <f t="shared" si="4"/>
        <v>118.9785</v>
      </c>
      <c r="N15" s="60" t="str">
        <f t="shared" si="16"/>
        <v>0</v>
      </c>
      <c r="O15" s="76">
        <f t="shared" si="5"/>
        <v>2.2277777777777779</v>
      </c>
      <c r="P15" s="77">
        <v>9</v>
      </c>
      <c r="R15" s="71" t="str">
        <f t="shared" si="17"/>
        <v>1</v>
      </c>
      <c r="S15" s="71">
        <f t="shared" si="6"/>
        <v>1</v>
      </c>
      <c r="T15" s="71" t="str">
        <f t="shared" si="18"/>
        <v>0</v>
      </c>
      <c r="U15" s="71">
        <f t="shared" si="7"/>
        <v>0</v>
      </c>
      <c r="V15" s="71" t="str">
        <f t="shared" si="19"/>
        <v>0</v>
      </c>
      <c r="W15" s="71">
        <f t="shared" si="8"/>
        <v>0</v>
      </c>
      <c r="X15" s="71" t="str">
        <f t="shared" si="20"/>
        <v>0</v>
      </c>
      <c r="Y15" s="71">
        <f t="shared" si="9"/>
        <v>0</v>
      </c>
      <c r="Z15" s="71" t="str">
        <f t="shared" si="21"/>
        <v>0</v>
      </c>
      <c r="AA15" s="71">
        <f t="shared" si="10"/>
        <v>0</v>
      </c>
      <c r="AB15" s="52"/>
      <c r="AC15" s="170"/>
      <c r="AD15" s="171"/>
      <c r="AE15" s="171"/>
      <c r="AF15" s="171"/>
      <c r="AG15" s="171"/>
      <c r="AH15" s="171"/>
      <c r="AI15" s="171"/>
      <c r="AJ15" s="171"/>
      <c r="AK15" s="171"/>
      <c r="AL15" s="171"/>
      <c r="AM15" s="172"/>
      <c r="AN15" s="52"/>
    </row>
    <row r="16" spans="1:40">
      <c r="A16" s="94">
        <v>43865</v>
      </c>
      <c r="B16" s="74">
        <f>Parâmetros!E5</f>
        <v>0.65</v>
      </c>
      <c r="C16" s="74">
        <f t="shared" si="0"/>
        <v>0.5724999999999999</v>
      </c>
      <c r="D16" s="75">
        <f t="shared" ref="D16" si="23">MAX(C64:C80)</f>
        <v>0.62124999999999997</v>
      </c>
      <c r="E16" s="69">
        <f t="shared" si="11"/>
        <v>2.7611111111111111</v>
      </c>
      <c r="F16" s="60" t="str">
        <f t="shared" si="12"/>
        <v>1</v>
      </c>
      <c r="G16" s="69">
        <f t="shared" si="1"/>
        <v>-122.385625</v>
      </c>
      <c r="H16" s="60" t="str">
        <f t="shared" si="13"/>
        <v>0</v>
      </c>
      <c r="I16" s="69">
        <f t="shared" si="2"/>
        <v>-121.385625</v>
      </c>
      <c r="J16" s="60" t="str">
        <f t="shared" si="14"/>
        <v>0</v>
      </c>
      <c r="K16" s="69">
        <f t="shared" si="3"/>
        <v>-367.96062499999999</v>
      </c>
      <c r="L16" s="60" t="str">
        <f t="shared" si="15"/>
        <v>0</v>
      </c>
      <c r="M16" s="69">
        <f t="shared" si="4"/>
        <v>119.65735714285715</v>
      </c>
      <c r="N16" s="60" t="str">
        <f t="shared" si="16"/>
        <v>0</v>
      </c>
      <c r="O16" s="76">
        <f t="shared" si="5"/>
        <v>2.7611111111111111</v>
      </c>
      <c r="P16" s="77">
        <v>9</v>
      </c>
      <c r="R16" s="71" t="str">
        <f t="shared" si="17"/>
        <v>1</v>
      </c>
      <c r="S16" s="71">
        <f t="shared" si="6"/>
        <v>1</v>
      </c>
      <c r="T16" s="71" t="str">
        <f t="shared" si="18"/>
        <v>0</v>
      </c>
      <c r="U16" s="71">
        <f t="shared" si="7"/>
        <v>0</v>
      </c>
      <c r="V16" s="71" t="str">
        <f t="shared" si="19"/>
        <v>0</v>
      </c>
      <c r="W16" s="71">
        <f t="shared" si="8"/>
        <v>0</v>
      </c>
      <c r="X16" s="71" t="str">
        <f t="shared" si="20"/>
        <v>0</v>
      </c>
      <c r="Y16" s="71">
        <f t="shared" si="9"/>
        <v>0</v>
      </c>
      <c r="Z16" s="71" t="str">
        <f t="shared" si="21"/>
        <v>0</v>
      </c>
      <c r="AA16" s="71">
        <f t="shared" si="10"/>
        <v>0</v>
      </c>
      <c r="AB16" s="52"/>
      <c r="AC16" s="170"/>
      <c r="AD16" s="171"/>
      <c r="AE16" s="171"/>
      <c r="AF16" s="171"/>
      <c r="AG16" s="171"/>
      <c r="AH16" s="171"/>
      <c r="AI16" s="171"/>
      <c r="AJ16" s="171"/>
      <c r="AK16" s="171"/>
      <c r="AL16" s="171"/>
      <c r="AM16" s="172"/>
      <c r="AN16" s="52"/>
    </row>
    <row r="17" spans="1:40">
      <c r="A17" s="94">
        <v>43866</v>
      </c>
      <c r="B17" s="74">
        <f>Parâmetros!E6</f>
        <v>0.56999999999999995</v>
      </c>
      <c r="C17" s="74">
        <f t="shared" si="0"/>
        <v>0.51624999999999999</v>
      </c>
      <c r="D17" s="75">
        <f t="shared" ref="D17" si="24">MAX(C81:C97)</f>
        <v>0.82000000000000006</v>
      </c>
      <c r="E17" s="69">
        <f t="shared" si="11"/>
        <v>3.6444444444444448</v>
      </c>
      <c r="F17" s="60" t="str">
        <f t="shared" si="12"/>
        <v>1</v>
      </c>
      <c r="G17" s="69">
        <f t="shared" si="1"/>
        <v>-118.50999999999999</v>
      </c>
      <c r="H17" s="60" t="str">
        <f t="shared" si="13"/>
        <v>0</v>
      </c>
      <c r="I17" s="69">
        <f t="shared" si="2"/>
        <v>-117.50999999999999</v>
      </c>
      <c r="J17" s="60" t="str">
        <f t="shared" si="14"/>
        <v>0</v>
      </c>
      <c r="K17" s="69">
        <f t="shared" si="3"/>
        <v>-360.11</v>
      </c>
      <c r="L17" s="60" t="str">
        <f t="shared" si="15"/>
        <v>0</v>
      </c>
      <c r="M17" s="69">
        <f t="shared" si="4"/>
        <v>120.78171428571429</v>
      </c>
      <c r="N17" s="60" t="str">
        <f t="shared" si="16"/>
        <v>0</v>
      </c>
      <c r="O17" s="76">
        <f t="shared" si="5"/>
        <v>3.6444444444444448</v>
      </c>
      <c r="P17" s="77">
        <v>9</v>
      </c>
      <c r="R17" s="71" t="str">
        <f t="shared" si="17"/>
        <v>1</v>
      </c>
      <c r="S17" s="71">
        <f t="shared" si="6"/>
        <v>1</v>
      </c>
      <c r="T17" s="71" t="str">
        <f t="shared" si="18"/>
        <v>0</v>
      </c>
      <c r="U17" s="71">
        <f t="shared" si="7"/>
        <v>0</v>
      </c>
      <c r="V17" s="71" t="str">
        <f t="shared" si="19"/>
        <v>0</v>
      </c>
      <c r="W17" s="71">
        <f t="shared" si="8"/>
        <v>0</v>
      </c>
      <c r="X17" s="71" t="str">
        <f t="shared" si="20"/>
        <v>0</v>
      </c>
      <c r="Y17" s="71">
        <f t="shared" si="9"/>
        <v>0</v>
      </c>
      <c r="Z17" s="71" t="str">
        <f t="shared" si="21"/>
        <v>0</v>
      </c>
      <c r="AA17" s="71">
        <f t="shared" si="10"/>
        <v>0</v>
      </c>
      <c r="AB17" s="52"/>
      <c r="AC17" s="170"/>
      <c r="AD17" s="171"/>
      <c r="AE17" s="171"/>
      <c r="AF17" s="171"/>
      <c r="AG17" s="171"/>
      <c r="AH17" s="171"/>
      <c r="AI17" s="171"/>
      <c r="AJ17" s="171"/>
      <c r="AK17" s="171"/>
      <c r="AL17" s="171"/>
      <c r="AM17" s="172"/>
      <c r="AN17" s="52"/>
    </row>
    <row r="18" spans="1:40">
      <c r="A18" s="94">
        <v>43867</v>
      </c>
      <c r="B18" s="74">
        <f>Parâmetros!E7</f>
        <v>0.52</v>
      </c>
      <c r="C18" s="74">
        <f t="shared" si="0"/>
        <v>0.47375</v>
      </c>
      <c r="D18" s="75">
        <f t="shared" ref="D18" si="25">MAX(C98:C114)</f>
        <v>0.75</v>
      </c>
      <c r="E18" s="69">
        <f t="shared" si="11"/>
        <v>3.333333333333333</v>
      </c>
      <c r="F18" s="60" t="str">
        <f t="shared" si="12"/>
        <v>1</v>
      </c>
      <c r="G18" s="69">
        <f t="shared" si="1"/>
        <v>-119.875</v>
      </c>
      <c r="H18" s="60" t="str">
        <f t="shared" si="13"/>
        <v>0</v>
      </c>
      <c r="I18" s="69">
        <f t="shared" si="2"/>
        <v>-118.875</v>
      </c>
      <c r="J18" s="60" t="str">
        <f t="shared" si="14"/>
        <v>0</v>
      </c>
      <c r="K18" s="69">
        <f t="shared" si="3"/>
        <v>-362.875</v>
      </c>
      <c r="L18" s="60" t="str">
        <f t="shared" si="15"/>
        <v>0</v>
      </c>
      <c r="M18" s="69">
        <f t="shared" si="4"/>
        <v>120.38571428571429</v>
      </c>
      <c r="N18" s="60" t="str">
        <f t="shared" si="16"/>
        <v>0</v>
      </c>
      <c r="O18" s="76">
        <f t="shared" si="5"/>
        <v>3.333333333333333</v>
      </c>
      <c r="P18" s="77">
        <v>9</v>
      </c>
      <c r="R18" s="71" t="str">
        <f t="shared" si="17"/>
        <v>1</v>
      </c>
      <c r="S18" s="71">
        <f t="shared" si="6"/>
        <v>1</v>
      </c>
      <c r="T18" s="71" t="str">
        <f t="shared" si="18"/>
        <v>0</v>
      </c>
      <c r="U18" s="71">
        <f t="shared" si="7"/>
        <v>0</v>
      </c>
      <c r="V18" s="71" t="str">
        <f t="shared" si="19"/>
        <v>0</v>
      </c>
      <c r="W18" s="71">
        <f t="shared" si="8"/>
        <v>0</v>
      </c>
      <c r="X18" s="71" t="str">
        <f t="shared" si="20"/>
        <v>0</v>
      </c>
      <c r="Y18" s="71">
        <f t="shared" si="9"/>
        <v>0</v>
      </c>
      <c r="Z18" s="71" t="str">
        <f t="shared" si="21"/>
        <v>0</v>
      </c>
      <c r="AA18" s="71">
        <f t="shared" si="10"/>
        <v>0</v>
      </c>
      <c r="AB18" s="52"/>
      <c r="AC18" s="170"/>
      <c r="AD18" s="171"/>
      <c r="AE18" s="171"/>
      <c r="AF18" s="171"/>
      <c r="AG18" s="171"/>
      <c r="AH18" s="171"/>
      <c r="AI18" s="171"/>
      <c r="AJ18" s="171"/>
      <c r="AK18" s="171"/>
      <c r="AL18" s="171"/>
      <c r="AM18" s="172"/>
      <c r="AN18" s="52"/>
    </row>
    <row r="19" spans="1:40" ht="15.75" thickBot="1">
      <c r="A19" s="94">
        <v>43868</v>
      </c>
      <c r="B19" s="74">
        <f>Parâmetros!E8</f>
        <v>0.5</v>
      </c>
      <c r="C19" s="74">
        <f t="shared" si="0"/>
        <v>0.43625000000000003</v>
      </c>
      <c r="D19" s="75">
        <f t="shared" ref="D19" si="26">MAX(C115:C131)</f>
        <v>0.50750000000000006</v>
      </c>
      <c r="E19" s="69">
        <f t="shared" si="11"/>
        <v>2.255555555555556</v>
      </c>
      <c r="F19" s="60" t="str">
        <f t="shared" si="12"/>
        <v>1</v>
      </c>
      <c r="G19" s="69">
        <f t="shared" si="1"/>
        <v>-124.60374999999999</v>
      </c>
      <c r="H19" s="60" t="str">
        <f t="shared" si="13"/>
        <v>0</v>
      </c>
      <c r="I19" s="69">
        <f t="shared" si="2"/>
        <v>-123.60374999999999</v>
      </c>
      <c r="J19" s="60" t="str">
        <f t="shared" si="14"/>
        <v>0</v>
      </c>
      <c r="K19" s="69">
        <f t="shared" si="3"/>
        <v>-372.45375000000001</v>
      </c>
      <c r="L19" s="60" t="str">
        <f t="shared" si="15"/>
        <v>0</v>
      </c>
      <c r="M19" s="69">
        <f t="shared" si="4"/>
        <v>119.01385714285713</v>
      </c>
      <c r="N19" s="60" t="str">
        <f t="shared" si="16"/>
        <v>0</v>
      </c>
      <c r="O19" s="76">
        <f t="shared" si="5"/>
        <v>2.255555555555556</v>
      </c>
      <c r="P19" s="77">
        <v>9</v>
      </c>
      <c r="R19" s="71" t="str">
        <f t="shared" si="17"/>
        <v>1</v>
      </c>
      <c r="S19" s="71">
        <f t="shared" si="6"/>
        <v>1</v>
      </c>
      <c r="T19" s="71" t="str">
        <f t="shared" si="18"/>
        <v>0</v>
      </c>
      <c r="U19" s="71">
        <f t="shared" si="7"/>
        <v>0</v>
      </c>
      <c r="V19" s="71" t="str">
        <f t="shared" si="19"/>
        <v>0</v>
      </c>
      <c r="W19" s="71">
        <f t="shared" si="8"/>
        <v>0</v>
      </c>
      <c r="X19" s="71" t="str">
        <f t="shared" si="20"/>
        <v>0</v>
      </c>
      <c r="Y19" s="71">
        <f t="shared" si="9"/>
        <v>0</v>
      </c>
      <c r="Z19" s="71" t="str">
        <f t="shared" si="21"/>
        <v>0</v>
      </c>
      <c r="AA19" s="71">
        <f t="shared" si="10"/>
        <v>0</v>
      </c>
      <c r="AB19" s="52"/>
      <c r="AC19" s="173"/>
      <c r="AD19" s="174"/>
      <c r="AE19" s="174"/>
      <c r="AF19" s="174"/>
      <c r="AG19" s="174"/>
      <c r="AH19" s="174"/>
      <c r="AI19" s="174"/>
      <c r="AJ19" s="174"/>
      <c r="AK19" s="174"/>
      <c r="AL19" s="174"/>
      <c r="AM19" s="175"/>
      <c r="AN19" s="52"/>
    </row>
    <row r="20" spans="1:40" ht="15.75" thickBot="1">
      <c r="A20" s="94">
        <v>43869</v>
      </c>
      <c r="B20" s="74">
        <f>Parâmetros!E9</f>
        <v>0.56999999999999995</v>
      </c>
      <c r="C20" s="74">
        <f t="shared" si="0"/>
        <v>0.4</v>
      </c>
      <c r="D20" s="75">
        <f t="shared" ref="D20" si="27">MAX(C132:C148)</f>
        <v>0.38375000000000004</v>
      </c>
      <c r="E20" s="69">
        <f t="shared" si="11"/>
        <v>1.7055555555555557</v>
      </c>
      <c r="F20" s="60" t="str">
        <f t="shared" si="12"/>
        <v>1</v>
      </c>
      <c r="G20" s="69">
        <f t="shared" si="1"/>
        <v>-127.01687500000003</v>
      </c>
      <c r="H20" s="60" t="str">
        <f t="shared" si="13"/>
        <v>0</v>
      </c>
      <c r="I20" s="69">
        <f t="shared" si="2"/>
        <v>-126.01687500000003</v>
      </c>
      <c r="J20" s="60" t="str">
        <f t="shared" si="14"/>
        <v>0</v>
      </c>
      <c r="K20" s="69">
        <f t="shared" si="3"/>
        <v>-377.34187500000002</v>
      </c>
      <c r="L20" s="60" t="str">
        <f t="shared" si="15"/>
        <v>0</v>
      </c>
      <c r="M20" s="69">
        <f t="shared" si="4"/>
        <v>118.3137857142857</v>
      </c>
      <c r="N20" s="60" t="str">
        <f t="shared" si="16"/>
        <v>0</v>
      </c>
      <c r="O20" s="76">
        <f t="shared" si="5"/>
        <v>1.7055555555555557</v>
      </c>
      <c r="P20" s="77">
        <v>9</v>
      </c>
      <c r="R20" s="71" t="str">
        <f t="shared" si="17"/>
        <v>1</v>
      </c>
      <c r="S20" s="71">
        <f t="shared" si="6"/>
        <v>1</v>
      </c>
      <c r="T20" s="71" t="str">
        <f t="shared" si="18"/>
        <v>0</v>
      </c>
      <c r="U20" s="71">
        <f t="shared" si="7"/>
        <v>0</v>
      </c>
      <c r="V20" s="71" t="str">
        <f t="shared" si="19"/>
        <v>0</v>
      </c>
      <c r="W20" s="71">
        <f t="shared" si="8"/>
        <v>0</v>
      </c>
      <c r="X20" s="71" t="str">
        <f t="shared" si="20"/>
        <v>0</v>
      </c>
      <c r="Y20" s="71">
        <f t="shared" si="9"/>
        <v>0</v>
      </c>
      <c r="Z20" s="71" t="str">
        <f t="shared" si="21"/>
        <v>0</v>
      </c>
      <c r="AA20" s="71">
        <f t="shared" si="10"/>
        <v>0</v>
      </c>
      <c r="AB20" s="52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52"/>
    </row>
    <row r="21" spans="1:40" ht="15.75" customHeight="1" thickBot="1">
      <c r="A21" s="94">
        <v>43870</v>
      </c>
      <c r="B21" s="74">
        <f>Parâmetros!E10</f>
        <v>0.61</v>
      </c>
      <c r="C21" s="74">
        <f t="shared" si="0"/>
        <v>0.35250000000000004</v>
      </c>
      <c r="D21" s="75">
        <f t="shared" ref="D21" si="28">MAX(C149:C165)</f>
        <v>0.39750000000000002</v>
      </c>
      <c r="E21" s="69">
        <f t="shared" si="11"/>
        <v>1.7666666666666666</v>
      </c>
      <c r="F21" s="60" t="str">
        <f t="shared" si="12"/>
        <v>1</v>
      </c>
      <c r="G21" s="69">
        <f t="shared" si="1"/>
        <v>-126.74874999999997</v>
      </c>
      <c r="H21" s="60" t="str">
        <f t="shared" si="13"/>
        <v>0</v>
      </c>
      <c r="I21" s="69">
        <f t="shared" si="2"/>
        <v>-125.74874999999997</v>
      </c>
      <c r="J21" s="60" t="str">
        <f t="shared" si="14"/>
        <v>0</v>
      </c>
      <c r="K21" s="69">
        <f t="shared" si="3"/>
        <v>-376.79874999999998</v>
      </c>
      <c r="L21" s="60" t="str">
        <f t="shared" si="15"/>
        <v>0</v>
      </c>
      <c r="M21" s="69">
        <f t="shared" si="4"/>
        <v>118.39157142857142</v>
      </c>
      <c r="N21" s="60" t="str">
        <f t="shared" si="16"/>
        <v>0</v>
      </c>
      <c r="O21" s="76">
        <f t="shared" si="5"/>
        <v>1.7666666666666666</v>
      </c>
      <c r="P21" s="77">
        <v>9</v>
      </c>
      <c r="R21" s="71" t="str">
        <f t="shared" si="17"/>
        <v>1</v>
      </c>
      <c r="S21" s="71">
        <f t="shared" si="6"/>
        <v>1</v>
      </c>
      <c r="T21" s="71" t="str">
        <f t="shared" si="18"/>
        <v>0</v>
      </c>
      <c r="U21" s="71">
        <f t="shared" si="7"/>
        <v>0</v>
      </c>
      <c r="V21" s="71" t="str">
        <f t="shared" si="19"/>
        <v>0</v>
      </c>
      <c r="W21" s="71">
        <f t="shared" si="8"/>
        <v>0</v>
      </c>
      <c r="X21" s="71" t="str">
        <f t="shared" si="20"/>
        <v>0</v>
      </c>
      <c r="Y21" s="71">
        <f t="shared" si="9"/>
        <v>0</v>
      </c>
      <c r="Z21" s="71" t="str">
        <f t="shared" si="21"/>
        <v>0</v>
      </c>
      <c r="AA21" s="71">
        <f t="shared" si="10"/>
        <v>0</v>
      </c>
      <c r="AB21" s="52"/>
      <c r="AC21" s="176" t="s">
        <v>123</v>
      </c>
      <c r="AD21" s="177"/>
      <c r="AE21" s="177"/>
      <c r="AF21" s="177"/>
      <c r="AG21" s="177"/>
      <c r="AH21" s="177"/>
      <c r="AI21" s="177"/>
      <c r="AJ21" s="177"/>
      <c r="AK21" s="177"/>
      <c r="AL21" s="177"/>
      <c r="AM21" s="178"/>
      <c r="AN21" s="52"/>
    </row>
    <row r="22" spans="1:40">
      <c r="A22" s="94">
        <v>43871</v>
      </c>
      <c r="B22" s="74">
        <f>Parâmetros!E11</f>
        <v>0.85</v>
      </c>
      <c r="C22" s="74">
        <f t="shared" si="0"/>
        <v>0.30125000000000002</v>
      </c>
      <c r="D22" s="75">
        <f t="shared" ref="D22" si="29">MAX(C166:C182)</f>
        <v>0.37</v>
      </c>
      <c r="E22" s="69">
        <f t="shared" si="11"/>
        <v>1.6444444444444444</v>
      </c>
      <c r="F22" s="60" t="str">
        <f t="shared" si="12"/>
        <v>1</v>
      </c>
      <c r="G22" s="69">
        <f t="shared" si="1"/>
        <v>-127.28500000000003</v>
      </c>
      <c r="H22" s="60" t="str">
        <f t="shared" si="13"/>
        <v>0</v>
      </c>
      <c r="I22" s="69">
        <f t="shared" si="2"/>
        <v>-126.28500000000003</v>
      </c>
      <c r="J22" s="60" t="str">
        <f t="shared" si="14"/>
        <v>0</v>
      </c>
      <c r="K22" s="69">
        <f t="shared" si="3"/>
        <v>-377.88500000000005</v>
      </c>
      <c r="L22" s="60" t="str">
        <f t="shared" si="15"/>
        <v>0</v>
      </c>
      <c r="M22" s="69">
        <f t="shared" si="4"/>
        <v>118.23599999999999</v>
      </c>
      <c r="N22" s="60" t="str">
        <f t="shared" si="16"/>
        <v>0</v>
      </c>
      <c r="O22" s="76">
        <f t="shared" si="5"/>
        <v>1.6444444444444444</v>
      </c>
      <c r="P22" s="77">
        <v>9</v>
      </c>
      <c r="R22" s="71" t="str">
        <f t="shared" si="17"/>
        <v>1</v>
      </c>
      <c r="S22" s="71">
        <f t="shared" si="6"/>
        <v>1</v>
      </c>
      <c r="T22" s="71" t="str">
        <f t="shared" si="18"/>
        <v>0</v>
      </c>
      <c r="U22" s="71">
        <f t="shared" si="7"/>
        <v>0</v>
      </c>
      <c r="V22" s="71" t="str">
        <f t="shared" si="19"/>
        <v>0</v>
      </c>
      <c r="W22" s="71">
        <f t="shared" si="8"/>
        <v>0</v>
      </c>
      <c r="X22" s="71" t="str">
        <f t="shared" si="20"/>
        <v>0</v>
      </c>
      <c r="Y22" s="71">
        <f t="shared" si="9"/>
        <v>0</v>
      </c>
      <c r="Z22" s="71" t="str">
        <f t="shared" si="21"/>
        <v>0</v>
      </c>
      <c r="AA22" s="71">
        <f t="shared" si="10"/>
        <v>0</v>
      </c>
      <c r="AB22" s="52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52"/>
    </row>
    <row r="23" spans="1:40">
      <c r="A23" s="94">
        <v>43872</v>
      </c>
      <c r="B23" s="74">
        <f>Parâmetros!E12</f>
        <v>0.31</v>
      </c>
      <c r="C23" s="74">
        <f t="shared" si="0"/>
        <v>0.22374999999999998</v>
      </c>
      <c r="D23" s="75">
        <f t="shared" ref="D23" si="30">MAX(C183:C199)</f>
        <v>0.33</v>
      </c>
      <c r="E23" s="69">
        <f t="shared" si="11"/>
        <v>1.4666666666666668</v>
      </c>
      <c r="F23" s="60" t="str">
        <f t="shared" si="12"/>
        <v>1</v>
      </c>
      <c r="G23" s="69">
        <f t="shared" si="1"/>
        <v>-128.065</v>
      </c>
      <c r="H23" s="60" t="str">
        <f t="shared" si="13"/>
        <v>0</v>
      </c>
      <c r="I23" s="69">
        <f t="shared" si="2"/>
        <v>-127.065</v>
      </c>
      <c r="J23" s="60" t="str">
        <f t="shared" si="14"/>
        <v>0</v>
      </c>
      <c r="K23" s="69">
        <f t="shared" si="3"/>
        <v>-379.46499999999997</v>
      </c>
      <c r="L23" s="60" t="str">
        <f t="shared" si="15"/>
        <v>0</v>
      </c>
      <c r="M23" s="69">
        <f t="shared" si="4"/>
        <v>118.00971428571428</v>
      </c>
      <c r="N23" s="60" t="str">
        <f t="shared" si="16"/>
        <v>0</v>
      </c>
      <c r="O23" s="76">
        <f t="shared" si="5"/>
        <v>1.4666666666666668</v>
      </c>
      <c r="P23" s="77">
        <v>9</v>
      </c>
      <c r="R23" s="71" t="str">
        <f t="shared" si="17"/>
        <v>1</v>
      </c>
      <c r="S23" s="71">
        <f t="shared" si="6"/>
        <v>1</v>
      </c>
      <c r="T23" s="71" t="str">
        <f t="shared" si="18"/>
        <v>0</v>
      </c>
      <c r="U23" s="71">
        <f t="shared" si="7"/>
        <v>0</v>
      </c>
      <c r="V23" s="71" t="str">
        <f t="shared" si="19"/>
        <v>0</v>
      </c>
      <c r="W23" s="71">
        <f t="shared" si="8"/>
        <v>0</v>
      </c>
      <c r="X23" s="71" t="str">
        <f t="shared" si="20"/>
        <v>0</v>
      </c>
      <c r="Y23" s="71">
        <f t="shared" si="9"/>
        <v>0</v>
      </c>
      <c r="Z23" s="71" t="str">
        <f t="shared" si="21"/>
        <v>0</v>
      </c>
      <c r="AA23" s="71">
        <f t="shared" si="10"/>
        <v>0</v>
      </c>
      <c r="AB23" s="52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52"/>
    </row>
    <row r="24" spans="1:40">
      <c r="A24" s="94">
        <v>43873</v>
      </c>
      <c r="B24" s="74">
        <f>Parâmetros!E13</f>
        <v>0.2</v>
      </c>
      <c r="C24" s="74">
        <f t="shared" si="0"/>
        <v>0.2175</v>
      </c>
      <c r="D24" s="75">
        <f t="shared" ref="D24" si="31">MAX(C200:C216)</f>
        <v>0.29499999999999998</v>
      </c>
      <c r="E24" s="69">
        <f t="shared" si="11"/>
        <v>1.3111111111111109</v>
      </c>
      <c r="F24" s="60" t="str">
        <f t="shared" si="12"/>
        <v>1</v>
      </c>
      <c r="G24" s="69">
        <f t="shared" si="1"/>
        <v>-128.7475</v>
      </c>
      <c r="H24" s="60" t="str">
        <f t="shared" si="13"/>
        <v>0</v>
      </c>
      <c r="I24" s="69">
        <f t="shared" si="2"/>
        <v>-127.7475</v>
      </c>
      <c r="J24" s="60" t="str">
        <f t="shared" si="14"/>
        <v>0</v>
      </c>
      <c r="K24" s="69">
        <f t="shared" si="3"/>
        <v>-380.84750000000003</v>
      </c>
      <c r="L24" s="60" t="str">
        <f t="shared" si="15"/>
        <v>0</v>
      </c>
      <c r="M24" s="69">
        <f t="shared" si="4"/>
        <v>117.81171428571429</v>
      </c>
      <c r="N24" s="60" t="str">
        <f t="shared" si="16"/>
        <v>0</v>
      </c>
      <c r="O24" s="76">
        <f t="shared" si="5"/>
        <v>1.3111111111111109</v>
      </c>
      <c r="P24" s="77">
        <v>9</v>
      </c>
      <c r="R24" s="71" t="str">
        <f t="shared" si="17"/>
        <v>1</v>
      </c>
      <c r="S24" s="71">
        <f t="shared" si="6"/>
        <v>1</v>
      </c>
      <c r="T24" s="71" t="str">
        <f t="shared" si="18"/>
        <v>0</v>
      </c>
      <c r="U24" s="71">
        <f t="shared" si="7"/>
        <v>0</v>
      </c>
      <c r="V24" s="71" t="str">
        <f t="shared" si="19"/>
        <v>0</v>
      </c>
      <c r="W24" s="71">
        <f t="shared" si="8"/>
        <v>0</v>
      </c>
      <c r="X24" s="71" t="str">
        <f t="shared" si="20"/>
        <v>0</v>
      </c>
      <c r="Y24" s="71">
        <f t="shared" si="9"/>
        <v>0</v>
      </c>
      <c r="Z24" s="71" t="str">
        <f t="shared" si="21"/>
        <v>0</v>
      </c>
      <c r="AA24" s="71">
        <f t="shared" si="10"/>
        <v>0</v>
      </c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</row>
    <row r="25" spans="1:40">
      <c r="A25" s="94">
        <v>43874</v>
      </c>
      <c r="B25" s="74">
        <f>Parâmetros!E14</f>
        <v>0.23</v>
      </c>
      <c r="C25" s="74">
        <f t="shared" si="0"/>
        <v>0.22875000000000001</v>
      </c>
      <c r="D25" s="75">
        <f t="shared" ref="D25" si="32">MAX(C217:C233)</f>
        <v>0.32500000000000001</v>
      </c>
      <c r="E25" s="69">
        <f t="shared" si="11"/>
        <v>1.4444444444444446</v>
      </c>
      <c r="F25" s="60" t="str">
        <f t="shared" si="12"/>
        <v>1</v>
      </c>
      <c r="G25" s="69">
        <f t="shared" si="1"/>
        <v>-128.16250000000002</v>
      </c>
      <c r="H25" s="60" t="str">
        <f t="shared" si="13"/>
        <v>0</v>
      </c>
      <c r="I25" s="69">
        <f t="shared" si="2"/>
        <v>-127.16250000000002</v>
      </c>
      <c r="J25" s="60" t="str">
        <f t="shared" si="14"/>
        <v>0</v>
      </c>
      <c r="K25" s="69">
        <f t="shared" si="3"/>
        <v>-379.66250000000002</v>
      </c>
      <c r="L25" s="60" t="str">
        <f t="shared" si="15"/>
        <v>0</v>
      </c>
      <c r="M25" s="69">
        <f t="shared" si="4"/>
        <v>117.98142857142857</v>
      </c>
      <c r="N25" s="60" t="str">
        <f t="shared" si="16"/>
        <v>0</v>
      </c>
      <c r="O25" s="76">
        <f t="shared" si="5"/>
        <v>1.4444444444444446</v>
      </c>
      <c r="P25" s="77">
        <v>9</v>
      </c>
      <c r="R25" s="71" t="str">
        <f t="shared" si="17"/>
        <v>1</v>
      </c>
      <c r="S25" s="71">
        <f t="shared" si="6"/>
        <v>1</v>
      </c>
      <c r="T25" s="71" t="str">
        <f t="shared" si="18"/>
        <v>0</v>
      </c>
      <c r="U25" s="71">
        <f t="shared" si="7"/>
        <v>0</v>
      </c>
      <c r="V25" s="71" t="str">
        <f t="shared" si="19"/>
        <v>0</v>
      </c>
      <c r="W25" s="71">
        <f t="shared" si="8"/>
        <v>0</v>
      </c>
      <c r="X25" s="71" t="str">
        <f t="shared" si="20"/>
        <v>0</v>
      </c>
      <c r="Y25" s="71">
        <f t="shared" si="9"/>
        <v>0</v>
      </c>
      <c r="Z25" s="71" t="str">
        <f t="shared" si="21"/>
        <v>0</v>
      </c>
      <c r="AA25" s="71">
        <f t="shared" si="10"/>
        <v>0</v>
      </c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</row>
    <row r="26" spans="1:40">
      <c r="A26" s="94">
        <v>43875</v>
      </c>
      <c r="B26" s="74">
        <f>Parâmetros!E15</f>
        <v>0.22</v>
      </c>
      <c r="C26" s="74">
        <f t="shared" si="0"/>
        <v>0.23875000000000002</v>
      </c>
      <c r="D26" s="75">
        <f t="shared" ref="D26" si="33">MAX(C234:C250)</f>
        <v>0.37874999999999998</v>
      </c>
      <c r="E26" s="69">
        <f t="shared" si="11"/>
        <v>1.6833333333333333</v>
      </c>
      <c r="F26" s="60" t="str">
        <f t="shared" si="12"/>
        <v>1</v>
      </c>
      <c r="G26" s="69">
        <f t="shared" si="1"/>
        <v>-127.114375</v>
      </c>
      <c r="H26" s="60" t="str">
        <f t="shared" si="13"/>
        <v>0</v>
      </c>
      <c r="I26" s="69">
        <f t="shared" si="2"/>
        <v>-126.114375</v>
      </c>
      <c r="J26" s="60" t="str">
        <f t="shared" si="14"/>
        <v>0</v>
      </c>
      <c r="K26" s="69">
        <f t="shared" si="3"/>
        <v>-377.53937500000001</v>
      </c>
      <c r="L26" s="60" t="str">
        <f t="shared" si="15"/>
        <v>0</v>
      </c>
      <c r="M26" s="69">
        <f t="shared" si="4"/>
        <v>118.2855</v>
      </c>
      <c r="N26" s="60" t="str">
        <f t="shared" si="16"/>
        <v>0</v>
      </c>
      <c r="O26" s="76">
        <f t="shared" si="5"/>
        <v>1.6833333333333333</v>
      </c>
      <c r="P26" s="77">
        <v>9</v>
      </c>
      <c r="R26" s="71" t="str">
        <f t="shared" si="17"/>
        <v>1</v>
      </c>
      <c r="S26" s="71">
        <f t="shared" si="6"/>
        <v>1</v>
      </c>
      <c r="T26" s="71" t="str">
        <f t="shared" si="18"/>
        <v>0</v>
      </c>
      <c r="U26" s="71">
        <f t="shared" si="7"/>
        <v>0</v>
      </c>
      <c r="V26" s="71" t="str">
        <f t="shared" si="19"/>
        <v>0</v>
      </c>
      <c r="W26" s="71">
        <f t="shared" si="8"/>
        <v>0</v>
      </c>
      <c r="X26" s="71" t="str">
        <f t="shared" si="20"/>
        <v>0</v>
      </c>
      <c r="Y26" s="71">
        <f t="shared" si="9"/>
        <v>0</v>
      </c>
      <c r="Z26" s="71" t="str">
        <f t="shared" si="21"/>
        <v>0</v>
      </c>
      <c r="AA26" s="71">
        <f t="shared" si="10"/>
        <v>0</v>
      </c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</row>
    <row r="27" spans="1:40">
      <c r="A27" s="94">
        <v>43876</v>
      </c>
      <c r="B27" s="74">
        <f>Parâmetros!E16</f>
        <v>0.21</v>
      </c>
      <c r="C27" s="74">
        <f t="shared" si="0"/>
        <v>0.25</v>
      </c>
      <c r="D27" s="75">
        <f t="shared" ref="D27" si="34">MAX(C251:C267)</f>
        <v>0.67625000000000002</v>
      </c>
      <c r="E27" s="69">
        <f t="shared" si="11"/>
        <v>3.0055555555555555</v>
      </c>
      <c r="F27" s="60" t="str">
        <f t="shared" si="12"/>
        <v>1</v>
      </c>
      <c r="G27" s="69">
        <f t="shared" si="1"/>
        <v>-121.31312500000001</v>
      </c>
      <c r="H27" s="60" t="str">
        <f t="shared" si="13"/>
        <v>0</v>
      </c>
      <c r="I27" s="69">
        <f t="shared" si="2"/>
        <v>-120.31312500000001</v>
      </c>
      <c r="J27" s="60" t="str">
        <f t="shared" si="14"/>
        <v>0</v>
      </c>
      <c r="K27" s="69">
        <f t="shared" si="3"/>
        <v>-365.78812500000004</v>
      </c>
      <c r="L27" s="60" t="str">
        <f t="shared" si="15"/>
        <v>0</v>
      </c>
      <c r="M27" s="69">
        <f t="shared" si="4"/>
        <v>119.96850000000001</v>
      </c>
      <c r="N27" s="60" t="str">
        <f t="shared" si="16"/>
        <v>0</v>
      </c>
      <c r="O27" s="76">
        <f t="shared" si="5"/>
        <v>3.0055555555555555</v>
      </c>
      <c r="P27" s="77">
        <v>9</v>
      </c>
      <c r="R27" s="71" t="str">
        <f t="shared" si="17"/>
        <v>1</v>
      </c>
      <c r="S27" s="71">
        <f t="shared" si="6"/>
        <v>1</v>
      </c>
      <c r="T27" s="71" t="str">
        <f t="shared" si="18"/>
        <v>0</v>
      </c>
      <c r="U27" s="71">
        <f t="shared" si="7"/>
        <v>0</v>
      </c>
      <c r="V27" s="71" t="str">
        <f t="shared" si="19"/>
        <v>0</v>
      </c>
      <c r="W27" s="71">
        <f t="shared" si="8"/>
        <v>0</v>
      </c>
      <c r="X27" s="71" t="str">
        <f t="shared" si="20"/>
        <v>0</v>
      </c>
      <c r="Y27" s="71">
        <f t="shared" si="9"/>
        <v>0</v>
      </c>
      <c r="Z27" s="71" t="str">
        <f t="shared" si="21"/>
        <v>0</v>
      </c>
      <c r="AA27" s="71">
        <f t="shared" si="10"/>
        <v>0</v>
      </c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</row>
    <row r="28" spans="1:40">
      <c r="A28" s="94">
        <v>43877</v>
      </c>
      <c r="B28" s="74">
        <f>Parâmetros!E17</f>
        <v>0.19</v>
      </c>
      <c r="C28" s="74">
        <f t="shared" si="0"/>
        <v>0.26</v>
      </c>
      <c r="D28" s="75">
        <f t="shared" ref="D28" si="35">MAX(C268:C284)</f>
        <v>0.52374999999999994</v>
      </c>
      <c r="E28" s="69">
        <f t="shared" si="11"/>
        <v>2.3277777777777775</v>
      </c>
      <c r="F28" s="60" t="str">
        <f t="shared" si="12"/>
        <v>1</v>
      </c>
      <c r="G28" s="69">
        <f t="shared" si="1"/>
        <v>-124.28687500000001</v>
      </c>
      <c r="H28" s="60" t="str">
        <f t="shared" si="13"/>
        <v>0</v>
      </c>
      <c r="I28" s="69">
        <f t="shared" si="2"/>
        <v>-123.28687500000001</v>
      </c>
      <c r="J28" s="60" t="str">
        <f t="shared" si="14"/>
        <v>0</v>
      </c>
      <c r="K28" s="69">
        <f t="shared" si="3"/>
        <v>-371.81187499999999</v>
      </c>
      <c r="L28" s="60" t="str">
        <f t="shared" si="15"/>
        <v>0</v>
      </c>
      <c r="M28" s="69">
        <f t="shared" si="4"/>
        <v>119.10578571428572</v>
      </c>
      <c r="N28" s="60" t="str">
        <f t="shared" si="16"/>
        <v>0</v>
      </c>
      <c r="O28" s="76">
        <f t="shared" si="5"/>
        <v>2.3277777777777775</v>
      </c>
      <c r="P28" s="77">
        <v>9</v>
      </c>
      <c r="R28" s="71" t="str">
        <f t="shared" si="17"/>
        <v>1</v>
      </c>
      <c r="S28" s="71">
        <f t="shared" si="6"/>
        <v>1</v>
      </c>
      <c r="T28" s="71" t="str">
        <f t="shared" si="18"/>
        <v>0</v>
      </c>
      <c r="U28" s="71">
        <f t="shared" si="7"/>
        <v>0</v>
      </c>
      <c r="V28" s="71" t="str">
        <f t="shared" si="19"/>
        <v>0</v>
      </c>
      <c r="W28" s="71">
        <f t="shared" si="8"/>
        <v>0</v>
      </c>
      <c r="X28" s="71" t="str">
        <f t="shared" si="20"/>
        <v>0</v>
      </c>
      <c r="Y28" s="71">
        <f t="shared" si="9"/>
        <v>0</v>
      </c>
      <c r="Z28" s="71" t="str">
        <f t="shared" si="21"/>
        <v>0</v>
      </c>
      <c r="AA28" s="71">
        <f t="shared" si="10"/>
        <v>0</v>
      </c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</row>
    <row r="29" spans="1:40">
      <c r="A29" s="94">
        <v>43878</v>
      </c>
      <c r="B29" s="74">
        <f>Parâmetros!E18</f>
        <v>0.2</v>
      </c>
      <c r="C29" s="74">
        <f t="shared" si="0"/>
        <v>0.27374999999999999</v>
      </c>
      <c r="D29" s="75">
        <f t="shared" ref="D29" si="36">MAX(C285:C301)</f>
        <v>0.54249999999999998</v>
      </c>
      <c r="E29" s="69">
        <f t="shared" si="11"/>
        <v>2.411111111111111</v>
      </c>
      <c r="F29" s="60" t="str">
        <f t="shared" si="12"/>
        <v>1</v>
      </c>
      <c r="G29" s="69">
        <f t="shared" si="1"/>
        <v>-123.92124999999999</v>
      </c>
      <c r="H29" s="60" t="str">
        <f t="shared" si="13"/>
        <v>0</v>
      </c>
      <c r="I29" s="69">
        <f t="shared" si="2"/>
        <v>-122.92124999999999</v>
      </c>
      <c r="J29" s="60" t="str">
        <f t="shared" si="14"/>
        <v>0</v>
      </c>
      <c r="K29" s="69">
        <f t="shared" si="3"/>
        <v>-371.07124999999996</v>
      </c>
      <c r="L29" s="60" t="str">
        <f t="shared" si="15"/>
        <v>0</v>
      </c>
      <c r="M29" s="69">
        <f t="shared" si="4"/>
        <v>119.21185714285716</v>
      </c>
      <c r="N29" s="60" t="str">
        <f t="shared" si="16"/>
        <v>0</v>
      </c>
      <c r="O29" s="76">
        <f t="shared" si="5"/>
        <v>2.411111111111111</v>
      </c>
      <c r="P29" s="77">
        <v>9</v>
      </c>
      <c r="R29" s="71" t="str">
        <f t="shared" si="17"/>
        <v>1</v>
      </c>
      <c r="S29" s="71">
        <f t="shared" si="6"/>
        <v>1</v>
      </c>
      <c r="T29" s="71" t="str">
        <f t="shared" si="18"/>
        <v>0</v>
      </c>
      <c r="U29" s="71">
        <f t="shared" si="7"/>
        <v>0</v>
      </c>
      <c r="V29" s="71" t="str">
        <f t="shared" si="19"/>
        <v>0</v>
      </c>
      <c r="W29" s="71">
        <f t="shared" si="8"/>
        <v>0</v>
      </c>
      <c r="X29" s="71" t="str">
        <f t="shared" si="20"/>
        <v>0</v>
      </c>
      <c r="Y29" s="71">
        <f t="shared" si="9"/>
        <v>0</v>
      </c>
      <c r="Z29" s="71" t="str">
        <f t="shared" si="21"/>
        <v>0</v>
      </c>
      <c r="AA29" s="71">
        <f t="shared" si="10"/>
        <v>0</v>
      </c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</row>
    <row r="30" spans="1:40">
      <c r="A30" s="94">
        <v>43879</v>
      </c>
      <c r="B30" s="74">
        <f>Parâmetros!E19</f>
        <v>0.23</v>
      </c>
      <c r="C30" s="74">
        <f t="shared" ref="C30:C46" si="37">AVERAGE(B37:B44)</f>
        <v>0.39500000000000002</v>
      </c>
      <c r="D30" s="75">
        <f t="shared" ref="D30" si="38">MAX(C302:C318)</f>
        <v>0.58125000000000004</v>
      </c>
      <c r="E30" s="69">
        <f t="shared" si="11"/>
        <v>2.5833333333333335</v>
      </c>
      <c r="F30" s="60" t="str">
        <f t="shared" si="12"/>
        <v>1</v>
      </c>
      <c r="G30" s="69">
        <f t="shared" si="1"/>
        <v>-123.16562499999998</v>
      </c>
      <c r="H30" s="60" t="str">
        <f t="shared" si="13"/>
        <v>0</v>
      </c>
      <c r="I30" s="69">
        <f t="shared" si="2"/>
        <v>-122.16562499999998</v>
      </c>
      <c r="J30" s="60" t="str">
        <f t="shared" si="14"/>
        <v>0</v>
      </c>
      <c r="K30" s="69">
        <f t="shared" si="3"/>
        <v>-369.54062499999998</v>
      </c>
      <c r="L30" s="60" t="str">
        <f t="shared" si="15"/>
        <v>0</v>
      </c>
      <c r="M30" s="69">
        <f t="shared" si="4"/>
        <v>119.43107142857144</v>
      </c>
      <c r="N30" s="60" t="str">
        <f t="shared" si="16"/>
        <v>0</v>
      </c>
      <c r="O30" s="76">
        <f t="shared" si="5"/>
        <v>2.5833333333333335</v>
      </c>
      <c r="P30" s="77">
        <v>9</v>
      </c>
      <c r="R30" s="71" t="str">
        <f t="shared" si="17"/>
        <v>1</v>
      </c>
      <c r="S30" s="71">
        <f t="shared" si="6"/>
        <v>1</v>
      </c>
      <c r="T30" s="71" t="str">
        <f t="shared" si="18"/>
        <v>0</v>
      </c>
      <c r="U30" s="71">
        <f t="shared" si="7"/>
        <v>0</v>
      </c>
      <c r="V30" s="71" t="str">
        <f t="shared" si="19"/>
        <v>0</v>
      </c>
      <c r="W30" s="71">
        <f t="shared" si="8"/>
        <v>0</v>
      </c>
      <c r="X30" s="71" t="str">
        <f t="shared" si="20"/>
        <v>0</v>
      </c>
      <c r="Y30" s="71">
        <f t="shared" si="9"/>
        <v>0</v>
      </c>
      <c r="Z30" s="71" t="str">
        <f t="shared" si="21"/>
        <v>0</v>
      </c>
      <c r="AA30" s="71">
        <f t="shared" si="10"/>
        <v>0</v>
      </c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</row>
    <row r="31" spans="1:40">
      <c r="A31" s="94">
        <v>43880</v>
      </c>
      <c r="B31" s="74">
        <f>Parâmetros!E20</f>
        <v>0.26</v>
      </c>
      <c r="C31" s="74">
        <f t="shared" si="37"/>
        <v>0.35624999999999996</v>
      </c>
      <c r="D31" s="75">
        <f t="shared" ref="D31" si="39">MAX(C319:C335)</f>
        <v>0.50375000000000003</v>
      </c>
      <c r="E31" s="69">
        <f t="shared" si="11"/>
        <v>2.2388888888888889</v>
      </c>
      <c r="F31" s="60" t="str">
        <f t="shared" si="12"/>
        <v>1</v>
      </c>
      <c r="G31" s="69">
        <f t="shared" si="1"/>
        <v>-124.676875</v>
      </c>
      <c r="H31" s="60" t="str">
        <f t="shared" si="13"/>
        <v>0</v>
      </c>
      <c r="I31" s="69">
        <f t="shared" si="2"/>
        <v>-123.676875</v>
      </c>
      <c r="J31" s="60" t="str">
        <f t="shared" si="14"/>
        <v>0</v>
      </c>
      <c r="K31" s="69">
        <f t="shared" si="3"/>
        <v>-372.60187500000001</v>
      </c>
      <c r="L31" s="60" t="str">
        <f t="shared" si="15"/>
        <v>0</v>
      </c>
      <c r="M31" s="69">
        <f t="shared" si="4"/>
        <v>118.99264285714285</v>
      </c>
      <c r="N31" s="60" t="str">
        <f t="shared" si="16"/>
        <v>0</v>
      </c>
      <c r="O31" s="76">
        <f t="shared" si="5"/>
        <v>2.2388888888888889</v>
      </c>
      <c r="P31" s="77">
        <v>9</v>
      </c>
      <c r="R31" s="71" t="str">
        <f t="shared" si="17"/>
        <v>1</v>
      </c>
      <c r="S31" s="71">
        <f t="shared" si="6"/>
        <v>1</v>
      </c>
      <c r="T31" s="71" t="str">
        <f t="shared" si="18"/>
        <v>0</v>
      </c>
      <c r="U31" s="71">
        <f t="shared" si="7"/>
        <v>0</v>
      </c>
      <c r="V31" s="71" t="str">
        <f t="shared" si="19"/>
        <v>0</v>
      </c>
      <c r="W31" s="71">
        <f t="shared" si="8"/>
        <v>0</v>
      </c>
      <c r="X31" s="71" t="str">
        <f t="shared" si="20"/>
        <v>0</v>
      </c>
      <c r="Y31" s="71">
        <f t="shared" si="9"/>
        <v>0</v>
      </c>
      <c r="Z31" s="71" t="str">
        <f t="shared" si="21"/>
        <v>0</v>
      </c>
      <c r="AA31" s="71">
        <f t="shared" si="10"/>
        <v>0</v>
      </c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</row>
    <row r="32" spans="1:40">
      <c r="A32" s="94">
        <v>43881</v>
      </c>
      <c r="B32" s="74">
        <f>Parâmetros!E21</f>
        <v>0.28999999999999998</v>
      </c>
      <c r="C32" s="74">
        <f t="shared" si="37"/>
        <v>0.31125000000000003</v>
      </c>
      <c r="D32" s="75">
        <f t="shared" ref="D32" si="40">MAX(C336:C352)</f>
        <v>0.40624999999999994</v>
      </c>
      <c r="E32" s="69">
        <f t="shared" si="11"/>
        <v>1.8055555555555554</v>
      </c>
      <c r="F32" s="60" t="str">
        <f t="shared" si="12"/>
        <v>1</v>
      </c>
      <c r="G32" s="69">
        <f t="shared" si="1"/>
        <v>-126.578125</v>
      </c>
      <c r="H32" s="60" t="str">
        <f t="shared" si="13"/>
        <v>0</v>
      </c>
      <c r="I32" s="69">
        <f t="shared" si="2"/>
        <v>-125.578125</v>
      </c>
      <c r="J32" s="60" t="str">
        <f t="shared" si="14"/>
        <v>0</v>
      </c>
      <c r="K32" s="69">
        <f t="shared" si="3"/>
        <v>-376.453125</v>
      </c>
      <c r="L32" s="60" t="str">
        <f t="shared" si="15"/>
        <v>0</v>
      </c>
      <c r="M32" s="69">
        <f t="shared" si="4"/>
        <v>118.44107142857142</v>
      </c>
      <c r="N32" s="60" t="str">
        <f t="shared" si="16"/>
        <v>0</v>
      </c>
      <c r="O32" s="76">
        <f t="shared" si="5"/>
        <v>1.8055555555555554</v>
      </c>
      <c r="P32" s="77">
        <v>9</v>
      </c>
      <c r="R32" s="71" t="str">
        <f t="shared" si="17"/>
        <v>1</v>
      </c>
      <c r="S32" s="71">
        <f t="shared" si="6"/>
        <v>1</v>
      </c>
      <c r="T32" s="71" t="str">
        <f t="shared" si="18"/>
        <v>0</v>
      </c>
      <c r="U32" s="71">
        <f t="shared" si="7"/>
        <v>0</v>
      </c>
      <c r="V32" s="71" t="str">
        <f t="shared" si="19"/>
        <v>0</v>
      </c>
      <c r="W32" s="71">
        <f t="shared" si="8"/>
        <v>0</v>
      </c>
      <c r="X32" s="71" t="str">
        <f t="shared" si="20"/>
        <v>0</v>
      </c>
      <c r="Y32" s="71">
        <f t="shared" si="9"/>
        <v>0</v>
      </c>
      <c r="Z32" s="71" t="str">
        <f t="shared" si="21"/>
        <v>0</v>
      </c>
      <c r="AA32" s="71">
        <f t="shared" si="10"/>
        <v>0</v>
      </c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</row>
    <row r="33" spans="1:40">
      <c r="A33" s="94">
        <v>43882</v>
      </c>
      <c r="B33" s="74">
        <f>Parâmetros!E22</f>
        <v>0.31</v>
      </c>
      <c r="C33" s="74">
        <f t="shared" si="37"/>
        <v>0.31624999999999998</v>
      </c>
      <c r="D33" s="75">
        <f t="shared" ref="D33" si="41">MAX(C353:C369)</f>
        <v>0.44750000000000001</v>
      </c>
      <c r="E33" s="69">
        <f t="shared" si="11"/>
        <v>1.9888888888888889</v>
      </c>
      <c r="F33" s="60" t="str">
        <f t="shared" si="12"/>
        <v>1</v>
      </c>
      <c r="G33" s="69">
        <f t="shared" si="1"/>
        <v>-125.77375000000001</v>
      </c>
      <c r="H33" s="60" t="str">
        <f t="shared" si="13"/>
        <v>0</v>
      </c>
      <c r="I33" s="69">
        <f t="shared" si="2"/>
        <v>-124.77375000000001</v>
      </c>
      <c r="J33" s="60" t="str">
        <f t="shared" si="14"/>
        <v>0</v>
      </c>
      <c r="K33" s="69">
        <f t="shared" si="3"/>
        <v>-374.82375000000002</v>
      </c>
      <c r="L33" s="60" t="str">
        <f t="shared" si="15"/>
        <v>0</v>
      </c>
      <c r="M33" s="69">
        <f t="shared" si="4"/>
        <v>118.67442857142856</v>
      </c>
      <c r="N33" s="60" t="str">
        <f t="shared" si="16"/>
        <v>0</v>
      </c>
      <c r="O33" s="76">
        <f t="shared" si="5"/>
        <v>1.9888888888888889</v>
      </c>
      <c r="P33" s="77">
        <v>9</v>
      </c>
      <c r="R33" s="71" t="str">
        <f t="shared" si="17"/>
        <v>1</v>
      </c>
      <c r="S33" s="71">
        <f t="shared" si="6"/>
        <v>1</v>
      </c>
      <c r="T33" s="71" t="str">
        <f t="shared" si="18"/>
        <v>0</v>
      </c>
      <c r="U33" s="71">
        <f t="shared" si="7"/>
        <v>0</v>
      </c>
      <c r="V33" s="71" t="str">
        <f t="shared" si="19"/>
        <v>0</v>
      </c>
      <c r="W33" s="71">
        <f t="shared" si="8"/>
        <v>0</v>
      </c>
      <c r="X33" s="71" t="str">
        <f t="shared" si="20"/>
        <v>0</v>
      </c>
      <c r="Y33" s="71">
        <f t="shared" si="9"/>
        <v>0</v>
      </c>
      <c r="Z33" s="71" t="str">
        <f t="shared" si="21"/>
        <v>0</v>
      </c>
      <c r="AA33" s="71">
        <f t="shared" si="10"/>
        <v>0</v>
      </c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</row>
    <row r="34" spans="1:40">
      <c r="A34" s="94">
        <v>43883</v>
      </c>
      <c r="B34" s="74">
        <f>Parâmetros!E23</f>
        <v>0.31</v>
      </c>
      <c r="C34" s="74">
        <f t="shared" si="37"/>
        <v>0.32249999999999995</v>
      </c>
      <c r="D34" s="75">
        <f t="shared" ref="D34" si="42">MAX(C370:C386)</f>
        <v>0.76249999999999996</v>
      </c>
      <c r="E34" s="69">
        <f t="shared" si="11"/>
        <v>3.3888888888888884</v>
      </c>
      <c r="F34" s="60" t="str">
        <f t="shared" si="12"/>
        <v>1</v>
      </c>
      <c r="G34" s="69">
        <f t="shared" si="1"/>
        <v>-119.63125000000002</v>
      </c>
      <c r="H34" s="60" t="str">
        <f t="shared" si="13"/>
        <v>0</v>
      </c>
      <c r="I34" s="69">
        <f t="shared" si="2"/>
        <v>-118.63125000000002</v>
      </c>
      <c r="J34" s="60" t="str">
        <f t="shared" si="14"/>
        <v>0</v>
      </c>
      <c r="K34" s="69">
        <f t="shared" si="3"/>
        <v>-362.38125000000002</v>
      </c>
      <c r="L34" s="60" t="str">
        <f t="shared" si="15"/>
        <v>0</v>
      </c>
      <c r="M34" s="69">
        <f t="shared" si="4"/>
        <v>120.45642857142857</v>
      </c>
      <c r="N34" s="60" t="str">
        <f t="shared" si="16"/>
        <v>0</v>
      </c>
      <c r="O34" s="76">
        <f t="shared" si="5"/>
        <v>3.3888888888888884</v>
      </c>
      <c r="P34" s="77">
        <v>9</v>
      </c>
      <c r="R34" s="71" t="str">
        <f t="shared" si="17"/>
        <v>1</v>
      </c>
      <c r="S34" s="71">
        <f t="shared" si="6"/>
        <v>1</v>
      </c>
      <c r="T34" s="71" t="str">
        <f t="shared" si="18"/>
        <v>0</v>
      </c>
      <c r="U34" s="71">
        <f t="shared" si="7"/>
        <v>0</v>
      </c>
      <c r="V34" s="71" t="str">
        <f t="shared" si="19"/>
        <v>0</v>
      </c>
      <c r="W34" s="71">
        <f t="shared" si="8"/>
        <v>0</v>
      </c>
      <c r="X34" s="71" t="str">
        <f t="shared" si="20"/>
        <v>0</v>
      </c>
      <c r="Y34" s="71">
        <f t="shared" si="9"/>
        <v>0</v>
      </c>
      <c r="Z34" s="71" t="str">
        <f t="shared" si="21"/>
        <v>0</v>
      </c>
      <c r="AA34" s="71">
        <f t="shared" si="10"/>
        <v>0</v>
      </c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</row>
    <row r="35" spans="1:40">
      <c r="A35" s="94">
        <v>43884</v>
      </c>
      <c r="B35" s="74">
        <f>Parâmetros!E24</f>
        <v>0.28999999999999998</v>
      </c>
      <c r="C35" s="74">
        <f t="shared" si="37"/>
        <v>0.32749999999999996</v>
      </c>
      <c r="D35" s="75">
        <f t="shared" ref="D35" si="43">MAX(C387:C403)</f>
        <v>0.47374999999999995</v>
      </c>
      <c r="E35" s="69">
        <f t="shared" si="11"/>
        <v>2.1055555555555552</v>
      </c>
      <c r="F35" s="60" t="str">
        <f t="shared" si="12"/>
        <v>1</v>
      </c>
      <c r="G35" s="69">
        <f t="shared" si="1"/>
        <v>-125.26187499999997</v>
      </c>
      <c r="H35" s="60" t="str">
        <f t="shared" si="13"/>
        <v>0</v>
      </c>
      <c r="I35" s="69">
        <f t="shared" si="2"/>
        <v>-124.26187499999997</v>
      </c>
      <c r="J35" s="60" t="str">
        <f t="shared" si="14"/>
        <v>0</v>
      </c>
      <c r="K35" s="69">
        <f t="shared" si="3"/>
        <v>-373.78687499999995</v>
      </c>
      <c r="L35" s="60" t="str">
        <f t="shared" si="15"/>
        <v>0</v>
      </c>
      <c r="M35" s="69">
        <f t="shared" si="4"/>
        <v>118.82292857142858</v>
      </c>
      <c r="N35" s="60" t="str">
        <f t="shared" si="16"/>
        <v>0</v>
      </c>
      <c r="O35" s="76">
        <f t="shared" si="5"/>
        <v>2.1055555555555552</v>
      </c>
      <c r="P35" s="77">
        <v>9</v>
      </c>
      <c r="R35" s="71" t="str">
        <f t="shared" si="17"/>
        <v>1</v>
      </c>
      <c r="S35" s="71">
        <f t="shared" si="6"/>
        <v>1</v>
      </c>
      <c r="T35" s="71" t="str">
        <f t="shared" si="18"/>
        <v>0</v>
      </c>
      <c r="U35" s="71">
        <f t="shared" si="7"/>
        <v>0</v>
      </c>
      <c r="V35" s="71" t="str">
        <f t="shared" si="19"/>
        <v>0</v>
      </c>
      <c r="W35" s="71">
        <f t="shared" si="8"/>
        <v>0</v>
      </c>
      <c r="X35" s="71" t="str">
        <f t="shared" si="20"/>
        <v>0</v>
      </c>
      <c r="Y35" s="71">
        <f t="shared" si="9"/>
        <v>0</v>
      </c>
      <c r="Z35" s="71" t="str">
        <f t="shared" si="21"/>
        <v>0</v>
      </c>
      <c r="AA35" s="71">
        <f t="shared" si="10"/>
        <v>0</v>
      </c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</row>
    <row r="36" spans="1:40">
      <c r="A36" s="94">
        <v>43885</v>
      </c>
      <c r="B36" s="74">
        <f>Parâmetros!E25</f>
        <v>0.3</v>
      </c>
      <c r="C36" s="74">
        <f t="shared" si="37"/>
        <v>0.31875000000000003</v>
      </c>
      <c r="D36" s="75">
        <f t="shared" ref="D36" si="44">MAX(C404:C420)</f>
        <v>0.23750000000000002</v>
      </c>
      <c r="E36" s="69">
        <f t="shared" si="11"/>
        <v>1.0555555555555558</v>
      </c>
      <c r="F36" s="60" t="str">
        <f t="shared" si="12"/>
        <v>1</v>
      </c>
      <c r="G36" s="69">
        <f t="shared" si="1"/>
        <v>-129.86874999999998</v>
      </c>
      <c r="H36" s="60" t="str">
        <f t="shared" si="13"/>
        <v>0</v>
      </c>
      <c r="I36" s="69">
        <f t="shared" si="2"/>
        <v>-128.86874999999998</v>
      </c>
      <c r="J36" s="60" t="str">
        <f t="shared" si="14"/>
        <v>0</v>
      </c>
      <c r="K36" s="69">
        <f t="shared" si="3"/>
        <v>-383.11874999999998</v>
      </c>
      <c r="L36" s="60" t="str">
        <f t="shared" si="15"/>
        <v>0</v>
      </c>
      <c r="M36" s="69">
        <f t="shared" si="4"/>
        <v>117.48642857142858</v>
      </c>
      <c r="N36" s="60" t="str">
        <f t="shared" si="16"/>
        <v>0</v>
      </c>
      <c r="O36" s="76">
        <f t="shared" si="5"/>
        <v>1.0555555555555558</v>
      </c>
      <c r="P36" s="77">
        <v>9</v>
      </c>
      <c r="R36" s="71" t="str">
        <f t="shared" si="17"/>
        <v>1</v>
      </c>
      <c r="S36" s="71">
        <f t="shared" si="6"/>
        <v>1</v>
      </c>
      <c r="T36" s="71" t="str">
        <f t="shared" si="18"/>
        <v>0</v>
      </c>
      <c r="U36" s="71">
        <f t="shared" si="7"/>
        <v>0</v>
      </c>
      <c r="V36" s="71" t="str">
        <f t="shared" si="19"/>
        <v>0</v>
      </c>
      <c r="W36" s="71">
        <f t="shared" si="8"/>
        <v>0</v>
      </c>
      <c r="X36" s="71" t="str">
        <f t="shared" si="20"/>
        <v>0</v>
      </c>
      <c r="Y36" s="71">
        <f t="shared" si="9"/>
        <v>0</v>
      </c>
      <c r="Z36" s="71" t="str">
        <f t="shared" si="21"/>
        <v>0</v>
      </c>
      <c r="AA36" s="71">
        <f t="shared" si="10"/>
        <v>0</v>
      </c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</row>
    <row r="37" spans="1:40">
      <c r="A37" s="94">
        <v>43886</v>
      </c>
      <c r="B37" s="74">
        <f>Parâmetros!E26</f>
        <v>0.59</v>
      </c>
      <c r="C37" s="74">
        <f t="shared" si="37"/>
        <v>0.30500000000000005</v>
      </c>
      <c r="D37" s="75">
        <f t="shared" ref="D37" si="45">MAX(C421:C437)</f>
        <v>0.34250000000000003</v>
      </c>
      <c r="E37" s="69">
        <f t="shared" si="11"/>
        <v>1.5222222222222224</v>
      </c>
      <c r="F37" s="60" t="str">
        <f t="shared" si="12"/>
        <v>1</v>
      </c>
      <c r="G37" s="69">
        <f t="shared" si="1"/>
        <v>-127.82125000000002</v>
      </c>
      <c r="H37" s="60" t="str">
        <f t="shared" si="13"/>
        <v>0</v>
      </c>
      <c r="I37" s="69">
        <f t="shared" si="2"/>
        <v>-126.82125000000002</v>
      </c>
      <c r="J37" s="60" t="str">
        <f t="shared" si="14"/>
        <v>0</v>
      </c>
      <c r="K37" s="69">
        <f t="shared" si="3"/>
        <v>-378.97125</v>
      </c>
      <c r="L37" s="60" t="str">
        <f t="shared" si="15"/>
        <v>0</v>
      </c>
      <c r="M37" s="69">
        <f t="shared" si="4"/>
        <v>118.08042857142857</v>
      </c>
      <c r="N37" s="60" t="str">
        <f t="shared" si="16"/>
        <v>0</v>
      </c>
      <c r="O37" s="76">
        <f t="shared" si="5"/>
        <v>1.5222222222222224</v>
      </c>
      <c r="P37" s="77">
        <v>9</v>
      </c>
      <c r="R37" s="71" t="str">
        <f t="shared" si="17"/>
        <v>1</v>
      </c>
      <c r="S37" s="71">
        <f t="shared" si="6"/>
        <v>1</v>
      </c>
      <c r="T37" s="71" t="str">
        <f t="shared" si="18"/>
        <v>0</v>
      </c>
      <c r="U37" s="71">
        <f t="shared" si="7"/>
        <v>0</v>
      </c>
      <c r="V37" s="71" t="str">
        <f t="shared" si="19"/>
        <v>0</v>
      </c>
      <c r="W37" s="71">
        <f t="shared" si="8"/>
        <v>0</v>
      </c>
      <c r="X37" s="71" t="str">
        <f t="shared" si="20"/>
        <v>0</v>
      </c>
      <c r="Y37" s="71">
        <f t="shared" si="9"/>
        <v>0</v>
      </c>
      <c r="Z37" s="71" t="str">
        <f t="shared" si="21"/>
        <v>0</v>
      </c>
      <c r="AA37" s="71">
        <f t="shared" si="10"/>
        <v>0</v>
      </c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</row>
    <row r="38" spans="1:40">
      <c r="A38" s="94">
        <v>43887</v>
      </c>
      <c r="B38" s="74">
        <f>Parâmetros!E27</f>
        <v>0.65</v>
      </c>
      <c r="C38" s="74">
        <f t="shared" si="37"/>
        <v>0.29499999999999998</v>
      </c>
      <c r="D38" s="75">
        <f t="shared" ref="D38" si="46">MAX(C438:C454)</f>
        <v>0.36749999999999999</v>
      </c>
      <c r="E38" s="69">
        <f t="shared" si="11"/>
        <v>1.6333333333333333</v>
      </c>
      <c r="F38" s="60" t="str">
        <f t="shared" si="12"/>
        <v>1</v>
      </c>
      <c r="G38" s="69">
        <f t="shared" si="1"/>
        <v>-127.33375000000001</v>
      </c>
      <c r="H38" s="60" t="str">
        <f t="shared" si="13"/>
        <v>0</v>
      </c>
      <c r="I38" s="69">
        <f t="shared" si="2"/>
        <v>-126.33375000000001</v>
      </c>
      <c r="J38" s="60" t="str">
        <f t="shared" si="14"/>
        <v>0</v>
      </c>
      <c r="K38" s="69">
        <f t="shared" si="3"/>
        <v>-377.98374999999999</v>
      </c>
      <c r="L38" s="60" t="str">
        <f t="shared" si="15"/>
        <v>0</v>
      </c>
      <c r="M38" s="69">
        <f t="shared" si="4"/>
        <v>118.22185714285713</v>
      </c>
      <c r="N38" s="60" t="str">
        <f t="shared" si="16"/>
        <v>0</v>
      </c>
      <c r="O38" s="76">
        <f t="shared" si="5"/>
        <v>1.6333333333333333</v>
      </c>
      <c r="P38" s="77">
        <v>9</v>
      </c>
      <c r="R38" s="71" t="str">
        <f t="shared" si="17"/>
        <v>1</v>
      </c>
      <c r="S38" s="71">
        <f t="shared" si="6"/>
        <v>1</v>
      </c>
      <c r="T38" s="71" t="str">
        <f t="shared" si="18"/>
        <v>0</v>
      </c>
      <c r="U38" s="71">
        <f t="shared" si="7"/>
        <v>0</v>
      </c>
      <c r="V38" s="71" t="str">
        <f t="shared" si="19"/>
        <v>0</v>
      </c>
      <c r="W38" s="71">
        <f t="shared" si="8"/>
        <v>0</v>
      </c>
      <c r="X38" s="71" t="str">
        <f t="shared" si="20"/>
        <v>0</v>
      </c>
      <c r="Y38" s="71">
        <f t="shared" si="9"/>
        <v>0</v>
      </c>
      <c r="Z38" s="71" t="str">
        <f t="shared" si="21"/>
        <v>0</v>
      </c>
      <c r="AA38" s="71">
        <f t="shared" si="10"/>
        <v>0</v>
      </c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</row>
    <row r="39" spans="1:40">
      <c r="A39" s="94">
        <v>43888</v>
      </c>
      <c r="B39" s="74">
        <f>Parâmetros!E28</f>
        <v>0.27</v>
      </c>
      <c r="C39" s="74">
        <f t="shared" si="37"/>
        <v>0.29875000000000002</v>
      </c>
      <c r="D39" s="75">
        <f t="shared" ref="D39" si="47">MAX(C455:C471)</f>
        <v>0.31000000000000005</v>
      </c>
      <c r="E39" s="69">
        <f t="shared" si="11"/>
        <v>1.377777777777778</v>
      </c>
      <c r="F39" s="60" t="str">
        <f t="shared" si="12"/>
        <v>1</v>
      </c>
      <c r="G39" s="69">
        <f t="shared" si="1"/>
        <v>-128.45499999999998</v>
      </c>
      <c r="H39" s="60" t="str">
        <f t="shared" si="13"/>
        <v>0</v>
      </c>
      <c r="I39" s="69">
        <f t="shared" si="2"/>
        <v>-127.45499999999998</v>
      </c>
      <c r="J39" s="60" t="str">
        <f t="shared" si="14"/>
        <v>0</v>
      </c>
      <c r="K39" s="69">
        <f t="shared" si="3"/>
        <v>-380.255</v>
      </c>
      <c r="L39" s="60" t="str">
        <f t="shared" si="15"/>
        <v>0</v>
      </c>
      <c r="M39" s="69">
        <f t="shared" si="4"/>
        <v>117.89657142857143</v>
      </c>
      <c r="N39" s="60" t="str">
        <f t="shared" si="16"/>
        <v>0</v>
      </c>
      <c r="O39" s="76">
        <f t="shared" si="5"/>
        <v>1.377777777777778</v>
      </c>
      <c r="P39" s="77">
        <v>9</v>
      </c>
      <c r="R39" s="71" t="str">
        <f t="shared" si="17"/>
        <v>1</v>
      </c>
      <c r="S39" s="71">
        <f t="shared" si="6"/>
        <v>1</v>
      </c>
      <c r="T39" s="71" t="str">
        <f t="shared" si="18"/>
        <v>0</v>
      </c>
      <c r="U39" s="71">
        <f t="shared" si="7"/>
        <v>0</v>
      </c>
      <c r="V39" s="71" t="str">
        <f t="shared" si="19"/>
        <v>0</v>
      </c>
      <c r="W39" s="71">
        <f t="shared" si="8"/>
        <v>0</v>
      </c>
      <c r="X39" s="71" t="str">
        <f t="shared" si="20"/>
        <v>0</v>
      </c>
      <c r="Y39" s="71">
        <f t="shared" si="9"/>
        <v>0</v>
      </c>
      <c r="Z39" s="71" t="str">
        <f t="shared" si="21"/>
        <v>0</v>
      </c>
      <c r="AA39" s="71">
        <f t="shared" si="10"/>
        <v>0</v>
      </c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</row>
    <row r="40" spans="1:40">
      <c r="A40" s="94">
        <v>43889</v>
      </c>
      <c r="B40" s="74">
        <f>Parâmetros!E29</f>
        <v>0.25</v>
      </c>
      <c r="C40" s="74">
        <f t="shared" si="37"/>
        <v>0.30625000000000002</v>
      </c>
      <c r="D40" s="75">
        <f t="shared" ref="D40" si="48">MAX(C472:C488)</f>
        <v>0.39750000000000002</v>
      </c>
      <c r="E40" s="69">
        <f t="shared" si="11"/>
        <v>1.7666666666666666</v>
      </c>
      <c r="F40" s="60" t="str">
        <f t="shared" si="12"/>
        <v>1</v>
      </c>
      <c r="G40" s="69">
        <f t="shared" si="1"/>
        <v>-126.74874999999997</v>
      </c>
      <c r="H40" s="60" t="str">
        <f t="shared" si="13"/>
        <v>0</v>
      </c>
      <c r="I40" s="69">
        <f t="shared" si="2"/>
        <v>-125.74874999999997</v>
      </c>
      <c r="J40" s="60" t="str">
        <f t="shared" si="14"/>
        <v>0</v>
      </c>
      <c r="K40" s="69">
        <f t="shared" si="3"/>
        <v>-376.79874999999998</v>
      </c>
      <c r="L40" s="60" t="str">
        <f t="shared" si="15"/>
        <v>0</v>
      </c>
      <c r="M40" s="69">
        <f t="shared" si="4"/>
        <v>118.39157142857142</v>
      </c>
      <c r="N40" s="60" t="str">
        <f t="shared" si="16"/>
        <v>0</v>
      </c>
      <c r="O40" s="76">
        <f t="shared" si="5"/>
        <v>1.7666666666666666</v>
      </c>
      <c r="P40" s="77">
        <v>9</v>
      </c>
      <c r="R40" s="71" t="str">
        <f t="shared" si="17"/>
        <v>1</v>
      </c>
      <c r="S40" s="71">
        <f t="shared" si="6"/>
        <v>1</v>
      </c>
      <c r="T40" s="71" t="str">
        <f t="shared" si="18"/>
        <v>0</v>
      </c>
      <c r="U40" s="71">
        <f t="shared" si="7"/>
        <v>0</v>
      </c>
      <c r="V40" s="71" t="str">
        <f t="shared" si="19"/>
        <v>0</v>
      </c>
      <c r="W40" s="71">
        <f t="shared" si="8"/>
        <v>0</v>
      </c>
      <c r="X40" s="71" t="str">
        <f t="shared" si="20"/>
        <v>0</v>
      </c>
      <c r="Y40" s="71">
        <f t="shared" si="9"/>
        <v>0</v>
      </c>
      <c r="Z40" s="71" t="str">
        <f t="shared" si="21"/>
        <v>0</v>
      </c>
      <c r="AA40" s="71">
        <f t="shared" si="10"/>
        <v>0</v>
      </c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</row>
    <row r="41" spans="1:40">
      <c r="A41" s="94">
        <v>43890</v>
      </c>
      <c r="B41" s="74">
        <f>Parâmetros!E30</f>
        <v>0.27</v>
      </c>
      <c r="C41" s="74">
        <f t="shared" si="37"/>
        <v>0.315</v>
      </c>
      <c r="D41" s="75">
        <f t="shared" ref="D41" si="49">MAX(C489:C505)</f>
        <v>0.36875000000000002</v>
      </c>
      <c r="E41" s="69">
        <f t="shared" si="11"/>
        <v>1.6388888888888888</v>
      </c>
      <c r="F41" s="60" t="str">
        <f t="shared" si="12"/>
        <v>1</v>
      </c>
      <c r="G41" s="69">
        <f t="shared" si="1"/>
        <v>-127.30937499999999</v>
      </c>
      <c r="H41" s="60" t="str">
        <f t="shared" si="13"/>
        <v>0</v>
      </c>
      <c r="I41" s="69">
        <f t="shared" si="2"/>
        <v>-126.30937499999999</v>
      </c>
      <c r="J41" s="60" t="str">
        <f t="shared" si="14"/>
        <v>0</v>
      </c>
      <c r="K41" s="69">
        <f t="shared" si="3"/>
        <v>-377.93437499999999</v>
      </c>
      <c r="L41" s="60" t="str">
        <f t="shared" si="15"/>
        <v>0</v>
      </c>
      <c r="M41" s="69">
        <f t="shared" si="4"/>
        <v>118.22892857142857</v>
      </c>
      <c r="N41" s="60" t="str">
        <f t="shared" si="16"/>
        <v>0</v>
      </c>
      <c r="O41" s="76">
        <f t="shared" si="5"/>
        <v>1.6388888888888888</v>
      </c>
      <c r="P41" s="77">
        <v>9</v>
      </c>
      <c r="R41" s="71" t="str">
        <f t="shared" si="17"/>
        <v>1</v>
      </c>
      <c r="S41" s="71">
        <f t="shared" si="6"/>
        <v>1</v>
      </c>
      <c r="T41" s="71" t="str">
        <f t="shared" si="18"/>
        <v>0</v>
      </c>
      <c r="U41" s="71">
        <f t="shared" si="7"/>
        <v>0</v>
      </c>
      <c r="V41" s="71" t="str">
        <f t="shared" si="19"/>
        <v>0</v>
      </c>
      <c r="W41" s="71">
        <f t="shared" si="8"/>
        <v>0</v>
      </c>
      <c r="X41" s="71" t="str">
        <f t="shared" si="20"/>
        <v>0</v>
      </c>
      <c r="Y41" s="71">
        <f t="shared" si="9"/>
        <v>0</v>
      </c>
      <c r="Z41" s="71" t="str">
        <f t="shared" si="21"/>
        <v>0</v>
      </c>
      <c r="AA41" s="71">
        <f t="shared" si="10"/>
        <v>0</v>
      </c>
      <c r="AB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</row>
    <row r="42" spans="1:40">
      <c r="A42" s="94"/>
      <c r="B42" s="74">
        <f>Parâmetros!E31</f>
        <v>0.34</v>
      </c>
      <c r="C42" s="74">
        <f t="shared" si="37"/>
        <v>0.32750000000000001</v>
      </c>
      <c r="D42" s="75"/>
      <c r="E42" s="69"/>
      <c r="F42" s="60"/>
      <c r="G42" s="69"/>
      <c r="H42" s="60"/>
      <c r="I42" s="69"/>
      <c r="J42" s="60"/>
      <c r="K42" s="69"/>
      <c r="L42" s="60"/>
      <c r="M42" s="69"/>
      <c r="N42" s="60"/>
      <c r="O42" s="76"/>
      <c r="P42" s="77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</row>
    <row r="43" spans="1:40" ht="15.75" thickBot="1">
      <c r="A43" s="95"/>
      <c r="B43" s="74">
        <f>Parâmetros!E32</f>
        <v>0.39</v>
      </c>
      <c r="C43" s="74">
        <f t="shared" si="37"/>
        <v>0.36875000000000002</v>
      </c>
      <c r="D43" s="80"/>
      <c r="E43" s="69"/>
      <c r="F43" s="60"/>
      <c r="G43" s="69"/>
      <c r="H43" s="60"/>
      <c r="I43" s="69"/>
      <c r="J43" s="60"/>
      <c r="K43" s="69"/>
      <c r="L43" s="60"/>
      <c r="M43" s="69"/>
      <c r="N43" s="60"/>
      <c r="O43" s="96"/>
      <c r="P43" s="8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</row>
    <row r="44" spans="1:40">
      <c r="A44" s="23"/>
      <c r="B44" s="74">
        <f>Parâmetros!E33</f>
        <v>0.4</v>
      </c>
      <c r="C44" s="74">
        <f t="shared" si="37"/>
        <v>0.42749999999999999</v>
      </c>
      <c r="D44" s="97"/>
      <c r="E44" s="60"/>
      <c r="F44" s="60"/>
      <c r="G44" s="60"/>
      <c r="H44" s="60"/>
      <c r="I44" s="60"/>
      <c r="J44" s="60"/>
      <c r="K44" s="60"/>
      <c r="L44" s="60"/>
      <c r="M44" s="60"/>
      <c r="N44" s="60"/>
      <c r="R44" s="60"/>
      <c r="S44" s="71"/>
      <c r="T44" s="71"/>
      <c r="U44" s="71"/>
      <c r="V44" s="71"/>
      <c r="W44" s="71"/>
      <c r="X44" s="71"/>
      <c r="Y44" s="71"/>
      <c r="Z44" s="71"/>
      <c r="AA44" s="71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</row>
    <row r="45" spans="1:40">
      <c r="A45" s="23"/>
      <c r="B45" s="74">
        <f>Parâmetros!E34</f>
        <v>0.28000000000000003</v>
      </c>
      <c r="C45" s="74">
        <f t="shared" si="37"/>
        <v>0.47874999999999995</v>
      </c>
      <c r="D45" s="97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</row>
    <row r="46" spans="1:40">
      <c r="A46" s="23"/>
      <c r="B46" s="74">
        <f>Parâmetros!E35</f>
        <v>0.28999999999999998</v>
      </c>
      <c r="C46" s="74">
        <f t="shared" si="37"/>
        <v>0.51624999999999999</v>
      </c>
      <c r="D46" s="97"/>
      <c r="R46" s="71"/>
      <c r="S46" s="71">
        <f>SUM(S13:S43)</f>
        <v>29</v>
      </c>
      <c r="T46" s="60"/>
      <c r="U46" s="71">
        <f>SUM(U13:U43)</f>
        <v>0</v>
      </c>
      <c r="V46" s="52"/>
      <c r="W46" s="71">
        <f>SUM(W13:W43)</f>
        <v>0</v>
      </c>
      <c r="X46" s="52"/>
      <c r="Y46" s="71">
        <f>SUM(Y13:Y43)</f>
        <v>0</v>
      </c>
      <c r="Z46" s="52"/>
      <c r="AA46" s="71">
        <f>SUM(AA13:AA43)</f>
        <v>0</v>
      </c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</row>
    <row r="47" spans="1:40">
      <c r="A47" s="23"/>
      <c r="B47" s="74">
        <f>Parâmetros!E36</f>
        <v>0.31</v>
      </c>
      <c r="C47" s="74">
        <f t="shared" ref="C47:C63" si="50">AVERAGE(B61:B68)</f>
        <v>0.495</v>
      </c>
      <c r="D47" s="97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</row>
    <row r="48" spans="1:40">
      <c r="A48" s="23"/>
      <c r="B48" s="74">
        <f>Parâmetros!E37</f>
        <v>0.3</v>
      </c>
      <c r="C48" s="74">
        <f t="shared" si="50"/>
        <v>0.50124999999999997</v>
      </c>
      <c r="D48" s="97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</row>
    <row r="49" spans="1:40">
      <c r="A49" s="23"/>
      <c r="B49" s="74">
        <f>Parâmetros!E38</f>
        <v>0.31</v>
      </c>
      <c r="C49" s="74">
        <f t="shared" si="50"/>
        <v>0.45</v>
      </c>
      <c r="D49" s="97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</row>
    <row r="50" spans="1:40">
      <c r="A50" s="23"/>
      <c r="B50" s="74">
        <f>Parâmetros!E39</f>
        <v>0.27</v>
      </c>
      <c r="C50" s="74">
        <f t="shared" si="50"/>
        <v>0.42500000000000004</v>
      </c>
      <c r="D50" s="97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</row>
    <row r="51" spans="1:40">
      <c r="A51" s="23"/>
      <c r="B51" s="74">
        <f>Parâmetros!E40</f>
        <v>0.28000000000000003</v>
      </c>
      <c r="C51" s="74">
        <f t="shared" si="50"/>
        <v>0.39750000000000002</v>
      </c>
      <c r="D51" s="97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</row>
    <row r="52" spans="1:40">
      <c r="A52" s="23"/>
      <c r="B52" s="74">
        <f>Parâmetros!E41</f>
        <v>0.32</v>
      </c>
      <c r="C52" s="74">
        <f t="shared" si="50"/>
        <v>0.37250000000000005</v>
      </c>
      <c r="D52" s="97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</row>
    <row r="53" spans="1:40">
      <c r="A53" s="23"/>
      <c r="B53" s="74">
        <f>Parâmetros!E42</f>
        <v>0.31</v>
      </c>
      <c r="C53" s="74">
        <f t="shared" si="50"/>
        <v>0.34500000000000008</v>
      </c>
      <c r="D53" s="97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</row>
    <row r="54" spans="1:40">
      <c r="A54" s="23"/>
      <c r="B54" s="74">
        <f>Parâmetros!E43</f>
        <v>0.35</v>
      </c>
      <c r="C54" s="74">
        <f t="shared" si="50"/>
        <v>0.29750000000000004</v>
      </c>
      <c r="D54" s="97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</row>
    <row r="55" spans="1:40">
      <c r="A55" s="23"/>
      <c r="B55" s="74">
        <f>Parâmetros!E44</f>
        <v>0.38</v>
      </c>
      <c r="C55" s="74">
        <f t="shared" si="50"/>
        <v>0.24499999999999997</v>
      </c>
      <c r="D55" s="97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</row>
    <row r="56" spans="1:40">
      <c r="A56" s="23"/>
      <c r="B56" s="74">
        <f>Parâmetros!E45</f>
        <v>0.4</v>
      </c>
      <c r="C56" s="74">
        <f t="shared" si="50"/>
        <v>0.18374999999999997</v>
      </c>
      <c r="D56" s="97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</row>
    <row r="57" spans="1:40">
      <c r="A57" s="23"/>
      <c r="B57" s="74">
        <f>Parâmetros!E46</f>
        <v>0.64</v>
      </c>
      <c r="C57" s="74">
        <f t="shared" si="50"/>
        <v>0.18249999999999997</v>
      </c>
      <c r="D57" s="97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</row>
    <row r="58" spans="1:40">
      <c r="A58" s="23"/>
      <c r="B58" s="74">
        <f>Parâmetros!E47</f>
        <v>0.74</v>
      </c>
      <c r="C58" s="74">
        <f t="shared" si="50"/>
        <v>0.21374999999999997</v>
      </c>
      <c r="D58" s="97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</row>
    <row r="59" spans="1:40">
      <c r="A59" s="23"/>
      <c r="B59" s="74">
        <f>Parâmetros!E48</f>
        <v>0.69</v>
      </c>
      <c r="C59" s="74">
        <f t="shared" si="50"/>
        <v>0.22625000000000001</v>
      </c>
      <c r="D59" s="97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</row>
    <row r="60" spans="1:40">
      <c r="A60" s="23"/>
      <c r="B60" s="74">
        <f>Parâmetros!E49</f>
        <v>0.62</v>
      </c>
      <c r="C60" s="74">
        <f t="shared" si="50"/>
        <v>0.23624999999999999</v>
      </c>
      <c r="D60" s="97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</row>
    <row r="61" spans="1:40">
      <c r="A61" s="23"/>
      <c r="B61" s="74">
        <f>Parâmetros!E50</f>
        <v>0.6</v>
      </c>
      <c r="C61" s="74">
        <f t="shared" si="50"/>
        <v>0.24374999999999999</v>
      </c>
      <c r="D61" s="97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</row>
    <row r="62" spans="1:40">
      <c r="A62" s="23"/>
      <c r="B62" s="74">
        <f>Parâmetros!E51</f>
        <v>0.63</v>
      </c>
      <c r="C62" s="74">
        <f t="shared" si="50"/>
        <v>0.25124999999999997</v>
      </c>
      <c r="D62" s="97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</row>
    <row r="63" spans="1:40">
      <c r="A63" s="23"/>
      <c r="B63" s="74">
        <f>Parâmetros!E52</f>
        <v>0.42</v>
      </c>
      <c r="C63" s="74">
        <f t="shared" si="50"/>
        <v>0.25874999999999998</v>
      </c>
      <c r="D63" s="97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</row>
    <row r="64" spans="1:40">
      <c r="A64" s="23"/>
      <c r="B64" s="74">
        <f>Parâmetros!E53</f>
        <v>0.37</v>
      </c>
      <c r="C64" s="74">
        <f t="shared" ref="C64:C80" si="51">AVERAGE(B85:B92)</f>
        <v>0.27875</v>
      </c>
      <c r="D64" s="97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</row>
    <row r="65" spans="1:40">
      <c r="A65" s="23"/>
      <c r="B65" s="74">
        <f>Parâmetros!E54</f>
        <v>0.38</v>
      </c>
      <c r="C65" s="74">
        <f t="shared" si="51"/>
        <v>0.29250000000000004</v>
      </c>
      <c r="D65" s="97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</row>
    <row r="66" spans="1:40">
      <c r="A66" s="23"/>
      <c r="B66" s="74">
        <f>Parâmetros!E55</f>
        <v>0.4</v>
      </c>
      <c r="C66" s="74">
        <f t="shared" si="51"/>
        <v>0.32</v>
      </c>
      <c r="D66" s="97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</row>
    <row r="67" spans="1:40">
      <c r="A67" s="23"/>
      <c r="B67" s="74">
        <f>Parâmetros!E56</f>
        <v>0.56000000000000005</v>
      </c>
      <c r="C67" s="74">
        <f t="shared" si="51"/>
        <v>0.35</v>
      </c>
      <c r="D67" s="97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</row>
    <row r="68" spans="1:40">
      <c r="A68" s="23"/>
      <c r="B68" s="74">
        <f>Parâmetros!E57</f>
        <v>0.6</v>
      </c>
      <c r="C68" s="74">
        <f t="shared" si="51"/>
        <v>0.3725</v>
      </c>
      <c r="D68" s="97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</row>
    <row r="69" spans="1:40">
      <c r="A69" s="23"/>
      <c r="B69" s="74">
        <f>Parâmetros!E58</f>
        <v>0.65</v>
      </c>
      <c r="C69" s="74">
        <f t="shared" si="51"/>
        <v>0.39250000000000007</v>
      </c>
      <c r="D69" s="97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</row>
    <row r="70" spans="1:40">
      <c r="A70" s="23"/>
      <c r="B70" s="74">
        <f>Parâmetros!E59</f>
        <v>0.22</v>
      </c>
      <c r="C70" s="74">
        <f t="shared" si="51"/>
        <v>0.41125</v>
      </c>
      <c r="D70" s="97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</row>
    <row r="71" spans="1:40">
      <c r="A71" s="23"/>
      <c r="B71" s="74">
        <f>Parâmetros!E60</f>
        <v>0.22</v>
      </c>
      <c r="C71" s="74">
        <f t="shared" si="51"/>
        <v>0.42749999999999999</v>
      </c>
      <c r="D71" s="97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</row>
    <row r="72" spans="1:40">
      <c r="A72" s="23"/>
      <c r="B72" s="74">
        <f>Parâmetros!E61</f>
        <v>0.15</v>
      </c>
      <c r="C72" s="74">
        <f t="shared" si="51"/>
        <v>0.43625000000000003</v>
      </c>
      <c r="D72" s="97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</row>
    <row r="73" spans="1:40">
      <c r="A73" s="23"/>
      <c r="B73" s="74">
        <f>Parâmetros!E62</f>
        <v>0.18</v>
      </c>
      <c r="C73" s="74">
        <f t="shared" si="51"/>
        <v>0.45250000000000001</v>
      </c>
      <c r="D73" s="97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</row>
    <row r="74" spans="1:40">
      <c r="A74" s="23"/>
      <c r="B74" s="74">
        <f>Parâmetros!E63</f>
        <v>0.18</v>
      </c>
      <c r="C74" s="74">
        <f t="shared" si="51"/>
        <v>0.45624999999999993</v>
      </c>
      <c r="D74" s="97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</row>
    <row r="75" spans="1:40">
      <c r="A75" s="23"/>
      <c r="B75" s="74">
        <f>Parâmetros!E64</f>
        <v>0.18</v>
      </c>
      <c r="C75" s="74">
        <f t="shared" si="51"/>
        <v>0.51249999999999996</v>
      </c>
      <c r="D75" s="97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</row>
    <row r="76" spans="1:40">
      <c r="A76" s="23"/>
      <c r="B76" s="74">
        <f>Parâmetros!E65</f>
        <v>0.18</v>
      </c>
      <c r="C76" s="74">
        <f t="shared" si="51"/>
        <v>0.55249999999999999</v>
      </c>
      <c r="D76" s="97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</row>
    <row r="77" spans="1:40">
      <c r="A77" s="23"/>
      <c r="B77" s="74">
        <f>Parâmetros!E66</f>
        <v>0.16</v>
      </c>
      <c r="C77" s="74">
        <f t="shared" si="51"/>
        <v>0.57374999999999998</v>
      </c>
      <c r="D77" s="97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</row>
    <row r="78" spans="1:40">
      <c r="A78" s="23"/>
      <c r="B78" s="74">
        <f>Parâmetros!E67</f>
        <v>0.21</v>
      </c>
      <c r="C78" s="74">
        <f t="shared" si="51"/>
        <v>0.59250000000000003</v>
      </c>
      <c r="D78" s="97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</row>
    <row r="79" spans="1:40">
      <c r="A79" s="23"/>
      <c r="B79" s="74">
        <f>Parâmetros!E68</f>
        <v>0.47</v>
      </c>
      <c r="C79" s="74">
        <f t="shared" si="51"/>
        <v>0.60000000000000009</v>
      </c>
      <c r="D79" s="97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</row>
    <row r="80" spans="1:40">
      <c r="A80" s="23"/>
      <c r="B80" s="74">
        <f>Parâmetros!E69</f>
        <v>0.25</v>
      </c>
      <c r="C80" s="74">
        <f t="shared" si="51"/>
        <v>0.62124999999999997</v>
      </c>
      <c r="D80" s="97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</row>
    <row r="81" spans="1:40">
      <c r="A81" s="23"/>
      <c r="B81" s="74">
        <f>Parâmetros!E70</f>
        <v>0.26</v>
      </c>
      <c r="C81" s="74">
        <f t="shared" ref="C81:C97" si="52">AVERAGE(B109:B116)</f>
        <v>0.3075</v>
      </c>
      <c r="D81" s="97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</row>
    <row r="82" spans="1:40">
      <c r="A82" s="23"/>
      <c r="B82" s="74">
        <f>Parâmetros!E71</f>
        <v>0.24</v>
      </c>
      <c r="C82" s="74">
        <f t="shared" si="52"/>
        <v>0.32</v>
      </c>
      <c r="D82" s="97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</row>
    <row r="83" spans="1:40">
      <c r="A83" s="23"/>
      <c r="B83" s="74">
        <f>Parâmetros!E72</f>
        <v>0.24</v>
      </c>
      <c r="C83" s="74">
        <f t="shared" si="52"/>
        <v>0.35</v>
      </c>
      <c r="D83" s="97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</row>
    <row r="84" spans="1:40">
      <c r="A84" s="23"/>
      <c r="B84" s="74">
        <f>Parâmetros!E73</f>
        <v>0.24</v>
      </c>
      <c r="C84" s="74">
        <f t="shared" si="52"/>
        <v>0.36571428571428566</v>
      </c>
      <c r="D84" s="97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</row>
    <row r="85" spans="1:40">
      <c r="A85" s="23"/>
      <c r="B85" s="74">
        <f>Parâmetros!E74</f>
        <v>0.26</v>
      </c>
      <c r="C85" s="74">
        <f t="shared" si="52"/>
        <v>0.37857142857142861</v>
      </c>
      <c r="D85" s="97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</row>
    <row r="86" spans="1:40">
      <c r="A86" s="23"/>
      <c r="B86" s="74">
        <f>Parâmetros!E75</f>
        <v>0.26</v>
      </c>
      <c r="C86" s="74">
        <f t="shared" si="52"/>
        <v>0.4271428571428571</v>
      </c>
      <c r="D86" s="97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</row>
    <row r="87" spans="1:40">
      <c r="A87" s="23"/>
      <c r="B87" s="74">
        <f>Parâmetros!E76</f>
        <v>0.23</v>
      </c>
      <c r="C87" s="74">
        <f t="shared" si="52"/>
        <v>0.47714285714285715</v>
      </c>
      <c r="D87" s="97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</row>
    <row r="88" spans="1:40">
      <c r="A88" s="23"/>
      <c r="B88" s="74">
        <f>Parâmetros!E77</f>
        <v>0.21</v>
      </c>
      <c r="C88" s="74">
        <f t="shared" si="52"/>
        <v>0.50571428571428567</v>
      </c>
      <c r="D88" s="97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</row>
    <row r="89" spans="1:40">
      <c r="A89" s="23"/>
      <c r="B89" s="74">
        <f>Parâmetros!E78</f>
        <v>0.23</v>
      </c>
      <c r="C89" s="74">
        <f t="shared" si="52"/>
        <v>0.49571428571428566</v>
      </c>
      <c r="D89" s="97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</row>
    <row r="90" spans="1:40">
      <c r="A90" s="23"/>
      <c r="B90" s="74">
        <f>Parâmetros!E79</f>
        <v>0.31</v>
      </c>
      <c r="C90" s="74">
        <f t="shared" si="52"/>
        <v>0.46571428571428569</v>
      </c>
      <c r="D90" s="97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</row>
    <row r="91" spans="1:40">
      <c r="A91" s="23"/>
      <c r="B91" s="74">
        <f>Parâmetros!E80</f>
        <v>0.33</v>
      </c>
      <c r="C91" s="74">
        <f t="shared" si="52"/>
        <v>0.44571428571428573</v>
      </c>
      <c r="D91" s="97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</row>
    <row r="92" spans="1:40">
      <c r="A92" s="23"/>
      <c r="B92" s="74">
        <f>Parâmetros!E81</f>
        <v>0.4</v>
      </c>
      <c r="C92" s="74">
        <f t="shared" si="52"/>
        <v>0.47375</v>
      </c>
      <c r="D92" s="97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</row>
    <row r="93" spans="1:40">
      <c r="A93" s="23"/>
      <c r="B93" s="74">
        <f>Parâmetros!E82</f>
        <v>0.37</v>
      </c>
      <c r="C93" s="74">
        <f t="shared" si="52"/>
        <v>0.50249999999999995</v>
      </c>
      <c r="D93" s="97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</row>
    <row r="94" spans="1:40">
      <c r="A94" s="23"/>
      <c r="B94" s="74">
        <f>Parâmetros!E83</f>
        <v>0.48</v>
      </c>
      <c r="C94" s="74">
        <f t="shared" si="52"/>
        <v>0.56125000000000003</v>
      </c>
      <c r="D94" s="97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</row>
    <row r="95" spans="1:40">
      <c r="A95" s="23"/>
      <c r="B95" s="74">
        <f>Parâmetros!E84</f>
        <v>0.47</v>
      </c>
      <c r="C95" s="74">
        <f t="shared" si="52"/>
        <v>0.61</v>
      </c>
      <c r="D95" s="97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</row>
    <row r="96" spans="1:40">
      <c r="A96" s="23"/>
      <c r="B96" s="74">
        <f>Parâmetros!E85</f>
        <v>0.39</v>
      </c>
      <c r="C96" s="74">
        <f t="shared" si="52"/>
        <v>0.70625000000000004</v>
      </c>
      <c r="D96" s="97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</row>
    <row r="97" spans="1:40">
      <c r="A97" s="23"/>
      <c r="B97" s="74">
        <f>Parâmetros!E86</f>
        <v>0.39</v>
      </c>
      <c r="C97" s="74">
        <f t="shared" si="52"/>
        <v>0.82000000000000006</v>
      </c>
      <c r="D97" s="97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</row>
    <row r="98" spans="1:40">
      <c r="A98" s="23"/>
      <c r="B98" s="74">
        <f>Parâmetros!E87</f>
        <v>0.46</v>
      </c>
      <c r="C98" s="74">
        <f t="shared" ref="C98:C114" si="53">AVERAGE(B133:B140)</f>
        <v>0.75</v>
      </c>
      <c r="D98" s="97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</row>
    <row r="99" spans="1:40">
      <c r="A99" s="23"/>
      <c r="B99" s="74">
        <f>Parâmetros!E88</f>
        <v>0.46</v>
      </c>
      <c r="C99" s="74">
        <f t="shared" si="53"/>
        <v>0.69374999999999998</v>
      </c>
      <c r="D99" s="97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</row>
    <row r="100" spans="1:40">
      <c r="A100" s="23"/>
      <c r="B100" s="74">
        <f>Parâmetros!E89</f>
        <v>0.47</v>
      </c>
      <c r="C100" s="74">
        <f t="shared" si="53"/>
        <v>0.65625</v>
      </c>
      <c r="D100" s="97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</row>
    <row r="101" spans="1:40">
      <c r="A101" s="23"/>
      <c r="B101" s="74">
        <f>Parâmetros!E90</f>
        <v>0.5</v>
      </c>
      <c r="C101" s="74">
        <f t="shared" si="53"/>
        <v>0.59624999999999984</v>
      </c>
      <c r="D101" s="97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</row>
    <row r="102" spans="1:40">
      <c r="A102" s="23"/>
      <c r="B102" s="74">
        <f>Parâmetros!E91</f>
        <v>0.51</v>
      </c>
      <c r="C102" s="74">
        <f t="shared" si="53"/>
        <v>0.53625</v>
      </c>
      <c r="D102" s="97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</row>
    <row r="103" spans="1:40">
      <c r="A103" s="23"/>
      <c r="B103" s="74">
        <f>Parâmetros!E92</f>
        <v>0.92</v>
      </c>
      <c r="C103" s="74">
        <f t="shared" si="53"/>
        <v>0.49875000000000003</v>
      </c>
      <c r="D103" s="97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</row>
    <row r="104" spans="1:40">
      <c r="A104" s="23"/>
      <c r="B104" s="74">
        <f>Parâmetros!E93</f>
        <v>0.71</v>
      </c>
      <c r="C104" s="74">
        <f t="shared" si="53"/>
        <v>0.46625</v>
      </c>
      <c r="D104" s="97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</row>
    <row r="105" spans="1:40">
      <c r="A105" s="23"/>
      <c r="B105" s="74">
        <f>Parâmetros!E94</f>
        <v>0.56000000000000005</v>
      </c>
      <c r="C105" s="74">
        <f t="shared" si="53"/>
        <v>0.42125000000000001</v>
      </c>
      <c r="D105" s="97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</row>
    <row r="106" spans="1:40">
      <c r="A106" s="23"/>
      <c r="B106" s="74">
        <f>Parâmetros!E95</f>
        <v>0.61</v>
      </c>
      <c r="C106" s="74">
        <f t="shared" si="53"/>
        <v>0.38750000000000001</v>
      </c>
      <c r="D106" s="97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</row>
    <row r="107" spans="1:40">
      <c r="A107" s="23"/>
      <c r="B107" s="74">
        <f>Parâmetros!E96</f>
        <v>0.52</v>
      </c>
      <c r="C107" s="74">
        <f t="shared" si="53"/>
        <v>0.36</v>
      </c>
      <c r="D107" s="97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</row>
    <row r="108" spans="1:40">
      <c r="A108" s="23"/>
      <c r="B108" s="74">
        <f>Parâmetros!E97</f>
        <v>0.64</v>
      </c>
      <c r="C108" s="74">
        <f t="shared" si="53"/>
        <v>0.33249999999999996</v>
      </c>
      <c r="D108" s="97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</row>
    <row r="109" spans="1:40">
      <c r="A109" s="23"/>
      <c r="B109" s="74">
        <f>Parâmetros!E98</f>
        <v>0.48</v>
      </c>
      <c r="C109" s="74">
        <f t="shared" si="53"/>
        <v>0.37124999999999997</v>
      </c>
      <c r="D109" s="97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</row>
    <row r="110" spans="1:40">
      <c r="A110" s="23"/>
      <c r="B110" s="74">
        <f>Parâmetros!E99</f>
        <v>0.23</v>
      </c>
      <c r="C110" s="74">
        <f t="shared" si="53"/>
        <v>0.40500000000000003</v>
      </c>
      <c r="D110" s="97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</row>
    <row r="111" spans="1:40">
      <c r="A111" s="23"/>
      <c r="B111" s="74">
        <f>Parâmetros!E100</f>
        <v>0.24</v>
      </c>
      <c r="C111" s="74">
        <f t="shared" si="53"/>
        <v>0.45500000000000002</v>
      </c>
      <c r="D111" s="97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</row>
    <row r="112" spans="1:40">
      <c r="A112" s="23"/>
      <c r="B112" s="74">
        <f>Parâmetros!E101</f>
        <v>0.24</v>
      </c>
      <c r="C112" s="74">
        <f t="shared" si="53"/>
        <v>0.57374999999999998</v>
      </c>
      <c r="D112" s="97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</row>
    <row r="113" spans="1:40">
      <c r="A113" s="23"/>
      <c r="B113" s="74">
        <f>Parâmetros!E102</f>
        <v>0.26</v>
      </c>
      <c r="C113" s="74">
        <f t="shared" si="53"/>
        <v>0.68625000000000003</v>
      </c>
      <c r="D113" s="97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</row>
    <row r="114" spans="1:40">
      <c r="A114" s="23"/>
      <c r="B114" s="74">
        <f>Parâmetros!E103</f>
        <v>0.26</v>
      </c>
      <c r="C114" s="74">
        <f t="shared" si="53"/>
        <v>0.74</v>
      </c>
      <c r="D114" s="97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</row>
    <row r="115" spans="1:40">
      <c r="A115" s="23"/>
      <c r="B115" s="74">
        <f>Parâmetros!E104</f>
        <v>0.28000000000000003</v>
      </c>
      <c r="C115" s="74">
        <f t="shared" ref="C115:C131" si="54">AVERAGE(B157:B164)</f>
        <v>0.50624999999999998</v>
      </c>
      <c r="D115" s="97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</row>
    <row r="116" spans="1:40">
      <c r="A116" s="23"/>
      <c r="B116" s="74">
        <f>Parâmetros!E105</f>
        <v>0.47</v>
      </c>
      <c r="C116" s="74">
        <f t="shared" si="54"/>
        <v>0.50750000000000006</v>
      </c>
      <c r="D116" s="97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</row>
    <row r="117" spans="1:40">
      <c r="A117" s="23"/>
      <c r="B117" s="74">
        <f>Parâmetros!E106</f>
        <v>0.57999999999999996</v>
      </c>
      <c r="C117" s="74">
        <f t="shared" si="54"/>
        <v>0.4375</v>
      </c>
      <c r="D117" s="97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</row>
    <row r="118" spans="1:40">
      <c r="A118" s="23"/>
      <c r="B118" s="74">
        <f>Parâmetros!E107</f>
        <v>0.47</v>
      </c>
      <c r="C118" s="74">
        <f t="shared" si="54"/>
        <v>0.42249999999999999</v>
      </c>
      <c r="D118" s="97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</row>
    <row r="119" spans="1:40">
      <c r="A119" s="23"/>
      <c r="B119" s="121"/>
      <c r="C119" s="74">
        <f t="shared" si="54"/>
        <v>0.40749999999999997</v>
      </c>
      <c r="D119" s="97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</row>
    <row r="120" spans="1:40">
      <c r="A120" s="23"/>
      <c r="B120" s="74">
        <f>Parâmetros!E109</f>
        <v>0.33</v>
      </c>
      <c r="C120" s="74">
        <f t="shared" si="54"/>
        <v>0.39749999999999996</v>
      </c>
      <c r="D120" s="97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</row>
    <row r="121" spans="1:40">
      <c r="A121" s="23"/>
      <c r="B121" s="74">
        <f>Parâmetros!E110</f>
        <v>0.6</v>
      </c>
      <c r="C121" s="74">
        <f t="shared" si="54"/>
        <v>0.38999999999999996</v>
      </c>
      <c r="D121" s="97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</row>
    <row r="122" spans="1:40">
      <c r="A122" s="23"/>
      <c r="B122" s="74">
        <f>Parâmetros!E111</f>
        <v>0.61</v>
      </c>
      <c r="C122" s="74">
        <f t="shared" si="54"/>
        <v>0.37</v>
      </c>
      <c r="D122" s="97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</row>
    <row r="123" spans="1:40">
      <c r="A123" s="23"/>
      <c r="B123" s="74">
        <f>Parâmetros!E112</f>
        <v>0.48</v>
      </c>
      <c r="C123" s="74">
        <f t="shared" si="54"/>
        <v>0.31375000000000003</v>
      </c>
      <c r="D123" s="97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</row>
    <row r="124" spans="1:40">
      <c r="A124" s="23"/>
      <c r="B124" s="74">
        <f>Parâmetros!E113</f>
        <v>0.4</v>
      </c>
      <c r="C124" s="74">
        <f t="shared" si="54"/>
        <v>0.27374999999999999</v>
      </c>
      <c r="D124" s="97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</row>
    <row r="125" spans="1:40">
      <c r="A125" s="23"/>
      <c r="B125" s="74">
        <f>Parâmetros!E114</f>
        <v>0.37</v>
      </c>
      <c r="C125" s="74">
        <f t="shared" si="54"/>
        <v>0.31374999999999997</v>
      </c>
      <c r="D125" s="97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</row>
    <row r="126" spans="1:40">
      <c r="A126" s="23"/>
      <c r="B126" s="74">
        <f>Parâmetros!E115</f>
        <v>0.33</v>
      </c>
      <c r="C126" s="74">
        <f t="shared" si="54"/>
        <v>0.33999999999999997</v>
      </c>
      <c r="D126" s="97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</row>
    <row r="127" spans="1:40">
      <c r="A127" s="23"/>
      <c r="B127" s="74">
        <f>Parâmetros!E116</f>
        <v>0.67</v>
      </c>
      <c r="C127" s="74">
        <f t="shared" si="54"/>
        <v>0.35499999999999998</v>
      </c>
      <c r="D127" s="97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</row>
    <row r="128" spans="1:40">
      <c r="A128" s="23"/>
      <c r="B128" s="74">
        <f>Parâmetros!E117</f>
        <v>0.56000000000000005</v>
      </c>
      <c r="C128" s="74">
        <f t="shared" si="54"/>
        <v>0.37000000000000005</v>
      </c>
      <c r="D128" s="97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</row>
    <row r="129" spans="1:40">
      <c r="A129" s="23"/>
      <c r="B129" s="74">
        <f>Parâmetros!E118</f>
        <v>1.07</v>
      </c>
      <c r="C129" s="74">
        <f t="shared" si="54"/>
        <v>0.3775</v>
      </c>
      <c r="D129" s="97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</row>
    <row r="130" spans="1:40">
      <c r="A130" s="23"/>
      <c r="B130" s="74">
        <f>Parâmetros!E119</f>
        <v>1</v>
      </c>
      <c r="C130" s="74">
        <f t="shared" si="54"/>
        <v>0.39750000000000002</v>
      </c>
      <c r="D130" s="97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</row>
    <row r="131" spans="1:40">
      <c r="A131" s="23"/>
      <c r="B131" s="74">
        <f>Parâmetros!E120</f>
        <v>1.25</v>
      </c>
      <c r="C131" s="74">
        <f t="shared" si="54"/>
        <v>0.40750000000000003</v>
      </c>
      <c r="D131" s="97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</row>
    <row r="132" spans="1:40">
      <c r="A132" s="23"/>
      <c r="B132" s="74">
        <f>Parâmetros!E121</f>
        <v>1.31</v>
      </c>
      <c r="C132" s="74">
        <f t="shared" ref="C132:C148" si="55">AVERAGE(B181:B188)</f>
        <v>0.36000000000000004</v>
      </c>
      <c r="D132" s="97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</row>
    <row r="133" spans="1:40">
      <c r="A133" s="23"/>
      <c r="B133" s="74">
        <f>Parâmetros!E122</f>
        <v>1.02</v>
      </c>
      <c r="C133" s="74">
        <f t="shared" si="55"/>
        <v>0.37249999999999994</v>
      </c>
      <c r="D133" s="97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</row>
    <row r="134" spans="1:40">
      <c r="A134" s="23"/>
      <c r="B134" s="74">
        <f>Parâmetros!E123</f>
        <v>0.82</v>
      </c>
      <c r="C134" s="74">
        <f t="shared" si="55"/>
        <v>0.37625000000000008</v>
      </c>
      <c r="D134" s="97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</row>
    <row r="135" spans="1:40">
      <c r="A135" s="23"/>
      <c r="B135" s="74">
        <f>Parâmetros!E124</f>
        <v>0.87</v>
      </c>
      <c r="C135" s="74">
        <f t="shared" si="55"/>
        <v>0.37625000000000008</v>
      </c>
      <c r="D135" s="97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</row>
    <row r="136" spans="1:40">
      <c r="A136" s="23"/>
      <c r="B136" s="74">
        <f>Parâmetros!E125</f>
        <v>0.79</v>
      </c>
      <c r="C136" s="74">
        <f t="shared" si="55"/>
        <v>0.38250000000000006</v>
      </c>
      <c r="D136" s="97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</row>
    <row r="137" spans="1:40">
      <c r="A137" s="23"/>
      <c r="B137" s="74">
        <f>Parâmetros!E126</f>
        <v>0.56999999999999995</v>
      </c>
      <c r="C137" s="74">
        <f t="shared" si="55"/>
        <v>0.38375000000000004</v>
      </c>
      <c r="D137" s="97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</row>
    <row r="138" spans="1:40">
      <c r="A138" s="23"/>
      <c r="B138" s="74">
        <f>Parâmetros!E127</f>
        <v>0.63</v>
      </c>
      <c r="C138" s="74">
        <f t="shared" si="55"/>
        <v>0.3600000000000001</v>
      </c>
      <c r="D138" s="97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</row>
    <row r="139" spans="1:40">
      <c r="A139" s="23"/>
      <c r="B139" s="74">
        <f>Parâmetros!E128</f>
        <v>0.7</v>
      </c>
      <c r="C139" s="74">
        <f t="shared" si="55"/>
        <v>0.32250000000000001</v>
      </c>
      <c r="D139" s="97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</row>
    <row r="140" spans="1:40">
      <c r="A140" s="23"/>
      <c r="B140" s="74">
        <f>Parâmetros!E129</f>
        <v>0.6</v>
      </c>
      <c r="C140" s="74">
        <f t="shared" si="55"/>
        <v>0.29625000000000001</v>
      </c>
      <c r="D140" s="97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</row>
    <row r="141" spans="1:40">
      <c r="A141" s="23"/>
      <c r="B141" s="74">
        <f>Parâmetros!E130</f>
        <v>0.56999999999999995</v>
      </c>
      <c r="C141" s="74">
        <f t="shared" si="55"/>
        <v>0.26875000000000004</v>
      </c>
      <c r="D141" s="97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</row>
    <row r="142" spans="1:40">
      <c r="A142" s="23"/>
      <c r="B142" s="74">
        <f>Parâmetros!E131</f>
        <v>0.52</v>
      </c>
      <c r="C142" s="74">
        <f t="shared" si="55"/>
        <v>0.26750000000000002</v>
      </c>
      <c r="D142" s="97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</row>
    <row r="143" spans="1:40">
      <c r="A143" s="23"/>
      <c r="B143" s="74">
        <f>Parâmetros!E132</f>
        <v>0.39</v>
      </c>
      <c r="C143" s="74">
        <f t="shared" si="55"/>
        <v>0.27</v>
      </c>
      <c r="D143" s="97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</row>
    <row r="144" spans="1:40">
      <c r="A144" s="23"/>
      <c r="B144" s="74">
        <f>Parâmetros!E133</f>
        <v>0.31</v>
      </c>
      <c r="C144" s="74">
        <f t="shared" si="55"/>
        <v>0.27750000000000002</v>
      </c>
      <c r="D144" s="97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</row>
    <row r="145" spans="1:40">
      <c r="A145" s="23"/>
      <c r="B145" s="74">
        <f>Parâmetros!E134</f>
        <v>0.27</v>
      </c>
      <c r="C145" s="74">
        <f t="shared" si="55"/>
        <v>0.28875000000000001</v>
      </c>
      <c r="D145" s="97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</row>
    <row r="146" spans="1:40">
      <c r="A146" s="23"/>
      <c r="B146" s="74">
        <f>Parâmetros!E135</f>
        <v>0.37</v>
      </c>
      <c r="C146" s="74">
        <f t="shared" si="55"/>
        <v>0.29499999999999998</v>
      </c>
      <c r="D146" s="97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</row>
    <row r="147" spans="1:40">
      <c r="A147" s="23"/>
      <c r="B147" s="74">
        <f>Parâmetros!E136</f>
        <v>0.34</v>
      </c>
      <c r="C147" s="74">
        <f t="shared" si="55"/>
        <v>0.3125</v>
      </c>
      <c r="D147" s="97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</row>
    <row r="148" spans="1:40">
      <c r="A148" s="23"/>
      <c r="B148" s="74">
        <f>Parâmetros!E137</f>
        <v>0.33</v>
      </c>
      <c r="C148" s="74">
        <f t="shared" si="55"/>
        <v>0.35125000000000006</v>
      </c>
      <c r="D148" s="97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</row>
    <row r="149" spans="1:40">
      <c r="A149" s="23"/>
      <c r="B149" s="74">
        <f>Parâmetros!E138</f>
        <v>0.35</v>
      </c>
      <c r="C149" s="74">
        <f t="shared" ref="C149:C165" si="56">AVERAGE(B205:B212)</f>
        <v>0.39750000000000002</v>
      </c>
      <c r="D149" s="97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</row>
    <row r="150" spans="1:40">
      <c r="A150" s="23"/>
      <c r="B150" s="74">
        <f>Parâmetros!E139</f>
        <v>0.3</v>
      </c>
      <c r="C150" s="74">
        <f t="shared" si="56"/>
        <v>0.36</v>
      </c>
      <c r="D150" s="97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</row>
    <row r="151" spans="1:40">
      <c r="A151" s="23"/>
      <c r="B151" s="74">
        <f>Parâmetros!E140</f>
        <v>0.7</v>
      </c>
      <c r="C151" s="74">
        <f t="shared" si="56"/>
        <v>0.33875</v>
      </c>
      <c r="D151" s="97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</row>
    <row r="152" spans="1:40">
      <c r="A152" s="23"/>
      <c r="B152" s="74">
        <f>Parâmetros!E141</f>
        <v>0.57999999999999996</v>
      </c>
      <c r="C152" s="74">
        <f t="shared" si="56"/>
        <v>0.32374999999999998</v>
      </c>
      <c r="D152" s="97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</row>
    <row r="153" spans="1:40">
      <c r="A153" s="23"/>
      <c r="B153" s="74">
        <f>Parâmetros!E142</f>
        <v>0.67</v>
      </c>
      <c r="C153" s="74">
        <f t="shared" si="56"/>
        <v>0.30375000000000008</v>
      </c>
      <c r="D153" s="97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</row>
    <row r="154" spans="1:40">
      <c r="A154" s="23"/>
      <c r="B154" s="74">
        <f>Parâmetros!E143</f>
        <v>1.32</v>
      </c>
      <c r="C154" s="74">
        <f t="shared" si="56"/>
        <v>0.28125000000000006</v>
      </c>
      <c r="D154" s="97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</row>
    <row r="155" spans="1:40">
      <c r="A155" s="23"/>
      <c r="B155" s="74">
        <f>Parâmetros!E144</f>
        <v>1.24</v>
      </c>
      <c r="C155" s="74">
        <f t="shared" si="56"/>
        <v>0.25750000000000001</v>
      </c>
      <c r="D155" s="97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</row>
    <row r="156" spans="1:40">
      <c r="A156" s="23"/>
      <c r="B156" s="74">
        <f>Parâmetros!E145</f>
        <v>0.76</v>
      </c>
      <c r="C156" s="74">
        <f t="shared" si="56"/>
        <v>0.23374999999999996</v>
      </c>
      <c r="D156" s="97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</row>
    <row r="157" spans="1:40">
      <c r="A157" s="23"/>
      <c r="B157" s="74">
        <f>Parâmetros!E146</f>
        <v>0.61</v>
      </c>
      <c r="C157" s="74">
        <f t="shared" si="56"/>
        <v>0.20999999999999996</v>
      </c>
      <c r="D157" s="97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</row>
    <row r="158" spans="1:40">
      <c r="A158" s="23"/>
      <c r="B158" s="74">
        <f>Parâmetros!E147</f>
        <v>0.56000000000000005</v>
      </c>
      <c r="C158" s="74">
        <f t="shared" si="56"/>
        <v>0.19374999999999998</v>
      </c>
      <c r="D158" s="97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</row>
    <row r="159" spans="1:40">
      <c r="A159" s="23"/>
      <c r="B159" s="74">
        <f>Parâmetros!E148</f>
        <v>0.42</v>
      </c>
      <c r="C159" s="74">
        <f t="shared" si="56"/>
        <v>0.19249999999999998</v>
      </c>
      <c r="D159" s="97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</row>
    <row r="160" spans="1:40">
      <c r="A160" s="23"/>
      <c r="B160" s="74">
        <f>Parâmetros!E149</f>
        <v>0.42</v>
      </c>
      <c r="C160" s="74">
        <f t="shared" si="56"/>
        <v>0.19249999999999998</v>
      </c>
      <c r="D160" s="97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</row>
    <row r="161" spans="1:40">
      <c r="A161" s="23"/>
      <c r="B161" s="74">
        <f>Parâmetros!E150</f>
        <v>0.39</v>
      </c>
      <c r="C161" s="74">
        <f t="shared" si="56"/>
        <v>0.19999999999999998</v>
      </c>
      <c r="D161" s="97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</row>
    <row r="162" spans="1:40">
      <c r="A162" s="23"/>
      <c r="B162" s="74">
        <f>Parâmetros!E151</f>
        <v>0.42</v>
      </c>
      <c r="C162" s="74">
        <f t="shared" si="56"/>
        <v>0.20749999999999999</v>
      </c>
      <c r="D162" s="97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</row>
    <row r="163" spans="1:40">
      <c r="A163" s="23"/>
      <c r="B163" s="74">
        <f>Parâmetros!E152</f>
        <v>0.45</v>
      </c>
      <c r="C163" s="74">
        <f t="shared" si="56"/>
        <v>0.22125</v>
      </c>
      <c r="D163" s="97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</row>
    <row r="164" spans="1:40">
      <c r="A164" s="23"/>
      <c r="B164" s="74">
        <f>Parâmetros!E153</f>
        <v>0.78</v>
      </c>
      <c r="C164" s="74">
        <f t="shared" si="56"/>
        <v>0.23125000000000001</v>
      </c>
      <c r="D164" s="97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</row>
    <row r="165" spans="1:40">
      <c r="A165" s="23"/>
      <c r="B165" s="74">
        <f>Parâmetros!E154</f>
        <v>0.62</v>
      </c>
      <c r="C165" s="74">
        <f t="shared" si="56"/>
        <v>0.23374999999999999</v>
      </c>
      <c r="D165" s="97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</row>
    <row r="166" spans="1:40">
      <c r="A166" s="23"/>
      <c r="B166" s="74">
        <f>Parâmetros!E155</f>
        <v>0</v>
      </c>
      <c r="C166" s="74">
        <f t="shared" ref="C166:C182" si="57">AVERAGE(B229:B236)</f>
        <v>0.29500000000000004</v>
      </c>
      <c r="D166" s="97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</row>
    <row r="167" spans="1:40">
      <c r="A167" s="23"/>
      <c r="B167" s="74">
        <f>Parâmetros!E156</f>
        <v>0.3</v>
      </c>
      <c r="C167" s="74">
        <f t="shared" si="57"/>
        <v>0.31</v>
      </c>
      <c r="D167" s="97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</row>
    <row r="168" spans="1:40">
      <c r="A168" s="23"/>
      <c r="B168" s="74">
        <f>Parâmetros!E157</f>
        <v>0.3</v>
      </c>
      <c r="C168" s="74">
        <f t="shared" si="57"/>
        <v>0.32125000000000004</v>
      </c>
      <c r="D168" s="97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</row>
    <row r="169" spans="1:40">
      <c r="A169" s="23"/>
      <c r="B169" s="74">
        <f>Parâmetros!E158</f>
        <v>0.31</v>
      </c>
      <c r="C169" s="74">
        <f t="shared" si="57"/>
        <v>0.32374999999999998</v>
      </c>
      <c r="D169" s="97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</row>
    <row r="170" spans="1:40">
      <c r="A170" s="23"/>
      <c r="B170" s="74">
        <f>Parâmetros!E159</f>
        <v>0.36</v>
      </c>
      <c r="C170" s="74">
        <f t="shared" si="57"/>
        <v>0.32499999999999996</v>
      </c>
      <c r="D170" s="97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</row>
    <row r="171" spans="1:40">
      <c r="A171" s="23"/>
      <c r="B171" s="74">
        <f>Parâmetros!E160</f>
        <v>0.28999999999999998</v>
      </c>
      <c r="C171" s="74">
        <f t="shared" si="57"/>
        <v>0.32499999999999996</v>
      </c>
      <c r="D171" s="97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</row>
    <row r="172" spans="1:40">
      <c r="A172" s="23"/>
      <c r="B172" s="74">
        <f>Parâmetros!E161</f>
        <v>0.33</v>
      </c>
      <c r="C172" s="74">
        <f t="shared" si="57"/>
        <v>0.33249999999999996</v>
      </c>
      <c r="D172" s="97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</row>
    <row r="173" spans="1:40">
      <c r="A173" s="23"/>
      <c r="B173" s="74">
        <f>Parâmetros!E162</f>
        <v>0.3</v>
      </c>
      <c r="C173" s="74">
        <f t="shared" si="57"/>
        <v>0.32874999999999999</v>
      </c>
      <c r="D173" s="97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</row>
    <row r="174" spans="1:40">
      <c r="A174" s="23"/>
      <c r="B174" s="74">
        <f>Parâmetros!E163</f>
        <v>0.32</v>
      </c>
      <c r="C174" s="74">
        <f t="shared" si="57"/>
        <v>0.30125000000000002</v>
      </c>
      <c r="D174" s="97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</row>
    <row r="175" spans="1:40">
      <c r="A175" s="23"/>
      <c r="B175" s="74">
        <f>Parâmetros!E164</f>
        <v>0.51</v>
      </c>
      <c r="C175" s="74">
        <f t="shared" si="57"/>
        <v>0.29125000000000001</v>
      </c>
      <c r="D175" s="97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</row>
    <row r="176" spans="1:40">
      <c r="A176" s="23"/>
      <c r="B176" s="74">
        <f>Parâmetros!E165</f>
        <v>0.42</v>
      </c>
      <c r="C176" s="74">
        <f t="shared" si="57"/>
        <v>0.29249999999999998</v>
      </c>
      <c r="D176" s="97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</row>
    <row r="177" spans="1:40">
      <c r="A177" s="23"/>
      <c r="B177" s="74">
        <f>Parâmetros!E166</f>
        <v>0.43</v>
      </c>
      <c r="C177" s="74">
        <f t="shared" si="57"/>
        <v>0.32125000000000004</v>
      </c>
      <c r="D177" s="97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</row>
    <row r="178" spans="1:40">
      <c r="A178" s="23"/>
      <c r="B178" s="74">
        <f>Parâmetros!E167</f>
        <v>0.42</v>
      </c>
      <c r="C178" s="74">
        <f t="shared" si="57"/>
        <v>0.33500000000000002</v>
      </c>
      <c r="D178" s="97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</row>
    <row r="179" spans="1:40">
      <c r="A179" s="23"/>
      <c r="B179" s="74">
        <f>Parâmetros!E168</f>
        <v>0.45</v>
      </c>
      <c r="C179" s="74">
        <f t="shared" si="57"/>
        <v>0.34500000000000003</v>
      </c>
      <c r="D179" s="97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</row>
    <row r="180" spans="1:40">
      <c r="A180" s="23"/>
      <c r="B180" s="74">
        <f>Parâmetros!E169</f>
        <v>0.41</v>
      </c>
      <c r="C180" s="74">
        <f t="shared" si="57"/>
        <v>0.35125000000000001</v>
      </c>
      <c r="D180" s="97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</row>
    <row r="181" spans="1:40">
      <c r="A181" s="23"/>
      <c r="B181" s="74">
        <f>Parâmetros!E170</f>
        <v>0.39</v>
      </c>
      <c r="C181" s="74">
        <f t="shared" si="57"/>
        <v>0.36125000000000002</v>
      </c>
      <c r="D181" s="97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</row>
    <row r="182" spans="1:40">
      <c r="A182" s="23"/>
      <c r="B182" s="74">
        <f>Parâmetros!E171</f>
        <v>0.25</v>
      </c>
      <c r="C182" s="74">
        <f t="shared" si="57"/>
        <v>0.37</v>
      </c>
      <c r="D182" s="97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</row>
    <row r="183" spans="1:40">
      <c r="A183" s="23"/>
      <c r="B183" s="74">
        <f>Parâmetros!E172</f>
        <v>0.24</v>
      </c>
      <c r="C183" s="74">
        <f t="shared" ref="C183:C199" si="58">AVERAGE(B253:B260)</f>
        <v>0.30375000000000002</v>
      </c>
      <c r="D183" s="97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</row>
    <row r="184" spans="1:40">
      <c r="A184" s="23"/>
      <c r="B184" s="74">
        <f>Parâmetros!E173</f>
        <v>0.23</v>
      </c>
      <c r="C184" s="74">
        <f t="shared" si="58"/>
        <v>0.31000000000000005</v>
      </c>
      <c r="D184" s="97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</row>
    <row r="185" spans="1:40">
      <c r="A185" s="23"/>
      <c r="B185" s="74">
        <f>Parâmetros!E174</f>
        <v>0.27</v>
      </c>
      <c r="C185" s="74">
        <f t="shared" si="58"/>
        <v>0.33</v>
      </c>
      <c r="D185" s="97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</row>
    <row r="186" spans="1:40">
      <c r="A186" s="23"/>
      <c r="B186" s="74">
        <f>Parâmetros!E175</f>
        <v>0.48</v>
      </c>
      <c r="C186" s="74">
        <f t="shared" si="58"/>
        <v>0.32124999999999998</v>
      </c>
      <c r="D186" s="97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</row>
    <row r="187" spans="1:40">
      <c r="A187" s="23"/>
      <c r="B187" s="74">
        <f>Parâmetros!E176</f>
        <v>0.54</v>
      </c>
      <c r="C187" s="74">
        <f t="shared" si="58"/>
        <v>0.30874999999999997</v>
      </c>
      <c r="D187" s="97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</row>
    <row r="188" spans="1:40">
      <c r="A188" s="23"/>
      <c r="B188" s="74">
        <f>Parâmetros!E177</f>
        <v>0.48</v>
      </c>
      <c r="C188" s="74">
        <f t="shared" si="58"/>
        <v>0.29499999999999998</v>
      </c>
      <c r="D188" s="97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</row>
    <row r="189" spans="1:40">
      <c r="A189" s="23"/>
      <c r="B189" s="74">
        <f>Parâmetros!E178</f>
        <v>0.49</v>
      </c>
      <c r="C189" s="74">
        <f t="shared" si="58"/>
        <v>0.28375</v>
      </c>
      <c r="D189" s="97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</row>
    <row r="190" spans="1:40">
      <c r="A190" s="23"/>
      <c r="B190" s="74">
        <f>Parâmetros!E179</f>
        <v>0.28000000000000003</v>
      </c>
      <c r="C190" s="74">
        <f t="shared" si="58"/>
        <v>0.26749999999999996</v>
      </c>
      <c r="D190" s="97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</row>
    <row r="191" spans="1:40">
      <c r="A191" s="23"/>
      <c r="B191" s="74">
        <f>Parâmetros!E180</f>
        <v>0.24</v>
      </c>
      <c r="C191" s="74">
        <f t="shared" si="58"/>
        <v>0.2525</v>
      </c>
      <c r="D191" s="97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</row>
    <row r="192" spans="1:40">
      <c r="A192" s="23"/>
      <c r="B192" s="74">
        <f>Parâmetros!E181</f>
        <v>0.28000000000000003</v>
      </c>
      <c r="C192" s="74">
        <f t="shared" si="58"/>
        <v>0.22874999999999998</v>
      </c>
      <c r="D192" s="97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</row>
    <row r="193" spans="1:40">
      <c r="A193" s="23"/>
      <c r="B193" s="74">
        <f>Parâmetros!E182</f>
        <v>0.28000000000000003</v>
      </c>
      <c r="C193" s="74">
        <f t="shared" si="58"/>
        <v>0.21124999999999999</v>
      </c>
      <c r="D193" s="97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</row>
    <row r="194" spans="1:40">
      <c r="A194" s="23"/>
      <c r="B194" s="74">
        <f>Parâmetros!E183</f>
        <v>0.28999999999999998</v>
      </c>
      <c r="C194" s="74">
        <f t="shared" si="58"/>
        <v>0.23749999999999999</v>
      </c>
      <c r="D194" s="97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</row>
    <row r="195" spans="1:40">
      <c r="A195" s="23"/>
      <c r="B195" s="74">
        <f>Parâmetros!E184</f>
        <v>0.24</v>
      </c>
      <c r="C195" s="74">
        <f t="shared" si="58"/>
        <v>0.2525</v>
      </c>
      <c r="D195" s="97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</row>
    <row r="196" spans="1:40">
      <c r="A196" s="23"/>
      <c r="B196" s="74">
        <f>Parâmetros!E185</f>
        <v>0.27</v>
      </c>
      <c r="C196" s="74">
        <f t="shared" si="58"/>
        <v>0.26375000000000004</v>
      </c>
      <c r="D196" s="97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</row>
    <row r="197" spans="1:40">
      <c r="A197" s="23"/>
      <c r="B197" s="74">
        <f>Parâmetros!E186</f>
        <v>0.27</v>
      </c>
      <c r="C197" s="74">
        <f t="shared" si="58"/>
        <v>0.27124999999999999</v>
      </c>
      <c r="D197" s="97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</row>
    <row r="198" spans="1:40">
      <c r="A198" s="23"/>
      <c r="B198" s="74">
        <f>Parâmetros!E187</f>
        <v>0.27</v>
      </c>
      <c r="C198" s="74">
        <f t="shared" si="58"/>
        <v>0.27750000000000002</v>
      </c>
      <c r="D198" s="97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</row>
    <row r="199" spans="1:40">
      <c r="A199" s="23"/>
      <c r="B199" s="74">
        <f>Parâmetros!E188</f>
        <v>0.26</v>
      </c>
      <c r="C199" s="74">
        <f t="shared" si="58"/>
        <v>0.28500000000000003</v>
      </c>
      <c r="D199" s="97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</row>
    <row r="200" spans="1:40">
      <c r="A200" s="23"/>
      <c r="B200" s="74">
        <f>Parâmetros!E189</f>
        <v>0.34</v>
      </c>
      <c r="C200" s="74">
        <f t="shared" ref="C200:C216" si="59">AVERAGE(B277:B284)</f>
        <v>0.26750000000000002</v>
      </c>
      <c r="D200" s="97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</row>
    <row r="201" spans="1:40">
      <c r="A201" s="23"/>
      <c r="B201" s="74">
        <f>Parâmetros!E190</f>
        <v>0.37</v>
      </c>
      <c r="C201" s="74">
        <f t="shared" si="59"/>
        <v>0.28875000000000001</v>
      </c>
      <c r="D201" s="97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</row>
    <row r="202" spans="1:40">
      <c r="A202" s="23"/>
      <c r="B202" s="74">
        <f>Parâmetros!E191</f>
        <v>0.34</v>
      </c>
      <c r="C202" s="74">
        <f t="shared" si="59"/>
        <v>0.29375000000000001</v>
      </c>
      <c r="D202" s="97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</row>
    <row r="203" spans="1:40">
      <c r="A203" s="23"/>
      <c r="B203" s="74">
        <f>Parâmetros!E192</f>
        <v>0.38</v>
      </c>
      <c r="C203" s="74">
        <f t="shared" si="59"/>
        <v>0.29499999999999998</v>
      </c>
      <c r="D203" s="97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</row>
    <row r="204" spans="1:40">
      <c r="A204" s="23"/>
      <c r="B204" s="74">
        <f>Parâmetros!E193</f>
        <v>0.57999999999999996</v>
      </c>
      <c r="C204" s="74">
        <f t="shared" si="59"/>
        <v>0.27250000000000002</v>
      </c>
      <c r="D204" s="97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</row>
    <row r="205" spans="1:40">
      <c r="A205" s="23"/>
      <c r="B205" s="74">
        <f>Parâmetros!E194</f>
        <v>0.62</v>
      </c>
      <c r="C205" s="74">
        <f t="shared" si="59"/>
        <v>0.26750000000000002</v>
      </c>
      <c r="D205" s="97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</row>
    <row r="206" spans="1:40">
      <c r="A206" s="23"/>
      <c r="B206" s="74">
        <f>Parâmetros!E195</f>
        <v>0.38</v>
      </c>
      <c r="C206" s="74">
        <f t="shared" si="59"/>
        <v>0.2525</v>
      </c>
      <c r="D206" s="97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</row>
    <row r="207" spans="1:40">
      <c r="A207" s="23"/>
      <c r="B207" s="74">
        <f>Parâmetros!E196</f>
        <v>0.34</v>
      </c>
      <c r="C207" s="74">
        <f t="shared" si="59"/>
        <v>0.23124999999999996</v>
      </c>
      <c r="D207" s="97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</row>
    <row r="208" spans="1:40">
      <c r="A208" s="23"/>
      <c r="B208" s="74">
        <f>Parâmetros!E197</f>
        <v>0.34</v>
      </c>
      <c r="C208" s="74">
        <f t="shared" si="59"/>
        <v>0.18625000000000003</v>
      </c>
      <c r="D208" s="97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</row>
    <row r="209" spans="1:40">
      <c r="A209" s="23"/>
      <c r="B209" s="74">
        <f>Parâmetros!E198</f>
        <v>0.36</v>
      </c>
      <c r="C209" s="74">
        <f t="shared" si="59"/>
        <v>0.255</v>
      </c>
      <c r="D209" s="97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</row>
    <row r="210" spans="1:40">
      <c r="A210" s="23"/>
      <c r="B210" s="74">
        <f>Parâmetros!E199</f>
        <v>0.37</v>
      </c>
      <c r="C210" s="74">
        <f t="shared" si="59"/>
        <v>0.23250000000000001</v>
      </c>
      <c r="D210" s="97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</row>
    <row r="211" spans="1:40">
      <c r="A211" s="23"/>
      <c r="B211" s="74">
        <f>Parâmetros!E200</f>
        <v>0.37</v>
      </c>
      <c r="C211" s="74">
        <f t="shared" si="59"/>
        <v>0.22999999999999998</v>
      </c>
      <c r="D211" s="97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</row>
    <row r="212" spans="1:40">
      <c r="A212" s="23"/>
      <c r="B212" s="74">
        <f>Parâmetros!E201</f>
        <v>0.4</v>
      </c>
      <c r="C212" s="74">
        <f t="shared" si="59"/>
        <v>0.24249999999999999</v>
      </c>
      <c r="D212" s="97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</row>
    <row r="213" spans="1:40">
      <c r="A213" s="23"/>
      <c r="B213" s="74">
        <f>Parâmetros!E202</f>
        <v>0.32</v>
      </c>
      <c r="C213" s="74">
        <f t="shared" si="59"/>
        <v>0.22375000000000003</v>
      </c>
      <c r="D213" s="97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</row>
    <row r="214" spans="1:40">
      <c r="A214" s="23"/>
      <c r="B214" s="74">
        <f>Parâmetros!E203</f>
        <v>0.21</v>
      </c>
      <c r="C214" s="74">
        <f t="shared" si="59"/>
        <v>0.20750000000000002</v>
      </c>
      <c r="D214" s="97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</row>
    <row r="215" spans="1:40">
      <c r="A215" s="23"/>
      <c r="B215" s="74">
        <f>Parâmetros!E204</f>
        <v>0.22</v>
      </c>
      <c r="C215" s="74">
        <f t="shared" si="59"/>
        <v>0.19625000000000004</v>
      </c>
      <c r="D215" s="97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</row>
    <row r="216" spans="1:40">
      <c r="A216" s="23"/>
      <c r="B216" s="74">
        <f>Parâmetros!E205</f>
        <v>0.18</v>
      </c>
      <c r="C216" s="74">
        <f t="shared" si="59"/>
        <v>0.18500000000000003</v>
      </c>
      <c r="D216" s="97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</row>
    <row r="217" spans="1:40">
      <c r="A217" s="23"/>
      <c r="B217" s="74">
        <f>Parâmetros!E206</f>
        <v>0.18</v>
      </c>
      <c r="C217" s="74">
        <f t="shared" ref="C217:C233" si="60">AVERAGE(B301:B308)</f>
        <v>0.16125</v>
      </c>
      <c r="D217" s="97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</row>
    <row r="218" spans="1:40">
      <c r="A218" s="23"/>
      <c r="B218" s="74">
        <f>Parâmetros!E207</f>
        <v>0.18</v>
      </c>
      <c r="C218" s="74">
        <f t="shared" si="60"/>
        <v>0.21124999999999999</v>
      </c>
      <c r="D218" s="97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</row>
    <row r="219" spans="1:40">
      <c r="A219" s="23"/>
      <c r="B219" s="74">
        <f>Parâmetros!E208</f>
        <v>0.18</v>
      </c>
      <c r="C219" s="74">
        <f t="shared" si="60"/>
        <v>0.255</v>
      </c>
      <c r="D219" s="97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</row>
    <row r="220" spans="1:40">
      <c r="A220" s="23"/>
      <c r="B220" s="74">
        <f>Parâmetros!E209</f>
        <v>0.21</v>
      </c>
      <c r="C220" s="74">
        <f t="shared" si="60"/>
        <v>0.27875</v>
      </c>
      <c r="D220" s="97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</row>
    <row r="221" spans="1:40">
      <c r="A221" s="23"/>
      <c r="B221" s="74">
        <f>Parâmetros!E210</f>
        <v>0.19</v>
      </c>
      <c r="C221" s="74">
        <f t="shared" si="60"/>
        <v>0.28499999999999998</v>
      </c>
      <c r="D221" s="97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</row>
    <row r="222" spans="1:40">
      <c r="A222" s="23"/>
      <c r="B222" s="74">
        <f>Parâmetros!E211</f>
        <v>0.2</v>
      </c>
      <c r="C222" s="74">
        <f t="shared" si="60"/>
        <v>0.29249999999999998</v>
      </c>
      <c r="D222" s="97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</row>
    <row r="223" spans="1:40">
      <c r="A223" s="23"/>
      <c r="B223" s="74">
        <f>Parâmetros!E212</f>
        <v>0.22</v>
      </c>
      <c r="C223" s="74">
        <f t="shared" si="60"/>
        <v>0.3</v>
      </c>
      <c r="D223" s="97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</row>
    <row r="224" spans="1:40">
      <c r="A224" s="23"/>
      <c r="B224" s="74">
        <f>Parâmetros!E213</f>
        <v>0.24</v>
      </c>
      <c r="C224" s="74">
        <f t="shared" si="60"/>
        <v>0.30375000000000002</v>
      </c>
      <c r="D224" s="97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</row>
    <row r="225" spans="1:40">
      <c r="A225" s="23"/>
      <c r="B225" s="74">
        <f>Parâmetros!E214</f>
        <v>0.24</v>
      </c>
      <c r="C225" s="74">
        <f t="shared" si="60"/>
        <v>0.29250000000000004</v>
      </c>
      <c r="D225" s="97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</row>
    <row r="226" spans="1:40">
      <c r="A226" s="23"/>
      <c r="B226" s="74">
        <f>Parâmetros!E215</f>
        <v>0.28999999999999998</v>
      </c>
      <c r="C226" s="74">
        <f t="shared" si="60"/>
        <v>0.26124999999999998</v>
      </c>
      <c r="D226" s="97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</row>
    <row r="227" spans="1:40">
      <c r="A227" s="23"/>
      <c r="B227" s="74">
        <f>Parâmetros!E216</f>
        <v>0.26</v>
      </c>
      <c r="C227" s="74">
        <f t="shared" si="60"/>
        <v>0.23749999999999999</v>
      </c>
      <c r="D227" s="97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</row>
    <row r="228" spans="1:40">
      <c r="A228" s="23"/>
      <c r="B228" s="74">
        <f>Parâmetros!E217</f>
        <v>0.23</v>
      </c>
      <c r="C228" s="74">
        <f t="shared" si="60"/>
        <v>0.27374999999999999</v>
      </c>
      <c r="D228" s="97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</row>
    <row r="229" spans="1:40">
      <c r="A229" s="23"/>
      <c r="B229" s="74">
        <f>Parâmetros!E218</f>
        <v>0.28000000000000003</v>
      </c>
      <c r="C229" s="74">
        <f t="shared" si="60"/>
        <v>0.27749999999999997</v>
      </c>
      <c r="D229" s="97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</row>
    <row r="230" spans="1:40">
      <c r="A230" s="23"/>
      <c r="B230" s="74">
        <f>Parâmetros!E219</f>
        <v>0.22</v>
      </c>
      <c r="C230" s="74">
        <f t="shared" si="60"/>
        <v>0.28125</v>
      </c>
      <c r="D230" s="97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</row>
    <row r="231" spans="1:40">
      <c r="A231" s="23"/>
      <c r="B231" s="74">
        <f>Parâmetros!E220</f>
        <v>0.24</v>
      </c>
      <c r="C231" s="74">
        <f t="shared" si="60"/>
        <v>0.28750000000000009</v>
      </c>
      <c r="D231" s="97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</row>
    <row r="232" spans="1:40">
      <c r="A232" s="23"/>
      <c r="B232" s="74">
        <f>Parâmetros!E221</f>
        <v>0.25</v>
      </c>
      <c r="C232" s="74">
        <f t="shared" si="60"/>
        <v>0.30125000000000002</v>
      </c>
      <c r="D232" s="97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</row>
    <row r="233" spans="1:40">
      <c r="A233" s="23"/>
      <c r="B233" s="74">
        <f>Parâmetros!E222</f>
        <v>0.3</v>
      </c>
      <c r="C233" s="74">
        <f t="shared" si="60"/>
        <v>0.32500000000000001</v>
      </c>
      <c r="D233" s="97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</row>
    <row r="234" spans="1:40">
      <c r="A234" s="23"/>
      <c r="B234" s="74">
        <f>Parâmetros!E223</f>
        <v>0.26</v>
      </c>
      <c r="C234" s="74">
        <f t="shared" ref="C234:C250" si="61">AVERAGE(B325:B332)</f>
        <v>0.36375000000000002</v>
      </c>
      <c r="D234" s="97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</row>
    <row r="235" spans="1:40">
      <c r="A235" s="23"/>
      <c r="B235" s="74">
        <f>Parâmetros!E224</f>
        <v>0.3</v>
      </c>
      <c r="C235" s="74">
        <f t="shared" si="61"/>
        <v>0.37874999999999998</v>
      </c>
      <c r="D235" s="97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</row>
    <row r="236" spans="1:40">
      <c r="A236" s="23"/>
      <c r="B236" s="74">
        <f>Parâmetros!E225</f>
        <v>0.51</v>
      </c>
      <c r="C236" s="74">
        <f t="shared" si="61"/>
        <v>0.3775</v>
      </c>
      <c r="D236" s="97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</row>
    <row r="237" spans="1:40">
      <c r="A237" s="23"/>
      <c r="B237" s="74">
        <f>Parâmetros!E226</f>
        <v>0.4</v>
      </c>
      <c r="C237" s="74">
        <f t="shared" si="61"/>
        <v>0.35375000000000001</v>
      </c>
      <c r="D237" s="97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</row>
    <row r="238" spans="1:40">
      <c r="A238" s="23"/>
      <c r="B238" s="74">
        <f>Parâmetros!E227</f>
        <v>0.31</v>
      </c>
      <c r="C238" s="74">
        <f t="shared" si="61"/>
        <v>0.32500000000000001</v>
      </c>
      <c r="D238" s="97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</row>
    <row r="239" spans="1:40">
      <c r="A239" s="23"/>
      <c r="B239" s="74">
        <f>Parâmetros!E228</f>
        <v>0.26</v>
      </c>
      <c r="C239" s="74">
        <f t="shared" si="61"/>
        <v>0.3075</v>
      </c>
      <c r="D239" s="97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</row>
    <row r="240" spans="1:40">
      <c r="A240" s="23"/>
      <c r="B240" s="74">
        <f>Parâmetros!E229</f>
        <v>0.26</v>
      </c>
      <c r="C240" s="74">
        <f t="shared" si="61"/>
        <v>0.29875000000000002</v>
      </c>
      <c r="D240" s="97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</row>
    <row r="241" spans="1:40">
      <c r="A241" s="23"/>
      <c r="B241" s="74">
        <f>Parâmetros!E230</f>
        <v>0.3</v>
      </c>
      <c r="C241" s="74">
        <f t="shared" si="61"/>
        <v>0.29249999999999998</v>
      </c>
      <c r="D241" s="97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</row>
    <row r="242" spans="1:40">
      <c r="A242" s="23"/>
      <c r="B242" s="74">
        <f>Parâmetros!E231</f>
        <v>0.32</v>
      </c>
      <c r="C242" s="74">
        <f t="shared" si="61"/>
        <v>0.25874999999999998</v>
      </c>
      <c r="D242" s="97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</row>
    <row r="243" spans="1:40">
      <c r="A243" s="23"/>
      <c r="B243" s="74">
        <f>Parâmetros!E232</f>
        <v>0.27</v>
      </c>
      <c r="C243" s="74">
        <f t="shared" si="61"/>
        <v>0.24</v>
      </c>
      <c r="D243" s="97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</row>
    <row r="244" spans="1:40">
      <c r="A244" s="23"/>
      <c r="B244" s="74">
        <f>Parâmetros!E233</f>
        <v>0.28999999999999998</v>
      </c>
      <c r="C244" s="74">
        <f t="shared" si="61"/>
        <v>0.23249999999999998</v>
      </c>
      <c r="D244" s="97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</row>
    <row r="245" spans="1:40">
      <c r="A245" s="23"/>
      <c r="B245" s="74">
        <f>Parâmetros!E234</f>
        <v>0.32</v>
      </c>
      <c r="C245" s="74">
        <f t="shared" si="61"/>
        <v>0.255</v>
      </c>
      <c r="D245" s="97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</row>
    <row r="246" spans="1:40">
      <c r="A246" s="23"/>
      <c r="B246" s="74">
        <f>Parâmetros!E235</f>
        <v>0.32</v>
      </c>
      <c r="C246" s="74">
        <f t="shared" si="61"/>
        <v>0.26750000000000002</v>
      </c>
      <c r="D246" s="97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</row>
    <row r="247" spans="1:40">
      <c r="A247" s="23"/>
      <c r="B247" s="74">
        <f>Parâmetros!E236</f>
        <v>0.49</v>
      </c>
      <c r="C247" s="74">
        <f t="shared" si="61"/>
        <v>0.27999999999999997</v>
      </c>
      <c r="D247" s="97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</row>
    <row r="248" spans="1:40">
      <c r="A248" s="23"/>
      <c r="B248" s="74">
        <f>Parâmetros!E237</f>
        <v>0.37</v>
      </c>
      <c r="C248" s="74">
        <f t="shared" si="61"/>
        <v>0.29125000000000001</v>
      </c>
      <c r="D248" s="97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</row>
    <row r="249" spans="1:40">
      <c r="A249" s="23"/>
      <c r="B249" s="74">
        <f>Parâmetros!E238</f>
        <v>0.38</v>
      </c>
      <c r="C249" s="74">
        <f t="shared" si="61"/>
        <v>0.30375000000000002</v>
      </c>
      <c r="D249" s="97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</row>
    <row r="250" spans="1:40">
      <c r="A250" s="23"/>
      <c r="B250" s="74">
        <f>Parâmetros!E239</f>
        <v>0.37</v>
      </c>
      <c r="C250" s="74">
        <f t="shared" si="61"/>
        <v>0.31625000000000003</v>
      </c>
      <c r="D250" s="97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</row>
    <row r="251" spans="1:40">
      <c r="A251" s="23"/>
      <c r="B251" s="74">
        <f>Parâmetros!E240</f>
        <v>0.35</v>
      </c>
      <c r="C251" s="74">
        <f t="shared" ref="C251:C267" si="62">AVERAGE(B349:B356)</f>
        <v>0.26250000000000001</v>
      </c>
      <c r="D251" s="97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</row>
    <row r="252" spans="1:40">
      <c r="A252" s="23"/>
      <c r="B252" s="74">
        <f>Parâmetros!E241</f>
        <v>0.36</v>
      </c>
      <c r="C252" s="74">
        <f t="shared" si="62"/>
        <v>0.27499999999999997</v>
      </c>
      <c r="D252" s="97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</row>
    <row r="253" spans="1:40">
      <c r="A253" s="23"/>
      <c r="B253" s="74">
        <f>Parâmetros!E242</f>
        <v>0.34</v>
      </c>
      <c r="C253" s="74">
        <f t="shared" si="62"/>
        <v>0.28249999999999997</v>
      </c>
      <c r="D253" s="97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</row>
    <row r="254" spans="1:40">
      <c r="A254" s="23"/>
      <c r="B254" s="74">
        <f>Parâmetros!E243</f>
        <v>0.2</v>
      </c>
      <c r="C254" s="74">
        <f t="shared" si="62"/>
        <v>0.28749999999999998</v>
      </c>
      <c r="D254" s="97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</row>
    <row r="255" spans="1:40">
      <c r="A255" s="23"/>
      <c r="B255" s="74">
        <f>Parâmetros!E244</f>
        <v>0.3</v>
      </c>
      <c r="C255" s="74">
        <f t="shared" si="62"/>
        <v>0.30499999999999999</v>
      </c>
      <c r="D255" s="97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</row>
    <row r="256" spans="1:40">
      <c r="A256" s="23"/>
      <c r="B256" s="74">
        <f>Parâmetros!E245</f>
        <v>0.28999999999999998</v>
      </c>
      <c r="C256" s="74">
        <f t="shared" si="62"/>
        <v>0.31</v>
      </c>
      <c r="D256" s="97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</row>
    <row r="257" spans="1:40">
      <c r="A257" s="23"/>
      <c r="B257" s="74">
        <f>Parâmetros!E246</f>
        <v>0.3</v>
      </c>
      <c r="C257" s="74">
        <f t="shared" si="62"/>
        <v>0.31749999999999995</v>
      </c>
      <c r="D257" s="97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</row>
    <row r="258" spans="1:40">
      <c r="A258" s="23"/>
      <c r="B258" s="74">
        <f>Parâmetros!E247</f>
        <v>0.32</v>
      </c>
      <c r="C258" s="74">
        <f t="shared" si="62"/>
        <v>0.32624999999999998</v>
      </c>
      <c r="D258" s="97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</row>
    <row r="259" spans="1:40">
      <c r="A259" s="23"/>
      <c r="B259" s="74">
        <f>Parâmetros!E248</f>
        <v>0.34</v>
      </c>
      <c r="C259" s="74">
        <f t="shared" si="62"/>
        <v>0.315</v>
      </c>
      <c r="D259" s="97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</row>
    <row r="260" spans="1:40">
      <c r="A260" s="23"/>
      <c r="B260" s="74">
        <f>Parâmetros!E249</f>
        <v>0.34</v>
      </c>
      <c r="C260" s="74">
        <f t="shared" si="62"/>
        <v>0.30125000000000002</v>
      </c>
      <c r="D260" s="97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</row>
    <row r="261" spans="1:40">
      <c r="A261" s="23"/>
      <c r="B261" s="74">
        <f>Parâmetros!E250</f>
        <v>0.39</v>
      </c>
      <c r="C261" s="74">
        <f t="shared" si="62"/>
        <v>0.30125000000000002</v>
      </c>
      <c r="D261" s="60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</row>
    <row r="262" spans="1:40">
      <c r="A262" s="23"/>
      <c r="B262" s="74">
        <f>Parâmetros!E251</f>
        <v>0.36</v>
      </c>
      <c r="C262" s="74">
        <f t="shared" si="62"/>
        <v>0.30874999999999997</v>
      </c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</row>
    <row r="263" spans="1:40">
      <c r="A263" s="23"/>
      <c r="B263" s="74">
        <f>Parâmetros!E252</f>
        <v>0.23</v>
      </c>
      <c r="C263" s="74">
        <f t="shared" si="62"/>
        <v>0.32500000000000001</v>
      </c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</row>
    <row r="264" spans="1:40">
      <c r="A264" s="23"/>
      <c r="B264" s="74">
        <f>Parâmetros!E253</f>
        <v>0.19</v>
      </c>
      <c r="C264" s="74">
        <f t="shared" si="62"/>
        <v>0.38500000000000001</v>
      </c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</row>
    <row r="265" spans="1:40">
      <c r="A265" s="23"/>
      <c r="B265" s="74">
        <f>Parâmetros!E254</f>
        <v>0.19</v>
      </c>
      <c r="C265" s="74">
        <f t="shared" si="62"/>
        <v>0.45500000000000002</v>
      </c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</row>
    <row r="266" spans="1:40">
      <c r="A266" s="23"/>
      <c r="B266" s="74">
        <f>Parâmetros!E255</f>
        <v>0.23</v>
      </c>
      <c r="C266" s="74">
        <f t="shared" si="62"/>
        <v>0.55374999999999996</v>
      </c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</row>
    <row r="267" spans="1:40">
      <c r="A267" s="23"/>
      <c r="B267" s="74">
        <f>Parâmetros!E256</f>
        <v>0.21</v>
      </c>
      <c r="C267" s="74">
        <f t="shared" si="62"/>
        <v>0.67625000000000002</v>
      </c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</row>
    <row r="268" spans="1:40">
      <c r="A268" s="23"/>
      <c r="B268" s="74">
        <f>Parâmetros!E257</f>
        <v>0.22</v>
      </c>
      <c r="C268" s="74">
        <f t="shared" ref="C268:C284" si="63">AVERAGE(B373:B380)</f>
        <v>0.52374999999999994</v>
      </c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</row>
    <row r="269" spans="1:40">
      <c r="A269" s="23"/>
      <c r="B269" s="74">
        <f>Parâmetros!E258</f>
        <v>0.2</v>
      </c>
      <c r="C269" s="74">
        <f t="shared" si="63"/>
        <v>0.40625000000000006</v>
      </c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</row>
    <row r="270" spans="1:40">
      <c r="A270" s="23"/>
      <c r="B270" s="74">
        <f>Parâmetros!E259</f>
        <v>0.22</v>
      </c>
      <c r="C270" s="74">
        <f t="shared" si="63"/>
        <v>0.34125000000000005</v>
      </c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</row>
    <row r="271" spans="1:40">
      <c r="A271" s="23"/>
      <c r="B271" s="74">
        <f>Parâmetros!E260</f>
        <v>0.44</v>
      </c>
      <c r="C271" s="74">
        <f t="shared" si="63"/>
        <v>0.26874999999999993</v>
      </c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</row>
    <row r="272" spans="1:40">
      <c r="A272" s="23"/>
      <c r="B272" s="74">
        <f>Parâmetros!E261</f>
        <v>0.31</v>
      </c>
      <c r="C272" s="74">
        <f t="shared" si="63"/>
        <v>0.21999999999999997</v>
      </c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</row>
    <row r="273" spans="1:40">
      <c r="A273" s="23"/>
      <c r="B273" s="74">
        <f>Parâmetros!E262</f>
        <v>0.28000000000000003</v>
      </c>
      <c r="C273" s="74">
        <f t="shared" si="63"/>
        <v>0.18374999999999997</v>
      </c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</row>
    <row r="274" spans="1:40">
      <c r="A274" s="23"/>
      <c r="B274" s="74">
        <f>Parâmetros!E263</f>
        <v>0.28999999999999998</v>
      </c>
      <c r="C274" s="74">
        <f t="shared" si="63"/>
        <v>0.15500000000000003</v>
      </c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</row>
    <row r="275" spans="1:40">
      <c r="A275" s="23"/>
      <c r="B275" s="74">
        <f>Parâmetros!E264</f>
        <v>0.26</v>
      </c>
      <c r="C275" s="74">
        <f t="shared" si="63"/>
        <v>0.14500000000000002</v>
      </c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</row>
    <row r="276" spans="1:40">
      <c r="A276" s="23"/>
      <c r="B276" s="74">
        <f>Parâmetros!E265</f>
        <v>0.28000000000000003</v>
      </c>
      <c r="C276" s="74">
        <f t="shared" si="63"/>
        <v>0.14374999999999999</v>
      </c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</row>
    <row r="277" spans="1:40">
      <c r="A277" s="23"/>
      <c r="B277" s="74">
        <f>Parâmetros!E266</f>
        <v>0.26</v>
      </c>
      <c r="C277" s="74">
        <f t="shared" si="63"/>
        <v>0.14249999999999999</v>
      </c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</row>
    <row r="278" spans="1:40">
      <c r="A278" s="23"/>
      <c r="B278" s="74">
        <f>Parâmetros!E267</f>
        <v>0.18</v>
      </c>
      <c r="C278" s="74">
        <f t="shared" si="63"/>
        <v>0.14625000000000002</v>
      </c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</row>
    <row r="279" spans="1:40">
      <c r="A279" s="23"/>
      <c r="B279" s="74">
        <f>Parâmetros!E268</f>
        <v>0.18</v>
      </c>
      <c r="C279" s="74">
        <f t="shared" si="63"/>
        <v>0.16</v>
      </c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</row>
    <row r="280" spans="1:40">
      <c r="A280" s="23"/>
      <c r="B280" s="74">
        <f>Parâmetros!E269</f>
        <v>0.18</v>
      </c>
      <c r="C280" s="74">
        <f t="shared" si="63"/>
        <v>0.19500000000000001</v>
      </c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</row>
    <row r="281" spans="1:40">
      <c r="A281" s="23"/>
      <c r="B281" s="74">
        <f>Parâmetros!E270</f>
        <v>0.26</v>
      </c>
      <c r="C281" s="74">
        <f t="shared" si="63"/>
        <v>0.23624999999999999</v>
      </c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</row>
    <row r="282" spans="1:40">
      <c r="A282" s="23"/>
      <c r="B282" s="74">
        <f>Parâmetros!E271</f>
        <v>0.28000000000000003</v>
      </c>
      <c r="C282" s="74">
        <f t="shared" si="63"/>
        <v>0.30499999999999999</v>
      </c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</row>
    <row r="283" spans="1:40">
      <c r="A283" s="23"/>
      <c r="B283" s="74">
        <f>Parâmetros!E272</f>
        <v>0.3</v>
      </c>
      <c r="C283" s="74">
        <f t="shared" si="63"/>
        <v>0.36124999999999996</v>
      </c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</row>
    <row r="284" spans="1:40">
      <c r="A284" s="23"/>
      <c r="B284" s="74">
        <f>Parâmetros!E273</f>
        <v>0.5</v>
      </c>
      <c r="C284" s="74">
        <f t="shared" si="63"/>
        <v>0.41</v>
      </c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</row>
    <row r="285" spans="1:40">
      <c r="A285" s="23"/>
      <c r="B285" s="74">
        <f>Parâmetros!E274</f>
        <v>0.43</v>
      </c>
      <c r="C285" s="74">
        <f t="shared" ref="C285:C301" si="64">AVERAGE(B397:B404)</f>
        <v>0.54249999999999998</v>
      </c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</row>
    <row r="286" spans="1:40">
      <c r="A286" s="23"/>
      <c r="B286" s="74">
        <f>Parâmetros!E275</f>
        <v>0.22</v>
      </c>
      <c r="C286" s="74">
        <f t="shared" si="64"/>
        <v>0.53249999999999997</v>
      </c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</row>
    <row r="287" spans="1:40">
      <c r="A287" s="23"/>
      <c r="B287" s="74">
        <f>Parâmetros!E276</f>
        <v>0.19</v>
      </c>
      <c r="C287" s="74">
        <f t="shared" si="64"/>
        <v>0.50249999999999995</v>
      </c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</row>
    <row r="288" spans="1:40">
      <c r="A288" s="23"/>
      <c r="B288" s="74">
        <f>Parâmetros!E277</f>
        <v>0</v>
      </c>
      <c r="C288" s="74">
        <f t="shared" si="64"/>
        <v>0.46750000000000008</v>
      </c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</row>
    <row r="289" spans="1:40">
      <c r="A289" s="23"/>
      <c r="B289" s="74">
        <f>Parâmetros!E278</f>
        <v>0.22</v>
      </c>
      <c r="C289" s="74">
        <f t="shared" si="64"/>
        <v>0.44750000000000001</v>
      </c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</row>
    <row r="290" spans="1:40">
      <c r="A290" s="23"/>
      <c r="B290" s="74">
        <f>Parâmetros!E279</f>
        <v>0.16</v>
      </c>
      <c r="C290" s="74">
        <f t="shared" si="64"/>
        <v>0.44125000000000003</v>
      </c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</row>
    <row r="291" spans="1:40">
      <c r="A291" s="23"/>
      <c r="B291" s="74">
        <f>Parâmetros!E280</f>
        <v>0.13</v>
      </c>
      <c r="C291" s="74">
        <f t="shared" si="64"/>
        <v>0.43125000000000002</v>
      </c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</row>
    <row r="292" spans="1:40">
      <c r="A292" s="23"/>
      <c r="B292" s="74">
        <f>Parâmetros!E281</f>
        <v>0.14000000000000001</v>
      </c>
      <c r="C292" s="74">
        <f t="shared" si="64"/>
        <v>0.41500000000000004</v>
      </c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</row>
    <row r="293" spans="1:40">
      <c r="A293" s="23"/>
      <c r="B293" s="74">
        <f>Parâmetros!E282</f>
        <v>0.98</v>
      </c>
      <c r="C293" s="74">
        <f t="shared" si="64"/>
        <v>0.40375000000000005</v>
      </c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</row>
    <row r="294" spans="1:40">
      <c r="A294" s="23"/>
      <c r="B294" s="74">
        <f>Parâmetros!E283</f>
        <v>0.04</v>
      </c>
      <c r="C294" s="74">
        <f t="shared" si="64"/>
        <v>0.38125000000000003</v>
      </c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</row>
    <row r="295" spans="1:40">
      <c r="A295" s="23"/>
      <c r="B295" s="74">
        <f>Parâmetros!E284</f>
        <v>0.17</v>
      </c>
      <c r="C295" s="74">
        <f t="shared" si="64"/>
        <v>0.37875000000000003</v>
      </c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</row>
    <row r="296" spans="1:40">
      <c r="A296" s="23"/>
      <c r="B296" s="74">
        <f>Parâmetros!E285</f>
        <v>0.1</v>
      </c>
      <c r="C296" s="74">
        <f t="shared" si="64"/>
        <v>0.43500000000000005</v>
      </c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</row>
    <row r="297" spans="1:40">
      <c r="A297" s="23"/>
      <c r="B297" s="74">
        <f>Parâmetros!E286</f>
        <v>7.0000000000000007E-2</v>
      </c>
      <c r="C297" s="74">
        <f t="shared" si="64"/>
        <v>0.45875000000000005</v>
      </c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</row>
    <row r="298" spans="1:40">
      <c r="A298" s="23"/>
      <c r="B298" s="74">
        <f>Parâmetros!E287</f>
        <v>0.03</v>
      </c>
      <c r="C298" s="74">
        <f t="shared" si="64"/>
        <v>0.4975</v>
      </c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</row>
    <row r="299" spans="1:40">
      <c r="A299" s="23"/>
      <c r="B299" s="74">
        <f>Parâmetros!E288</f>
        <v>0.04</v>
      </c>
      <c r="C299" s="74">
        <f t="shared" si="64"/>
        <v>0.51624999999999999</v>
      </c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</row>
    <row r="300" spans="1:40">
      <c r="A300" s="23"/>
      <c r="B300" s="74">
        <f>Parâmetros!E289</f>
        <v>0.05</v>
      </c>
      <c r="C300" s="74">
        <f t="shared" si="64"/>
        <v>0.52</v>
      </c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</row>
    <row r="301" spans="1:40">
      <c r="A301" s="23"/>
      <c r="B301" s="74">
        <f>Parâmetros!E290</f>
        <v>0.04</v>
      </c>
      <c r="C301" s="74">
        <f t="shared" si="64"/>
        <v>0.52249999999999996</v>
      </c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</row>
    <row r="302" spans="1:40">
      <c r="A302" s="23"/>
      <c r="B302" s="74">
        <f>Parâmetros!E291</f>
        <v>0.1</v>
      </c>
      <c r="C302" s="74">
        <f t="shared" ref="C302:C318" si="65">AVERAGE(B421:B428)</f>
        <v>0.22999999999999998</v>
      </c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</row>
    <row r="303" spans="1:40">
      <c r="A303" s="23"/>
      <c r="B303" s="74">
        <f>Parâmetros!E292</f>
        <v>0.12</v>
      </c>
      <c r="C303" s="74">
        <f t="shared" si="65"/>
        <v>0.22625000000000001</v>
      </c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</row>
    <row r="304" spans="1:40">
      <c r="A304" s="23"/>
      <c r="B304" s="74">
        <f>Parâmetros!E293</f>
        <v>0.22</v>
      </c>
      <c r="C304" s="74">
        <f t="shared" si="65"/>
        <v>0.23250000000000001</v>
      </c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</row>
    <row r="305" spans="1:40">
      <c r="A305" s="23"/>
      <c r="B305" s="74">
        <f>Parâmetros!E294</f>
        <v>0.18</v>
      </c>
      <c r="C305" s="74">
        <f t="shared" si="65"/>
        <v>0.24124999999999999</v>
      </c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</row>
    <row r="306" spans="1:40">
      <c r="A306" s="23"/>
      <c r="B306" s="74">
        <f>Parâmetros!E295</f>
        <v>0.17</v>
      </c>
      <c r="C306" s="74">
        <f t="shared" si="65"/>
        <v>0.255</v>
      </c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</row>
    <row r="307" spans="1:40">
      <c r="A307" s="23"/>
      <c r="B307" s="74">
        <f>Parâmetros!E296</f>
        <v>0.17</v>
      </c>
      <c r="C307" s="74">
        <f t="shared" si="65"/>
        <v>0.27124999999999999</v>
      </c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</row>
    <row r="308" spans="1:40">
      <c r="A308" s="23"/>
      <c r="B308" s="74">
        <f>Parâmetros!E297</f>
        <v>0.28999999999999998</v>
      </c>
      <c r="C308" s="74">
        <f t="shared" si="65"/>
        <v>0.28875000000000001</v>
      </c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</row>
    <row r="309" spans="1:40">
      <c r="A309" s="23"/>
      <c r="B309" s="74">
        <f>Parâmetros!E298</f>
        <v>0.44</v>
      </c>
      <c r="C309" s="74">
        <f t="shared" si="65"/>
        <v>0.30125000000000002</v>
      </c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</row>
    <row r="310" spans="1:40">
      <c r="A310" s="23"/>
      <c r="B310" s="74">
        <f>Parâmetros!E299</f>
        <v>0.45</v>
      </c>
      <c r="C310" s="74">
        <f t="shared" si="65"/>
        <v>0.30125000000000002</v>
      </c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</row>
    <row r="311" spans="1:40">
      <c r="A311" s="23"/>
      <c r="B311" s="74">
        <f>Parâmetros!E300</f>
        <v>0.31</v>
      </c>
      <c r="C311" s="74">
        <f t="shared" si="65"/>
        <v>0.30125000000000002</v>
      </c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</row>
    <row r="312" spans="1:40">
      <c r="A312" s="23"/>
      <c r="B312" s="74">
        <f>Parâmetros!E301</f>
        <v>0.27</v>
      </c>
      <c r="C312" s="74">
        <f t="shared" si="65"/>
        <v>0.31374999999999997</v>
      </c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</row>
    <row r="313" spans="1:40">
      <c r="A313" s="23"/>
      <c r="B313" s="74">
        <f>Parâmetros!E302</f>
        <v>0.24</v>
      </c>
      <c r="C313" s="74">
        <f t="shared" si="65"/>
        <v>0.38874999999999998</v>
      </c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</row>
    <row r="314" spans="1:40">
      <c r="A314" s="23"/>
      <c r="B314" s="74">
        <f>Parâmetros!E303</f>
        <v>0.23</v>
      </c>
      <c r="C314" s="74">
        <f t="shared" si="65"/>
        <v>0.4</v>
      </c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</row>
    <row r="315" spans="1:40">
      <c r="A315" s="23"/>
      <c r="B315" s="74">
        <f>Parâmetros!E304</f>
        <v>0.2</v>
      </c>
      <c r="C315" s="74">
        <f t="shared" si="65"/>
        <v>0.41375000000000001</v>
      </c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</row>
    <row r="316" spans="1:40">
      <c r="A316" s="23"/>
      <c r="B316" s="74">
        <f>Parâmetros!E305</f>
        <v>0.2</v>
      </c>
      <c r="C316" s="74">
        <f t="shared" si="65"/>
        <v>0.42499999999999999</v>
      </c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</row>
    <row r="317" spans="1:40">
      <c r="A317" s="23"/>
      <c r="B317" s="74">
        <f>Parâmetros!E306</f>
        <v>0.19</v>
      </c>
      <c r="C317" s="74">
        <f t="shared" si="65"/>
        <v>0.48875000000000002</v>
      </c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</row>
    <row r="318" spans="1:40">
      <c r="A318" s="23"/>
      <c r="B318" s="74">
        <f>Parâmetros!E307</f>
        <v>0.26</v>
      </c>
      <c r="C318" s="74">
        <f t="shared" si="65"/>
        <v>0.58125000000000004</v>
      </c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</row>
    <row r="319" spans="1:40">
      <c r="A319" s="23"/>
      <c r="B319" s="74">
        <f>Parâmetros!E308</f>
        <v>0.6</v>
      </c>
      <c r="C319" s="74">
        <f t="shared" ref="C319:C335" si="66">AVERAGE(B445:B452)</f>
        <v>0.50375000000000003</v>
      </c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</row>
    <row r="320" spans="1:40">
      <c r="A320" s="23"/>
      <c r="B320" s="74">
        <f>Parâmetros!E309</f>
        <v>0.3</v>
      </c>
      <c r="C320" s="74">
        <f t="shared" si="66"/>
        <v>0.4375</v>
      </c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</row>
    <row r="321" spans="1:40">
      <c r="A321" s="23"/>
      <c r="B321" s="74">
        <f>Parâmetros!E310</f>
        <v>0.27</v>
      </c>
      <c r="C321" s="74">
        <f t="shared" si="66"/>
        <v>0.39625000000000005</v>
      </c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</row>
    <row r="322" spans="1:40">
      <c r="A322" s="23"/>
      <c r="B322" s="74">
        <f>Parâmetros!E311</f>
        <v>0.28000000000000003</v>
      </c>
      <c r="C322" s="74">
        <f t="shared" si="66"/>
        <v>0.36124999999999996</v>
      </c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</row>
    <row r="323" spans="1:40">
      <c r="A323" s="23"/>
      <c r="B323" s="74">
        <f>Parâmetros!E312</f>
        <v>0.31</v>
      </c>
      <c r="C323" s="74">
        <f t="shared" si="66"/>
        <v>0.34125</v>
      </c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</row>
    <row r="324" spans="1:40">
      <c r="A324" s="23"/>
      <c r="B324" s="74">
        <f>Parâmetros!E313</f>
        <v>0.39</v>
      </c>
      <c r="C324" s="74">
        <f t="shared" si="66"/>
        <v>0.34</v>
      </c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</row>
    <row r="325" spans="1:40">
      <c r="A325" s="23"/>
      <c r="B325" s="74">
        <f>Parâmetros!E314</f>
        <v>0.32</v>
      </c>
      <c r="C325" s="74">
        <f t="shared" si="66"/>
        <v>0.35000000000000003</v>
      </c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</row>
    <row r="326" spans="1:40">
      <c r="A326" s="23"/>
      <c r="B326" s="74">
        <f>Parâmetros!E315</f>
        <v>0.32</v>
      </c>
      <c r="C326" s="74">
        <f t="shared" si="66"/>
        <v>0.34625000000000006</v>
      </c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</row>
    <row r="327" spans="1:40">
      <c r="A327" s="23"/>
      <c r="B327" s="74">
        <f>Parâmetros!E316</f>
        <v>0.44</v>
      </c>
      <c r="C327" s="74">
        <f t="shared" si="66"/>
        <v>0.31375000000000008</v>
      </c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</row>
    <row r="328" spans="1:40">
      <c r="A328" s="23"/>
      <c r="B328" s="74">
        <f>Parâmetros!E317</f>
        <v>0.45</v>
      </c>
      <c r="C328" s="74">
        <f t="shared" si="66"/>
        <v>0.28500000000000003</v>
      </c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</row>
    <row r="329" spans="1:40">
      <c r="A329" s="23"/>
      <c r="B329" s="74">
        <f>Parâmetros!E318</f>
        <v>0.37</v>
      </c>
      <c r="C329" s="74">
        <f t="shared" si="66"/>
        <v>0.27750000000000002</v>
      </c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</row>
    <row r="330" spans="1:40">
      <c r="A330" s="23"/>
      <c r="B330" s="74">
        <f>Parâmetros!E319</f>
        <v>0.28999999999999998</v>
      </c>
      <c r="C330" s="74">
        <f t="shared" si="66"/>
        <v>0.30125000000000002</v>
      </c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</row>
    <row r="331" spans="1:40">
      <c r="A331" s="23"/>
      <c r="B331" s="74">
        <f>Parâmetros!E320</f>
        <v>0.26</v>
      </c>
      <c r="C331" s="74">
        <f t="shared" si="66"/>
        <v>0.30874999999999997</v>
      </c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</row>
    <row r="332" spans="1:40">
      <c r="A332" s="23"/>
      <c r="B332" s="74">
        <f>Parâmetros!E321</f>
        <v>0.46</v>
      </c>
      <c r="C332" s="74">
        <f t="shared" si="66"/>
        <v>0.30499999999999999</v>
      </c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</row>
    <row r="333" spans="1:40">
      <c r="A333" s="23"/>
      <c r="B333" s="74">
        <f>Parâmetros!E322</f>
        <v>0.44</v>
      </c>
      <c r="C333" s="74">
        <f t="shared" si="66"/>
        <v>0.29874999999999996</v>
      </c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</row>
    <row r="334" spans="1:40">
      <c r="A334" s="23"/>
      <c r="B334" s="74">
        <f>Parâmetros!E323</f>
        <v>0.31</v>
      </c>
      <c r="C334" s="74">
        <f t="shared" si="66"/>
        <v>0.29499999999999998</v>
      </c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</row>
    <row r="335" spans="1:40">
      <c r="A335" s="23"/>
      <c r="B335" s="74">
        <f>Parâmetros!E324</f>
        <v>0.25</v>
      </c>
      <c r="C335" s="74">
        <f t="shared" si="66"/>
        <v>0.29625000000000001</v>
      </c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</row>
    <row r="336" spans="1:40">
      <c r="A336" s="23"/>
      <c r="B336" s="74">
        <f>Parâmetros!E325</f>
        <v>0.22</v>
      </c>
      <c r="C336" s="74">
        <f t="shared" ref="C336:C352" si="67">AVERAGE(B469:B476)</f>
        <v>0.27500000000000002</v>
      </c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</row>
    <row r="337" spans="1:40">
      <c r="A337" s="23"/>
      <c r="B337" s="74">
        <f>Parâmetros!E326</f>
        <v>0.23</v>
      </c>
      <c r="C337" s="74">
        <f t="shared" si="67"/>
        <v>0.31124999999999997</v>
      </c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</row>
    <row r="338" spans="1:40">
      <c r="A338" s="23"/>
      <c r="B338" s="74">
        <f>Parâmetros!E327</f>
        <v>0.22</v>
      </c>
      <c r="C338" s="74">
        <f t="shared" si="67"/>
        <v>0.34125</v>
      </c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</row>
    <row r="339" spans="1:40">
      <c r="A339" s="23"/>
      <c r="B339" s="74">
        <f>Parâmetros!E328</f>
        <v>0.21</v>
      </c>
      <c r="C339" s="74">
        <f t="shared" si="67"/>
        <v>0.34125</v>
      </c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</row>
    <row r="340" spans="1:40">
      <c r="A340" s="23"/>
      <c r="B340" s="74">
        <f>Parâmetros!E329</f>
        <v>0.19</v>
      </c>
      <c r="C340" s="74">
        <f t="shared" si="67"/>
        <v>0.38</v>
      </c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</row>
    <row r="341" spans="1:40">
      <c r="A341" s="23"/>
      <c r="B341" s="74">
        <f>Parâmetros!E330</f>
        <v>0.28999999999999998</v>
      </c>
      <c r="C341" s="74">
        <f t="shared" si="67"/>
        <v>0.39625000000000005</v>
      </c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</row>
    <row r="342" spans="1:40">
      <c r="A342" s="23"/>
      <c r="B342" s="74">
        <f>Parâmetros!E331</f>
        <v>0.25</v>
      </c>
      <c r="C342" s="74">
        <f t="shared" si="67"/>
        <v>0.40624999999999994</v>
      </c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</row>
    <row r="343" spans="1:40">
      <c r="A343" s="23"/>
      <c r="B343" s="74">
        <f>Parâmetros!E332</f>
        <v>0.43</v>
      </c>
      <c r="C343" s="74">
        <f t="shared" si="67"/>
        <v>0.39874999999999999</v>
      </c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</row>
    <row r="344" spans="1:40">
      <c r="A344" s="23"/>
      <c r="B344" s="74">
        <f>Parâmetros!E333</f>
        <v>0.32</v>
      </c>
      <c r="C344" s="74">
        <f t="shared" si="67"/>
        <v>0.36374999999999996</v>
      </c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</row>
    <row r="345" spans="1:40">
      <c r="A345" s="23"/>
      <c r="B345" s="74">
        <f>Parâmetros!E334</f>
        <v>0.33</v>
      </c>
      <c r="C345" s="74">
        <f t="shared" si="67"/>
        <v>0.31875000000000003</v>
      </c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</row>
    <row r="346" spans="1:40">
      <c r="A346" s="23"/>
      <c r="B346" s="74">
        <f>Parâmetros!E335</f>
        <v>0.31</v>
      </c>
      <c r="C346" s="74">
        <f t="shared" si="67"/>
        <v>0.29249999999999998</v>
      </c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</row>
    <row r="347" spans="1:40">
      <c r="A347" s="23"/>
      <c r="B347" s="74">
        <f>Parâmetros!E336</f>
        <v>0.31</v>
      </c>
      <c r="C347" s="74">
        <f t="shared" si="67"/>
        <v>0.32624999999999998</v>
      </c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</row>
    <row r="348" spans="1:40">
      <c r="A348" s="23"/>
      <c r="B348" s="74">
        <f>Parâmetros!E337</f>
        <v>0.28999999999999998</v>
      </c>
      <c r="C348" s="74">
        <f t="shared" si="67"/>
        <v>0.31249999999999994</v>
      </c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</row>
    <row r="349" spans="1:40">
      <c r="A349" s="23"/>
      <c r="B349" s="74">
        <f>Parâmetros!E338</f>
        <v>0.3</v>
      </c>
      <c r="C349" s="74">
        <f t="shared" si="67"/>
        <v>0.30874999999999997</v>
      </c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</row>
    <row r="350" spans="1:40">
      <c r="A350" s="23"/>
      <c r="B350" s="74">
        <f>Parâmetros!E339</f>
        <v>0.23</v>
      </c>
      <c r="C350" s="74">
        <f t="shared" si="67"/>
        <v>0.3125</v>
      </c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</row>
    <row r="351" spans="1:40">
      <c r="A351" s="23"/>
      <c r="B351" s="74">
        <f>Parâmetros!E340</f>
        <v>0.22</v>
      </c>
      <c r="C351" s="74">
        <f t="shared" si="67"/>
        <v>0.33500000000000002</v>
      </c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</row>
    <row r="352" spans="1:40">
      <c r="A352" s="23"/>
      <c r="B352" s="74">
        <f>Parâmetros!E341</f>
        <v>0.21</v>
      </c>
      <c r="C352" s="74">
        <f t="shared" si="67"/>
        <v>0.36500000000000005</v>
      </c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</row>
    <row r="353" spans="1:40">
      <c r="A353" s="23"/>
      <c r="B353" s="74">
        <f>Parâmetros!E342</f>
        <v>0.23</v>
      </c>
      <c r="C353" s="74">
        <f t="shared" ref="C353:C369" si="68">AVERAGE(B493:B500)</f>
        <v>0.28375</v>
      </c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</row>
    <row r="354" spans="1:40">
      <c r="A354" s="23"/>
      <c r="B354" s="74">
        <f>Parâmetros!E343</f>
        <v>0.24</v>
      </c>
      <c r="C354" s="74">
        <f t="shared" si="68"/>
        <v>0.28875000000000001</v>
      </c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</row>
    <row r="355" spans="1:40">
      <c r="A355" s="23"/>
      <c r="B355" s="74">
        <f>Parâmetros!E344</f>
        <v>0.28999999999999998</v>
      </c>
      <c r="C355" s="74">
        <f t="shared" si="68"/>
        <v>0.29875000000000002</v>
      </c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</row>
    <row r="356" spans="1:40">
      <c r="A356" s="23"/>
      <c r="B356" s="74">
        <f>Parâmetros!E345</f>
        <v>0.38</v>
      </c>
      <c r="C356" s="74">
        <f t="shared" si="68"/>
        <v>0.30874999999999997</v>
      </c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</row>
    <row r="357" spans="1:40">
      <c r="A357" s="23"/>
      <c r="B357" s="74">
        <f>Parâmetros!E346</f>
        <v>0.4</v>
      </c>
      <c r="C357" s="74">
        <f t="shared" si="68"/>
        <v>0.31874999999999998</v>
      </c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</row>
    <row r="358" spans="1:40">
      <c r="A358" s="23"/>
      <c r="B358" s="74">
        <f>Parâmetros!E347</f>
        <v>0.28999999999999998</v>
      </c>
      <c r="C358" s="74">
        <f t="shared" si="68"/>
        <v>0.33625000000000005</v>
      </c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</row>
    <row r="359" spans="1:40">
      <c r="A359" s="23"/>
      <c r="B359" s="74">
        <f>Parâmetros!E348</f>
        <v>0.26</v>
      </c>
      <c r="C359" s="74">
        <f t="shared" si="68"/>
        <v>0.34625000000000006</v>
      </c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</row>
    <row r="360" spans="1:40">
      <c r="A360" s="23"/>
      <c r="B360" s="74">
        <f>Parâmetros!E349</f>
        <v>0.35</v>
      </c>
      <c r="C360" s="74">
        <f t="shared" si="68"/>
        <v>0.35000000000000003</v>
      </c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</row>
    <row r="361" spans="1:40">
      <c r="A361" s="23"/>
      <c r="B361" s="74">
        <f>Parâmetros!E350</f>
        <v>0.27</v>
      </c>
      <c r="C361" s="74">
        <f t="shared" si="68"/>
        <v>0.33625000000000005</v>
      </c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</row>
    <row r="362" spans="1:40">
      <c r="A362" s="23"/>
      <c r="B362" s="74">
        <f>Parâmetros!E351</f>
        <v>0.3</v>
      </c>
      <c r="C362" s="74">
        <f t="shared" si="68"/>
        <v>0.32250000000000001</v>
      </c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</row>
    <row r="363" spans="1:40">
      <c r="A363" s="23"/>
      <c r="B363" s="74">
        <f>Parâmetros!E352</f>
        <v>0.36</v>
      </c>
      <c r="C363" s="74">
        <f t="shared" si="68"/>
        <v>0.32625000000000004</v>
      </c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</row>
    <row r="364" spans="1:40">
      <c r="A364" s="23"/>
      <c r="B364" s="74">
        <f>Parâmetros!E353</f>
        <v>0.28999999999999998</v>
      </c>
      <c r="C364" s="74">
        <f t="shared" si="68"/>
        <v>0.35499999999999998</v>
      </c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</row>
    <row r="365" spans="1:40">
      <c r="A365" s="23"/>
      <c r="B365" s="74">
        <f>Parâmetros!E354</f>
        <v>0.28999999999999998</v>
      </c>
      <c r="C365" s="74">
        <f t="shared" si="68"/>
        <v>0.36750000000000005</v>
      </c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</row>
    <row r="366" spans="1:40">
      <c r="A366" s="23"/>
      <c r="B366" s="74">
        <f>Parâmetros!E355</f>
        <v>0.28999999999999998</v>
      </c>
      <c r="C366" s="74">
        <f t="shared" si="68"/>
        <v>0.38374999999999998</v>
      </c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</row>
    <row r="367" spans="1:40">
      <c r="A367" s="23"/>
      <c r="B367" s="74">
        <f>Parâmetros!E356</f>
        <v>0.32</v>
      </c>
      <c r="C367" s="74">
        <f t="shared" si="68"/>
        <v>0.4</v>
      </c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</row>
    <row r="368" spans="1:40">
      <c r="A368" s="23"/>
      <c r="B368" s="74">
        <f>Parâmetros!E357</f>
        <v>0.48</v>
      </c>
      <c r="C368" s="74">
        <f t="shared" si="68"/>
        <v>0.41500000000000004</v>
      </c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</row>
    <row r="369" spans="1:40">
      <c r="A369" s="23"/>
      <c r="B369" s="74">
        <f>Parâmetros!E358</f>
        <v>0.75</v>
      </c>
      <c r="C369" s="74">
        <f t="shared" si="68"/>
        <v>0.44750000000000001</v>
      </c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</row>
    <row r="370" spans="1:40">
      <c r="A370" s="23"/>
      <c r="B370" s="74">
        <f>Parâmetros!E359</f>
        <v>0.86</v>
      </c>
      <c r="C370" s="74">
        <f t="shared" ref="C370:C386" si="69">AVERAGE(B517:B524)</f>
        <v>0.35499999999999998</v>
      </c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</row>
    <row r="371" spans="1:40">
      <c r="A371" s="23"/>
      <c r="B371" s="74">
        <f>Parâmetros!E360</f>
        <v>1.1499999999999999</v>
      </c>
      <c r="C371" s="74">
        <f t="shared" si="69"/>
        <v>0.32</v>
      </c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</row>
    <row r="372" spans="1:40">
      <c r="A372" s="23"/>
      <c r="B372" s="74">
        <f>Parâmetros!E361</f>
        <v>1.27</v>
      </c>
      <c r="C372" s="74">
        <f t="shared" si="69"/>
        <v>0.3125</v>
      </c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</row>
    <row r="373" spans="1:40">
      <c r="A373" s="23"/>
      <c r="B373" s="74">
        <f>Parâmetros!E362</f>
        <v>1.1000000000000001</v>
      </c>
      <c r="C373" s="74">
        <f t="shared" si="69"/>
        <v>0.32250000000000001</v>
      </c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</row>
    <row r="374" spans="1:40">
      <c r="A374" s="23"/>
      <c r="B374" s="74">
        <f>Parâmetros!E363</f>
        <v>0.71</v>
      </c>
      <c r="C374" s="74">
        <f t="shared" si="69"/>
        <v>0.33750000000000002</v>
      </c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</row>
    <row r="375" spans="1:40">
      <c r="A375" s="23"/>
      <c r="B375" s="74">
        <f>Parâmetros!E364</f>
        <v>0.74</v>
      </c>
      <c r="C375" s="74">
        <f t="shared" si="69"/>
        <v>0.35</v>
      </c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</row>
    <row r="376" spans="1:40">
      <c r="A376" s="23"/>
      <c r="B376" s="74">
        <f>Parâmetros!E365</f>
        <v>0.53</v>
      </c>
      <c r="C376" s="74">
        <f t="shared" si="69"/>
        <v>0.36</v>
      </c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</row>
    <row r="377" spans="1:40">
      <c r="A377" s="23"/>
      <c r="B377" s="74">
        <f>Parâmetros!E366</f>
        <v>0.42</v>
      </c>
      <c r="C377" s="74">
        <f t="shared" si="69"/>
        <v>0.36874999999999997</v>
      </c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</row>
    <row r="378" spans="1:40">
      <c r="A378" s="23"/>
      <c r="B378" s="74">
        <f>Parâmetros!E367</f>
        <v>0.35</v>
      </c>
      <c r="C378" s="74">
        <f t="shared" si="69"/>
        <v>0.36624999999999996</v>
      </c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</row>
    <row r="379" spans="1:40">
      <c r="A379" s="23"/>
      <c r="B379" s="74">
        <f>Parâmetros!E368</f>
        <v>0.2</v>
      </c>
      <c r="C379" s="74">
        <f t="shared" si="69"/>
        <v>0.35374999999999995</v>
      </c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</row>
    <row r="380" spans="1:40">
      <c r="A380" s="23"/>
      <c r="B380" s="74">
        <f>Parâmetros!E369</f>
        <v>0.14000000000000001</v>
      </c>
      <c r="C380" s="74">
        <f t="shared" si="69"/>
        <v>0.35624999999999996</v>
      </c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</row>
    <row r="381" spans="1:40">
      <c r="A381" s="23"/>
      <c r="B381" s="74">
        <f>Parâmetros!E370</f>
        <v>0.16</v>
      </c>
      <c r="C381" s="74">
        <f t="shared" si="69"/>
        <v>0.37874999999999998</v>
      </c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</row>
    <row r="382" spans="1:40">
      <c r="A382" s="23"/>
      <c r="B382" s="74">
        <f>Parâmetros!E371</f>
        <v>0.19</v>
      </c>
      <c r="C382" s="74">
        <f t="shared" si="69"/>
        <v>0.42</v>
      </c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</row>
    <row r="383" spans="1:40">
      <c r="A383" s="23"/>
      <c r="B383" s="74">
        <f>Parâmetros!E372</f>
        <v>0.16</v>
      </c>
      <c r="C383" s="74">
        <f t="shared" si="69"/>
        <v>0.51249999999999996</v>
      </c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</row>
    <row r="384" spans="1:40">
      <c r="A384" s="23"/>
      <c r="B384" s="74">
        <f>Parâmetros!E373</f>
        <v>0.14000000000000001</v>
      </c>
      <c r="C384" s="74">
        <f t="shared" si="69"/>
        <v>0.60000000000000009</v>
      </c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</row>
    <row r="385" spans="1:40">
      <c r="A385" s="23"/>
      <c r="B385" s="74">
        <f>Parâmetros!E374</f>
        <v>0.13</v>
      </c>
      <c r="C385" s="74">
        <f t="shared" si="69"/>
        <v>0.68250000000000011</v>
      </c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</row>
    <row r="386" spans="1:40">
      <c r="A386" s="23"/>
      <c r="B386" s="74">
        <f>Parâmetros!E375</f>
        <v>0.12</v>
      </c>
      <c r="C386" s="74">
        <f t="shared" si="69"/>
        <v>0.76249999999999996</v>
      </c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</row>
    <row r="387" spans="1:40">
      <c r="A387" s="23"/>
      <c r="B387" s="74">
        <f>Parâmetros!E376</f>
        <v>0.12</v>
      </c>
      <c r="C387" s="74">
        <f t="shared" ref="C387:C403" si="70">AVERAGE(B541:B548)</f>
        <v>0.38499999999999995</v>
      </c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</row>
    <row r="388" spans="1:40">
      <c r="A388" s="23"/>
      <c r="B388" s="74">
        <f>Parâmetros!E377</f>
        <v>0.13</v>
      </c>
      <c r="C388" s="74">
        <f t="shared" si="70"/>
        <v>0.34500000000000003</v>
      </c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</row>
    <row r="389" spans="1:40">
      <c r="A389" s="23"/>
      <c r="B389" s="74">
        <f>Parâmetros!E378</f>
        <v>0.15</v>
      </c>
      <c r="C389" s="74">
        <f t="shared" si="70"/>
        <v>0.32875000000000004</v>
      </c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</row>
    <row r="390" spans="1:40">
      <c r="A390" s="23"/>
      <c r="B390" s="74">
        <f>Parâmetros!E379</f>
        <v>0.22</v>
      </c>
      <c r="C390" s="74">
        <f t="shared" si="70"/>
        <v>0.34125</v>
      </c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</row>
    <row r="391" spans="1:40">
      <c r="A391" s="23"/>
      <c r="B391" s="74">
        <f>Parâmetros!E380</f>
        <v>0.27</v>
      </c>
      <c r="C391" s="74">
        <f t="shared" si="70"/>
        <v>0.35125000000000001</v>
      </c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</row>
    <row r="392" spans="1:40">
      <c r="A392" s="23"/>
      <c r="B392" s="74">
        <f>Parâmetros!E381</f>
        <v>0.42</v>
      </c>
      <c r="C392" s="74">
        <f t="shared" si="70"/>
        <v>0.36</v>
      </c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</row>
    <row r="393" spans="1:40">
      <c r="A393" s="23"/>
      <c r="B393" s="74">
        <f>Parâmetros!E382</f>
        <v>0.46</v>
      </c>
      <c r="C393" s="74">
        <f t="shared" si="70"/>
        <v>0.36624999999999996</v>
      </c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</row>
    <row r="394" spans="1:40">
      <c r="A394" s="23"/>
      <c r="B394" s="74">
        <f>Parâmetros!E383</f>
        <v>0.67</v>
      </c>
      <c r="C394" s="74">
        <f t="shared" si="70"/>
        <v>0.37124999999999997</v>
      </c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</row>
    <row r="395" spans="1:40">
      <c r="A395" s="23"/>
      <c r="B395" s="74">
        <f>Parâmetros!E384</f>
        <v>0.56999999999999995</v>
      </c>
      <c r="C395" s="74">
        <f t="shared" si="70"/>
        <v>0.37374999999999997</v>
      </c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</row>
    <row r="396" spans="1:40">
      <c r="A396" s="23"/>
      <c r="B396" s="74">
        <f>Parâmetros!E385</f>
        <v>0.52</v>
      </c>
      <c r="C396" s="74">
        <f t="shared" si="70"/>
        <v>0.37000000000000005</v>
      </c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</row>
    <row r="397" spans="1:40">
      <c r="A397" s="23"/>
      <c r="B397" s="74">
        <f>Parâmetros!E386</f>
        <v>0.61</v>
      </c>
      <c r="C397" s="74">
        <f t="shared" si="70"/>
        <v>0.37125000000000002</v>
      </c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</row>
    <row r="398" spans="1:40">
      <c r="A398" s="23"/>
      <c r="B398" s="74">
        <f>Parâmetros!E387</f>
        <v>0.63</v>
      </c>
      <c r="C398" s="74">
        <f t="shared" si="70"/>
        <v>0.38124999999999998</v>
      </c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</row>
    <row r="399" spans="1:40">
      <c r="A399" s="23"/>
      <c r="B399" s="74">
        <f>Parâmetros!E388</f>
        <v>0.65</v>
      </c>
      <c r="C399" s="74">
        <f t="shared" si="70"/>
        <v>0.39500000000000002</v>
      </c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</row>
    <row r="400" spans="1:40">
      <c r="A400" s="23"/>
      <c r="B400" s="74">
        <f>Parâmetros!E389</f>
        <v>0.55000000000000004</v>
      </c>
      <c r="C400" s="74">
        <f t="shared" si="70"/>
        <v>0.41374999999999995</v>
      </c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</row>
    <row r="401" spans="1:40">
      <c r="A401" s="23"/>
      <c r="B401" s="74">
        <f>Parâmetros!E390</f>
        <v>0.47</v>
      </c>
      <c r="C401" s="74">
        <f t="shared" si="70"/>
        <v>0.43999999999999995</v>
      </c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</row>
    <row r="402" spans="1:40">
      <c r="A402" s="23"/>
      <c r="B402" s="74">
        <f>Parâmetros!E391</f>
        <v>0.47</v>
      </c>
      <c r="C402" s="74">
        <f t="shared" si="70"/>
        <v>0.46375</v>
      </c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</row>
    <row r="403" spans="1:40">
      <c r="A403" s="23"/>
      <c r="B403" s="74">
        <f>Parâmetros!E392</f>
        <v>0.5</v>
      </c>
      <c r="C403" s="74">
        <f t="shared" si="70"/>
        <v>0.47374999999999995</v>
      </c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</row>
    <row r="404" spans="1:40">
      <c r="A404" s="23"/>
      <c r="B404" s="74">
        <f>Parâmetros!E393</f>
        <v>0.46</v>
      </c>
      <c r="C404" s="74">
        <f t="shared" ref="C404:C420" si="71">AVERAGE(B565:B572)</f>
        <v>0.23750000000000002</v>
      </c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</row>
    <row r="405" spans="1:40">
      <c r="A405" s="23"/>
      <c r="B405" s="74">
        <f>Parâmetros!E394</f>
        <v>0.53</v>
      </c>
      <c r="C405" s="74">
        <f t="shared" si="71"/>
        <v>0.22125</v>
      </c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</row>
    <row r="406" spans="1:40">
      <c r="A406" s="23"/>
      <c r="B406" s="74">
        <f>Parâmetros!E395</f>
        <v>0.39</v>
      </c>
      <c r="C406" s="74">
        <f t="shared" si="71"/>
        <v>0.23</v>
      </c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</row>
    <row r="407" spans="1:40">
      <c r="A407" s="23"/>
      <c r="B407" s="74">
        <f>Parâmetros!E396</f>
        <v>0.37</v>
      </c>
      <c r="C407" s="74">
        <f t="shared" si="71"/>
        <v>0.23249999999999998</v>
      </c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</row>
    <row r="408" spans="1:40">
      <c r="A408" s="23"/>
      <c r="B408" s="74">
        <f>Parâmetros!E397</f>
        <v>0.39</v>
      </c>
      <c r="C408" s="74">
        <f t="shared" si="71"/>
        <v>0.23499999999999999</v>
      </c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</row>
    <row r="409" spans="1:40">
      <c r="A409" s="23"/>
      <c r="B409" s="74">
        <f>Parâmetros!E398</f>
        <v>0.42</v>
      </c>
      <c r="C409" s="74">
        <f t="shared" si="71"/>
        <v>0.23624999999999996</v>
      </c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</row>
    <row r="410" spans="1:40">
      <c r="A410" s="23"/>
      <c r="B410" s="74">
        <f>Parâmetros!E399</f>
        <v>0.39</v>
      </c>
      <c r="C410" s="74">
        <f t="shared" si="71"/>
        <v>0.18749999999999997</v>
      </c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</row>
    <row r="411" spans="1:40">
      <c r="A411" s="23"/>
      <c r="B411" s="74">
        <f>Parâmetros!E400</f>
        <v>0.37</v>
      </c>
      <c r="C411" s="74">
        <f t="shared" si="71"/>
        <v>0.1825</v>
      </c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</row>
    <row r="412" spans="1:40">
      <c r="A412" s="23"/>
      <c r="B412" s="74">
        <f>Parâmetros!E401</f>
        <v>0.37</v>
      </c>
      <c r="C412" s="74">
        <f t="shared" si="71"/>
        <v>0.17499999999999999</v>
      </c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</row>
    <row r="413" spans="1:40">
      <c r="A413" s="23"/>
      <c r="B413" s="74">
        <f>Parâmetros!E402</f>
        <v>0.35</v>
      </c>
      <c r="C413" s="74">
        <f t="shared" si="71"/>
        <v>0.16</v>
      </c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</row>
    <row r="414" spans="1:40">
      <c r="A414" s="23"/>
      <c r="B414" s="74">
        <f>Parâmetros!E403</f>
        <v>0.37</v>
      </c>
      <c r="C414" s="74">
        <f t="shared" si="71"/>
        <v>0.155</v>
      </c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</row>
    <row r="415" spans="1:40">
      <c r="A415" s="23"/>
      <c r="B415" s="74">
        <f>Parâmetros!E404</f>
        <v>0.82</v>
      </c>
      <c r="C415" s="74">
        <f t="shared" si="71"/>
        <v>0.15875</v>
      </c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</row>
    <row r="416" spans="1:40">
      <c r="A416" s="23"/>
      <c r="B416" s="74">
        <f>Parâmetros!E405</f>
        <v>0.57999999999999996</v>
      </c>
      <c r="C416" s="74">
        <f t="shared" si="71"/>
        <v>0.16375000000000001</v>
      </c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</row>
    <row r="417" spans="1:40">
      <c r="A417" s="23"/>
      <c r="B417" s="74">
        <f>Parâmetros!E406</f>
        <v>0.73</v>
      </c>
      <c r="C417" s="74">
        <f t="shared" si="71"/>
        <v>0.17</v>
      </c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</row>
    <row r="418" spans="1:40">
      <c r="A418" s="23"/>
      <c r="B418" s="74">
        <f>Parâmetros!E407</f>
        <v>0.54</v>
      </c>
      <c r="C418" s="74">
        <f t="shared" si="71"/>
        <v>0.17624999999999999</v>
      </c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</row>
    <row r="419" spans="1:40">
      <c r="A419" s="23"/>
      <c r="B419" s="74">
        <f>Parâmetros!E408</f>
        <v>0.4</v>
      </c>
      <c r="C419" s="74">
        <f t="shared" si="71"/>
        <v>0.18374999999999997</v>
      </c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</row>
    <row r="420" spans="1:40">
      <c r="A420" s="23"/>
      <c r="B420" s="74">
        <f>Parâmetros!E409</f>
        <v>0.39</v>
      </c>
      <c r="C420" s="74">
        <f t="shared" si="71"/>
        <v>0.18999999999999997</v>
      </c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</row>
    <row r="421" spans="1:40">
      <c r="A421" s="23"/>
      <c r="B421" s="74">
        <f>Parâmetros!E410</f>
        <v>0.35</v>
      </c>
      <c r="C421" s="74">
        <f t="shared" ref="C421:C437" si="72">AVERAGE(B589:B596)</f>
        <v>0.19375000000000001</v>
      </c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</row>
    <row r="422" spans="1:40">
      <c r="A422" s="23"/>
      <c r="B422" s="74">
        <f>Parâmetros!E411</f>
        <v>0.21</v>
      </c>
      <c r="C422" s="74">
        <f t="shared" si="72"/>
        <v>0.20124999999999998</v>
      </c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</row>
    <row r="423" spans="1:40">
      <c r="A423" s="23"/>
      <c r="B423" s="74">
        <f>Parâmetros!E412</f>
        <v>0.19</v>
      </c>
      <c r="C423" s="74">
        <f t="shared" si="72"/>
        <v>0.20624999999999999</v>
      </c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</row>
    <row r="424" spans="1:40">
      <c r="A424" s="23"/>
      <c r="B424" s="74">
        <f>Parâmetros!E413</f>
        <v>0.19</v>
      </c>
      <c r="C424" s="74">
        <f t="shared" si="72"/>
        <v>0.21124999999999999</v>
      </c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</row>
    <row r="425" spans="1:40">
      <c r="A425" s="23"/>
      <c r="B425" s="74">
        <f>Parâmetros!E414</f>
        <v>0.19</v>
      </c>
      <c r="C425" s="74">
        <f t="shared" si="72"/>
        <v>0.21875</v>
      </c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</row>
    <row r="426" spans="1:40">
      <c r="A426" s="23"/>
      <c r="B426" s="74">
        <f>Parâmetros!E415</f>
        <v>0.21</v>
      </c>
      <c r="C426" s="74">
        <f t="shared" si="72"/>
        <v>0.22375</v>
      </c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</row>
    <row r="427" spans="1:40">
      <c r="A427" s="23"/>
      <c r="B427" s="74">
        <f>Parâmetros!E416</f>
        <v>0.21</v>
      </c>
      <c r="C427" s="74">
        <f t="shared" si="72"/>
        <v>0.22749999999999998</v>
      </c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</row>
    <row r="428" spans="1:40">
      <c r="A428" s="23"/>
      <c r="B428" s="74">
        <f>Parâmetros!E417</f>
        <v>0.28999999999999998</v>
      </c>
      <c r="C428" s="74">
        <f t="shared" si="72"/>
        <v>0.22749999999999998</v>
      </c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</row>
    <row r="429" spans="1:40">
      <c r="A429" s="23"/>
      <c r="B429" s="74">
        <f>Parâmetros!E418</f>
        <v>0.32</v>
      </c>
      <c r="C429" s="74">
        <f t="shared" si="72"/>
        <v>0.22124999999999997</v>
      </c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</row>
    <row r="430" spans="1:40">
      <c r="A430" s="23"/>
      <c r="B430" s="74">
        <f>Parâmetros!E419</f>
        <v>0.26</v>
      </c>
      <c r="C430" s="74">
        <f t="shared" si="72"/>
        <v>0.215</v>
      </c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</row>
    <row r="431" spans="1:40">
      <c r="A431" s="23"/>
      <c r="B431" s="74">
        <f>Parâmetros!E420</f>
        <v>0.26</v>
      </c>
      <c r="C431" s="74">
        <f t="shared" si="72"/>
        <v>0.21249999999999999</v>
      </c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</row>
    <row r="432" spans="1:40">
      <c r="A432" s="23"/>
      <c r="B432" s="74">
        <f>Parâmetros!E421</f>
        <v>0.3</v>
      </c>
      <c r="C432" s="74">
        <f t="shared" si="72"/>
        <v>0.21625</v>
      </c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</row>
    <row r="433" spans="1:40">
      <c r="A433" s="23"/>
      <c r="B433" s="74">
        <f>Parâmetros!E422</f>
        <v>0.32</v>
      </c>
      <c r="C433" s="74">
        <f t="shared" si="72"/>
        <v>0.23125000000000001</v>
      </c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</row>
    <row r="434" spans="1:40">
      <c r="A434" s="23"/>
      <c r="B434" s="74">
        <f>Parâmetros!E423</f>
        <v>0.35</v>
      </c>
      <c r="C434" s="74">
        <f t="shared" si="72"/>
        <v>0.25</v>
      </c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</row>
    <row r="435" spans="1:40">
      <c r="A435" s="23"/>
      <c r="B435" s="74">
        <f>Parâmetros!E424</f>
        <v>0.31</v>
      </c>
      <c r="C435" s="74">
        <f t="shared" si="72"/>
        <v>0.26374999999999998</v>
      </c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</row>
    <row r="436" spans="1:40">
      <c r="A436" s="23"/>
      <c r="B436" s="74">
        <f>Parâmetros!E425</f>
        <v>0.28999999999999998</v>
      </c>
      <c r="C436" s="74">
        <f t="shared" si="72"/>
        <v>0.28875000000000001</v>
      </c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</row>
    <row r="437" spans="1:40">
      <c r="A437" s="23"/>
      <c r="B437" s="74">
        <f>Parâmetros!E426</f>
        <v>0.32</v>
      </c>
      <c r="C437" s="74">
        <f t="shared" si="72"/>
        <v>0.34250000000000003</v>
      </c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</row>
    <row r="438" spans="1:40">
      <c r="A438" s="23"/>
      <c r="B438" s="74">
        <f>Parâmetros!E427</f>
        <v>0.36</v>
      </c>
      <c r="C438" s="74">
        <f t="shared" ref="C438:C454" si="73">AVERAGE(B613:B620)</f>
        <v>0.36749999999999999</v>
      </c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</row>
    <row r="439" spans="1:40">
      <c r="A439" s="23"/>
      <c r="B439" s="74">
        <f>Parâmetros!E428</f>
        <v>0.86</v>
      </c>
      <c r="C439" s="74">
        <f t="shared" si="73"/>
        <v>0.33875</v>
      </c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</row>
    <row r="440" spans="1:40">
      <c r="A440" s="23"/>
      <c r="B440" s="74">
        <f>Parâmetros!E429</f>
        <v>0.39</v>
      </c>
      <c r="C440" s="74">
        <f t="shared" si="73"/>
        <v>0.3175</v>
      </c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</row>
    <row r="441" spans="1:40">
      <c r="A441" s="23"/>
      <c r="B441" s="74">
        <f>Parâmetros!E430</f>
        <v>0.43</v>
      </c>
      <c r="C441" s="74">
        <f t="shared" si="73"/>
        <v>0.30250000000000005</v>
      </c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</row>
    <row r="442" spans="1:40">
      <c r="A442" s="23"/>
      <c r="B442" s="74">
        <f>Parâmetros!E431</f>
        <v>0.44</v>
      </c>
      <c r="C442" s="74">
        <f t="shared" si="73"/>
        <v>0.28375000000000006</v>
      </c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</row>
    <row r="443" spans="1:40">
      <c r="A443" s="23"/>
      <c r="B443" s="74">
        <f>Parâmetros!E432</f>
        <v>0.82</v>
      </c>
      <c r="C443" s="74">
        <f t="shared" si="73"/>
        <v>0.26250000000000001</v>
      </c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</row>
    <row r="444" spans="1:40">
      <c r="A444" s="23"/>
      <c r="B444" s="74">
        <f>Parâmetros!E433</f>
        <v>1.03</v>
      </c>
      <c r="C444" s="74">
        <f t="shared" si="73"/>
        <v>0.24624999999999997</v>
      </c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</row>
    <row r="445" spans="1:40">
      <c r="A445" s="23"/>
      <c r="B445" s="74">
        <f>Parâmetros!E434</f>
        <v>1.02</v>
      </c>
      <c r="C445" s="74">
        <f t="shared" si="73"/>
        <v>0.23249999999999998</v>
      </c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</row>
    <row r="446" spans="1:40">
      <c r="A446" s="23"/>
      <c r="B446" s="74">
        <f>Parâmetros!E435</f>
        <v>0.65</v>
      </c>
      <c r="C446" s="74">
        <f t="shared" si="73"/>
        <v>0.22624999999999995</v>
      </c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</row>
    <row r="447" spans="1:40">
      <c r="A447" s="23"/>
      <c r="B447" s="74">
        <f>Parâmetros!E436</f>
        <v>0.56000000000000005</v>
      </c>
      <c r="C447" s="74">
        <f t="shared" si="73"/>
        <v>0.19499999999999998</v>
      </c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</row>
    <row r="448" spans="1:40">
      <c r="A448" s="23"/>
      <c r="B448" s="74">
        <f>Parâmetros!E437</f>
        <v>0.43</v>
      </c>
      <c r="C448" s="74">
        <f t="shared" si="73"/>
        <v>0.185</v>
      </c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</row>
    <row r="449" spans="1:40">
      <c r="A449" s="23"/>
      <c r="B449" s="74">
        <f>Parâmetros!E438</f>
        <v>0.31</v>
      </c>
      <c r="C449" s="74">
        <f t="shared" si="73"/>
        <v>0.20750000000000002</v>
      </c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</row>
    <row r="450" spans="1:40">
      <c r="A450" s="23"/>
      <c r="B450" s="74">
        <f>Parâmetros!E439</f>
        <v>0.23</v>
      </c>
      <c r="C450" s="74">
        <f t="shared" si="73"/>
        <v>0.2225</v>
      </c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</row>
    <row r="451" spans="1:40">
      <c r="A451" s="23"/>
      <c r="B451" s="74">
        <f>Parâmetros!E440</f>
        <v>0.28999999999999998</v>
      </c>
      <c r="C451" s="74">
        <f t="shared" si="73"/>
        <v>0.24249999999999999</v>
      </c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</row>
    <row r="452" spans="1:40">
      <c r="A452" s="23"/>
      <c r="B452" s="74">
        <f>Parâmetros!E441</f>
        <v>0.54</v>
      </c>
      <c r="C452" s="74">
        <f t="shared" si="73"/>
        <v>0.26125000000000004</v>
      </c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</row>
    <row r="453" spans="1:40">
      <c r="A453" s="23"/>
      <c r="B453" s="74">
        <f>Parâmetros!E442</f>
        <v>0.49</v>
      </c>
      <c r="C453" s="74">
        <f t="shared" si="73"/>
        <v>0.28000000000000003</v>
      </c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</row>
    <row r="454" spans="1:40">
      <c r="A454" s="23"/>
      <c r="B454" s="74">
        <f>Parâmetros!E443</f>
        <v>0.32</v>
      </c>
      <c r="C454" s="74">
        <f t="shared" si="73"/>
        <v>0.29625000000000001</v>
      </c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</row>
    <row r="455" spans="1:40">
      <c r="A455" s="23"/>
      <c r="B455" s="74">
        <f>Parâmetros!E444</f>
        <v>0.28000000000000003</v>
      </c>
      <c r="C455" s="74">
        <f t="shared" ref="C455:C471" si="74">AVERAGE(B637:B644)</f>
        <v>0.24250000000000002</v>
      </c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</row>
    <row r="456" spans="1:40">
      <c r="A456" s="23"/>
      <c r="B456" s="74">
        <f>Parâmetros!E445</f>
        <v>0.27</v>
      </c>
      <c r="C456" s="74">
        <f t="shared" si="74"/>
        <v>0.29249999999999998</v>
      </c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</row>
    <row r="457" spans="1:40">
      <c r="A457" s="23"/>
      <c r="B457" s="74">
        <f>Parâmetros!E446</f>
        <v>0.3</v>
      </c>
      <c r="C457" s="74">
        <f t="shared" si="74"/>
        <v>0.30499999999999999</v>
      </c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</row>
    <row r="458" spans="1:40">
      <c r="A458" s="23"/>
      <c r="B458" s="74">
        <f>Parâmetros!E447</f>
        <v>0.31</v>
      </c>
      <c r="C458" s="74">
        <f t="shared" si="74"/>
        <v>0.30875000000000002</v>
      </c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</row>
    <row r="459" spans="1:40">
      <c r="A459" s="23"/>
      <c r="B459" s="74">
        <f>Parâmetros!E448</f>
        <v>0.26</v>
      </c>
      <c r="C459" s="74">
        <f t="shared" si="74"/>
        <v>0.31000000000000005</v>
      </c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</row>
    <row r="460" spans="1:40">
      <c r="A460" s="23"/>
      <c r="B460" s="74">
        <f>Parâmetros!E449</f>
        <v>0.28000000000000003</v>
      </c>
      <c r="C460" s="74">
        <f t="shared" si="74"/>
        <v>0.31000000000000005</v>
      </c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</row>
    <row r="461" spans="1:40">
      <c r="A461" s="23"/>
      <c r="B461" s="74">
        <f>Parâmetros!E450</f>
        <v>0.26</v>
      </c>
      <c r="C461" s="74">
        <f t="shared" si="74"/>
        <v>0.31</v>
      </c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</row>
    <row r="462" spans="1:40">
      <c r="A462" s="23"/>
      <c r="B462" s="74">
        <f>Parâmetros!E451</f>
        <v>0.26</v>
      </c>
      <c r="C462" s="74">
        <f t="shared" si="74"/>
        <v>0.30375000000000002</v>
      </c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</row>
    <row r="463" spans="1:40">
      <c r="A463" s="23"/>
      <c r="B463" s="74">
        <f>Parâmetros!E452</f>
        <v>0.47</v>
      </c>
      <c r="C463" s="74">
        <f t="shared" si="74"/>
        <v>0.25750000000000001</v>
      </c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</row>
    <row r="464" spans="1:40">
      <c r="A464" s="23"/>
      <c r="B464" s="74">
        <f>Parâmetros!E453</f>
        <v>0.33</v>
      </c>
      <c r="C464" s="74">
        <f t="shared" si="74"/>
        <v>0.19999999999999998</v>
      </c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</row>
    <row r="465" spans="1:40">
      <c r="A465" s="23"/>
      <c r="B465" s="74">
        <f>Parâmetros!E454</f>
        <v>0.27</v>
      </c>
      <c r="C465" s="74">
        <f t="shared" si="74"/>
        <v>0.19249999999999998</v>
      </c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</row>
    <row r="466" spans="1:40">
      <c r="A466" s="23"/>
      <c r="B466" s="74">
        <f>Parâmetros!E455</f>
        <v>0.26</v>
      </c>
      <c r="C466" s="74">
        <f t="shared" si="74"/>
        <v>0.22499999999999998</v>
      </c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</row>
    <row r="467" spans="1:40">
      <c r="A467" s="23"/>
      <c r="B467" s="74">
        <f>Parâmetros!E456</f>
        <v>0.23</v>
      </c>
      <c r="C467" s="74">
        <f t="shared" si="74"/>
        <v>0.24124999999999999</v>
      </c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</row>
    <row r="468" spans="1:40">
      <c r="A468" s="23"/>
      <c r="B468" s="74">
        <f>Parâmetros!E457</f>
        <v>0.28999999999999998</v>
      </c>
      <c r="C468" s="74">
        <f t="shared" si="74"/>
        <v>0.25374999999999998</v>
      </c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</row>
    <row r="469" spans="1:40">
      <c r="A469" s="23"/>
      <c r="B469" s="74">
        <f>Parâmetros!E458</f>
        <v>0.28000000000000003</v>
      </c>
      <c r="C469" s="74">
        <f t="shared" si="74"/>
        <v>0.26500000000000001</v>
      </c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</row>
    <row r="470" spans="1:40">
      <c r="A470" s="23"/>
      <c r="B470" s="74">
        <f>Parâmetros!E459</f>
        <v>0.21</v>
      </c>
      <c r="C470" s="74">
        <f t="shared" si="74"/>
        <v>0.27875</v>
      </c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</row>
    <row r="471" spans="1:40">
      <c r="A471" s="23"/>
      <c r="B471" s="74">
        <f>Parâmetros!E460</f>
        <v>0.25</v>
      </c>
      <c r="C471" s="74">
        <f t="shared" si="74"/>
        <v>0.29375000000000001</v>
      </c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</row>
    <row r="472" spans="1:40">
      <c r="A472" s="23"/>
      <c r="B472" s="74">
        <f>Parâmetros!E461</f>
        <v>0.24</v>
      </c>
      <c r="C472" s="74">
        <f t="shared" ref="C472:C488" si="75">AVERAGE(B661:B668)</f>
        <v>0.27499999999999997</v>
      </c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</row>
    <row r="473" spans="1:40">
      <c r="A473" s="23"/>
      <c r="B473" s="74">
        <f>Parâmetros!E462</f>
        <v>0.22</v>
      </c>
      <c r="C473" s="74">
        <f t="shared" si="75"/>
        <v>0.29874999999999996</v>
      </c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</row>
    <row r="474" spans="1:40">
      <c r="A474" s="23"/>
      <c r="B474" s="74">
        <f>Parâmetros!E463</f>
        <v>0.22</v>
      </c>
      <c r="C474" s="74">
        <f t="shared" si="75"/>
        <v>0.31124999999999992</v>
      </c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</row>
    <row r="475" spans="1:40">
      <c r="A475" s="23"/>
      <c r="B475" s="74">
        <f>Parâmetros!E464</f>
        <v>0.28999999999999998</v>
      </c>
      <c r="C475" s="74">
        <f t="shared" si="75"/>
        <v>0.32</v>
      </c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</row>
    <row r="476" spans="1:40">
      <c r="A476" s="23"/>
      <c r="B476" s="74">
        <f>Parâmetros!E465</f>
        <v>0.49</v>
      </c>
      <c r="C476" s="74">
        <f t="shared" si="75"/>
        <v>0.32874999999999999</v>
      </c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</row>
    <row r="477" spans="1:40">
      <c r="A477" s="23"/>
      <c r="B477" s="74">
        <f>Parâmetros!E466</f>
        <v>0.56999999999999995</v>
      </c>
      <c r="C477" s="74">
        <f t="shared" si="75"/>
        <v>0.34</v>
      </c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</row>
    <row r="478" spans="1:40">
      <c r="A478" s="23"/>
      <c r="B478" s="74">
        <f>Parâmetros!E467</f>
        <v>0.45</v>
      </c>
      <c r="C478" s="74">
        <f t="shared" si="75"/>
        <v>0.35</v>
      </c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</row>
    <row r="479" spans="1:40">
      <c r="A479" s="23"/>
      <c r="B479" s="74">
        <f>Parâmetros!E468</f>
        <v>0.25</v>
      </c>
      <c r="C479" s="74">
        <f t="shared" si="75"/>
        <v>0.34375</v>
      </c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</row>
    <row r="480" spans="1:40">
      <c r="A480" s="23"/>
      <c r="B480" s="74">
        <f>Parâmetros!E469</f>
        <v>0.55000000000000004</v>
      </c>
      <c r="C480" s="74">
        <f t="shared" si="75"/>
        <v>0.31125000000000003</v>
      </c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</row>
    <row r="481" spans="1:40">
      <c r="A481" s="23"/>
      <c r="B481" s="74">
        <f>Parâmetros!E470</f>
        <v>0.35</v>
      </c>
      <c r="C481" s="74">
        <f t="shared" si="75"/>
        <v>0.29125000000000001</v>
      </c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</row>
    <row r="482" spans="1:40">
      <c r="A482" s="23"/>
      <c r="B482" s="74">
        <f>Parâmetros!E471</f>
        <v>0.3</v>
      </c>
      <c r="C482" s="74">
        <f t="shared" si="75"/>
        <v>0.29250000000000004</v>
      </c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</row>
    <row r="483" spans="1:40">
      <c r="A483" s="23"/>
      <c r="B483" s="74">
        <f>Parâmetros!E472</f>
        <v>0.23</v>
      </c>
      <c r="C483" s="74">
        <f t="shared" si="75"/>
        <v>0.31625000000000003</v>
      </c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</row>
    <row r="484" spans="1:40">
      <c r="A484" s="23"/>
      <c r="B484" s="74">
        <f>Parâmetros!E473</f>
        <v>0.21</v>
      </c>
      <c r="C484" s="74">
        <f t="shared" si="75"/>
        <v>0.33625000000000005</v>
      </c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</row>
    <row r="485" spans="1:40">
      <c r="A485" s="23"/>
      <c r="B485" s="74">
        <f>Parâmetros!E474</f>
        <v>0.21</v>
      </c>
      <c r="C485" s="74">
        <f t="shared" si="75"/>
        <v>0.35499999999999998</v>
      </c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</row>
    <row r="486" spans="1:40">
      <c r="A486" s="23"/>
      <c r="B486" s="74">
        <f>Parâmetros!E475</f>
        <v>0.24</v>
      </c>
      <c r="C486" s="74">
        <f t="shared" si="75"/>
        <v>0.3725</v>
      </c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</row>
    <row r="487" spans="1:40">
      <c r="A487" s="23"/>
      <c r="B487" s="74">
        <f>Parâmetros!E476</f>
        <v>0.52</v>
      </c>
      <c r="C487" s="74">
        <f t="shared" si="75"/>
        <v>0.38500000000000001</v>
      </c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</row>
    <row r="488" spans="1:40">
      <c r="A488" s="23"/>
      <c r="B488" s="74">
        <f>Parâmetros!E477</f>
        <v>0.44</v>
      </c>
      <c r="C488" s="74">
        <f t="shared" si="75"/>
        <v>0.39750000000000002</v>
      </c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</row>
    <row r="489" spans="1:40">
      <c r="A489" s="23"/>
      <c r="B489" s="74">
        <f>Parâmetros!E478</f>
        <v>0.32</v>
      </c>
      <c r="C489" s="74">
        <f t="shared" ref="C489:C505" si="76">AVERAGE(B685:B692)</f>
        <v>0.36875000000000002</v>
      </c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</row>
    <row r="490" spans="1:40">
      <c r="A490" s="23"/>
      <c r="B490" s="74">
        <f>Parâmetros!E479</f>
        <v>0.33</v>
      </c>
      <c r="C490" s="74">
        <f t="shared" si="76"/>
        <v>0.36124999999999996</v>
      </c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</row>
    <row r="491" spans="1:40">
      <c r="A491" s="23"/>
      <c r="B491" s="74">
        <f>Parâmetros!E480</f>
        <v>0.41</v>
      </c>
      <c r="C491" s="74">
        <f t="shared" si="76"/>
        <v>0.36499999999999999</v>
      </c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</row>
    <row r="492" spans="1:40">
      <c r="A492" s="23"/>
      <c r="B492" s="74">
        <f>Parâmetros!E481</f>
        <v>0.45</v>
      </c>
      <c r="C492" s="74">
        <f t="shared" si="76"/>
        <v>0.36000000000000004</v>
      </c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</row>
    <row r="493" spans="1:40">
      <c r="A493" s="23"/>
      <c r="B493" s="74">
        <f>Parâmetros!E482</f>
        <v>0.37</v>
      </c>
      <c r="C493" s="74">
        <f t="shared" si="76"/>
        <v>0.32875000000000004</v>
      </c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</row>
    <row r="494" spans="1:40">
      <c r="A494" s="23"/>
      <c r="B494" s="74">
        <f>Parâmetros!E483</f>
        <v>0.26</v>
      </c>
      <c r="C494" s="74">
        <f t="shared" si="76"/>
        <v>0.30500000000000005</v>
      </c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</row>
    <row r="495" spans="1:40">
      <c r="A495" s="23"/>
      <c r="B495" s="74">
        <f>Parâmetros!E484</f>
        <v>0.24</v>
      </c>
      <c r="C495" s="74">
        <f t="shared" si="76"/>
        <v>0.28125</v>
      </c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</row>
    <row r="496" spans="1:40">
      <c r="A496" s="23"/>
      <c r="B496" s="74">
        <f>Parâmetros!E485</f>
        <v>0.24</v>
      </c>
      <c r="C496" s="74">
        <f t="shared" si="76"/>
        <v>0.23749999999999996</v>
      </c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</row>
    <row r="497" spans="1:40">
      <c r="A497" s="23"/>
      <c r="B497" s="74">
        <f>Parâmetros!E486</f>
        <v>0.25</v>
      </c>
      <c r="C497" s="74">
        <f t="shared" si="76"/>
        <v>0.20249999999999999</v>
      </c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</row>
    <row r="498" spans="1:40">
      <c r="A498" s="23"/>
      <c r="B498" s="74">
        <f>Parâmetros!E487</f>
        <v>0.25</v>
      </c>
      <c r="C498" s="74">
        <f t="shared" si="76"/>
        <v>0.1825</v>
      </c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</row>
    <row r="499" spans="1:40">
      <c r="A499" s="23"/>
      <c r="B499" s="74">
        <f>Parâmetros!E488</f>
        <v>0.26</v>
      </c>
      <c r="C499" s="74">
        <f t="shared" si="76"/>
        <v>0.18</v>
      </c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</row>
    <row r="500" spans="1:40">
      <c r="A500" s="23"/>
      <c r="B500" s="74">
        <f>Parâmetros!E489</f>
        <v>0.4</v>
      </c>
      <c r="C500" s="74">
        <f t="shared" si="76"/>
        <v>0.1875</v>
      </c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</row>
    <row r="501" spans="1:40">
      <c r="A501" s="23"/>
      <c r="B501" s="74">
        <f>Parâmetros!E490</f>
        <v>0.41</v>
      </c>
      <c r="C501" s="74">
        <f t="shared" si="76"/>
        <v>0.21000000000000002</v>
      </c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</row>
    <row r="502" spans="1:40">
      <c r="A502" s="23"/>
      <c r="B502" s="74">
        <f>Parâmetros!E491</f>
        <v>0.34</v>
      </c>
      <c r="C502" s="74">
        <f t="shared" si="76"/>
        <v>0.23</v>
      </c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</row>
    <row r="503" spans="1:40">
      <c r="A503" s="23"/>
      <c r="B503" s="74">
        <f>Parâmetros!E492</f>
        <v>0.32</v>
      </c>
      <c r="C503" s="74">
        <f t="shared" si="76"/>
        <v>0.25375000000000003</v>
      </c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</row>
    <row r="504" spans="1:40">
      <c r="A504" s="23"/>
      <c r="B504" s="74">
        <f>Parâmetros!E493</f>
        <v>0.32</v>
      </c>
      <c r="C504" s="74">
        <f t="shared" si="76"/>
        <v>0.29500000000000004</v>
      </c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</row>
    <row r="505" spans="1:40">
      <c r="A505" s="23"/>
      <c r="B505" s="74">
        <f>Parâmetros!E494</f>
        <v>0.39</v>
      </c>
      <c r="C505" s="74">
        <f t="shared" si="76"/>
        <v>0.34499999999999997</v>
      </c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</row>
    <row r="506" spans="1:40">
      <c r="A506" s="23"/>
      <c r="B506" s="74">
        <f>Parâmetros!E495</f>
        <v>0.33</v>
      </c>
      <c r="C506" s="74">
        <f t="shared" ref="C506:C522" si="77">AVERAGE(B709:B716)</f>
        <v>0</v>
      </c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</row>
    <row r="507" spans="1:40">
      <c r="A507" s="23"/>
      <c r="B507" s="74">
        <f>Parâmetros!E496</f>
        <v>0.28999999999999998</v>
      </c>
      <c r="C507" s="74">
        <f t="shared" si="77"/>
        <v>0</v>
      </c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</row>
    <row r="508" spans="1:40">
      <c r="A508" s="23"/>
      <c r="B508" s="74">
        <f>Parâmetros!E497</f>
        <v>0.28999999999999998</v>
      </c>
      <c r="C508" s="74">
        <f t="shared" si="77"/>
        <v>0</v>
      </c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</row>
    <row r="509" spans="1:40">
      <c r="A509" s="23"/>
      <c r="B509" s="74">
        <f>Parâmetros!E498</f>
        <v>0.3</v>
      </c>
      <c r="C509" s="74">
        <f t="shared" si="77"/>
        <v>0</v>
      </c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</row>
    <row r="510" spans="1:40">
      <c r="A510" s="23"/>
      <c r="B510" s="74">
        <f>Parâmetros!E499</f>
        <v>0.37</v>
      </c>
      <c r="C510" s="74">
        <f t="shared" si="77"/>
        <v>0</v>
      </c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</row>
    <row r="511" spans="1:40">
      <c r="A511" s="23"/>
      <c r="B511" s="74">
        <f>Parâmetros!E500</f>
        <v>0.55000000000000004</v>
      </c>
      <c r="C511" s="74">
        <f t="shared" si="77"/>
        <v>0</v>
      </c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</row>
    <row r="512" spans="1:40">
      <c r="A512" s="23"/>
      <c r="B512" s="74">
        <f>Parâmetros!E501</f>
        <v>0.42</v>
      </c>
      <c r="C512" s="74">
        <f t="shared" si="77"/>
        <v>0</v>
      </c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</row>
    <row r="513" spans="1:40">
      <c r="A513" s="23"/>
      <c r="B513" s="74">
        <f>Parâmetros!E502</f>
        <v>0.52</v>
      </c>
      <c r="C513" s="74">
        <f t="shared" si="77"/>
        <v>0</v>
      </c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</row>
    <row r="514" spans="1:40">
      <c r="A514" s="23"/>
      <c r="B514" s="74">
        <f>Parâmetros!E503</f>
        <v>0.46</v>
      </c>
      <c r="C514" s="74">
        <f t="shared" si="77"/>
        <v>0</v>
      </c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</row>
    <row r="515" spans="1:40">
      <c r="A515" s="23"/>
      <c r="B515" s="74">
        <f>Parâmetros!E504</f>
        <v>0.41</v>
      </c>
      <c r="C515" s="74">
        <f t="shared" si="77"/>
        <v>0</v>
      </c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</row>
    <row r="516" spans="1:40">
      <c r="A516" s="23"/>
      <c r="B516" s="74">
        <f>Parâmetros!E505</f>
        <v>0.55000000000000004</v>
      </c>
      <c r="C516" s="74">
        <f t="shared" si="77"/>
        <v>0</v>
      </c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</row>
    <row r="517" spans="1:40">
      <c r="A517" s="23"/>
      <c r="B517" s="74">
        <f>Parâmetros!E506</f>
        <v>0.74</v>
      </c>
      <c r="C517" s="74">
        <f t="shared" si="77"/>
        <v>0</v>
      </c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</row>
    <row r="518" spans="1:40">
      <c r="A518" s="23"/>
      <c r="B518" s="74">
        <f>Parâmetros!E507</f>
        <v>0.43</v>
      </c>
      <c r="C518" s="74">
        <f t="shared" si="77"/>
        <v>0</v>
      </c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</row>
    <row r="519" spans="1:40">
      <c r="A519" s="23"/>
      <c r="B519" s="74">
        <f>Parâmetros!E508</f>
        <v>0.26</v>
      </c>
      <c r="C519" s="74">
        <f t="shared" si="77"/>
        <v>0</v>
      </c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</row>
    <row r="520" spans="1:40">
      <c r="A520" s="23"/>
      <c r="B520" s="74">
        <f>Parâmetros!E509</f>
        <v>0.23</v>
      </c>
      <c r="C520" s="74">
        <f t="shared" si="77"/>
        <v>0</v>
      </c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</row>
    <row r="521" spans="1:40">
      <c r="A521" s="23"/>
      <c r="B521" s="74">
        <f>Parâmetros!E510</f>
        <v>0.24</v>
      </c>
      <c r="C521" s="74">
        <f t="shared" si="77"/>
        <v>0</v>
      </c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</row>
    <row r="522" spans="1:40">
      <c r="A522" s="23"/>
      <c r="B522" s="74">
        <f>Parâmetros!E511</f>
        <v>0.27</v>
      </c>
      <c r="C522" s="74">
        <f t="shared" si="77"/>
        <v>0</v>
      </c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</row>
    <row r="523" spans="1:40">
      <c r="A523" s="23"/>
      <c r="B523" s="74">
        <f>Parâmetros!E512</f>
        <v>0.28999999999999998</v>
      </c>
      <c r="C523" s="74">
        <f t="shared" ref="C523:C539" si="78">AVERAGE(B733:B740)</f>
        <v>0</v>
      </c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</row>
    <row r="524" spans="1:40">
      <c r="A524" s="23"/>
      <c r="B524" s="74">
        <f>Parâmetros!E513</f>
        <v>0.38</v>
      </c>
      <c r="C524" s="74">
        <f t="shared" si="78"/>
        <v>0</v>
      </c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</row>
    <row r="525" spans="1:40">
      <c r="A525" s="23"/>
      <c r="B525" s="74">
        <f>Parâmetros!E514</f>
        <v>0.46</v>
      </c>
      <c r="C525" s="74">
        <f t="shared" si="78"/>
        <v>0</v>
      </c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</row>
    <row r="526" spans="1:40">
      <c r="A526" s="23"/>
      <c r="B526" s="74">
        <f>Parâmetros!E515</f>
        <v>0.37</v>
      </c>
      <c r="C526" s="74">
        <f t="shared" si="78"/>
        <v>0</v>
      </c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</row>
    <row r="527" spans="1:40">
      <c r="A527" s="23"/>
      <c r="B527" s="74">
        <f>Parâmetros!E516</f>
        <v>0.34</v>
      </c>
      <c r="C527" s="74">
        <f t="shared" si="78"/>
        <v>0</v>
      </c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</row>
    <row r="528" spans="1:40">
      <c r="A528" s="23"/>
      <c r="B528" s="74">
        <f>Parâmetros!E517</f>
        <v>0.35</v>
      </c>
      <c r="C528" s="74">
        <f t="shared" si="78"/>
        <v>0</v>
      </c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</row>
    <row r="529" spans="1:40">
      <c r="A529" s="23"/>
      <c r="B529" s="74">
        <f>Parâmetros!E518</f>
        <v>0.34</v>
      </c>
      <c r="C529" s="74">
        <f t="shared" si="78"/>
        <v>0</v>
      </c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</row>
    <row r="530" spans="1:40">
      <c r="A530" s="23"/>
      <c r="B530" s="74">
        <f>Parâmetros!E519</f>
        <v>0.35</v>
      </c>
      <c r="C530" s="74">
        <f t="shared" si="78"/>
        <v>0</v>
      </c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</row>
    <row r="531" spans="1:40">
      <c r="A531" s="23"/>
      <c r="B531" s="74">
        <f>Parâmetros!E520</f>
        <v>0.36</v>
      </c>
      <c r="C531" s="74">
        <f t="shared" si="78"/>
        <v>0</v>
      </c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</row>
    <row r="532" spans="1:40">
      <c r="A532" s="23"/>
      <c r="B532" s="74">
        <f>Parâmetros!E521</f>
        <v>0.36</v>
      </c>
      <c r="C532" s="74">
        <f t="shared" si="78"/>
        <v>0</v>
      </c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</row>
    <row r="533" spans="1:40">
      <c r="A533" s="23"/>
      <c r="B533" s="74">
        <f>Parâmetros!E522</f>
        <v>0.36</v>
      </c>
      <c r="C533" s="74">
        <f t="shared" si="78"/>
        <v>0</v>
      </c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</row>
    <row r="534" spans="1:40">
      <c r="A534" s="23"/>
      <c r="B534" s="74">
        <f>Parâmetros!E523</f>
        <v>0.39</v>
      </c>
      <c r="C534" s="74">
        <f t="shared" si="78"/>
        <v>0</v>
      </c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</row>
    <row r="535" spans="1:40">
      <c r="A535" s="23"/>
      <c r="B535" s="74">
        <f>Parâmetros!E524</f>
        <v>0.52</v>
      </c>
      <c r="C535" s="74">
        <f t="shared" si="78"/>
        <v>0</v>
      </c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</row>
    <row r="536" spans="1:40">
      <c r="A536" s="23"/>
      <c r="B536" s="74">
        <f>Parâmetros!E525</f>
        <v>0.68</v>
      </c>
      <c r="C536" s="74">
        <f t="shared" si="78"/>
        <v>0</v>
      </c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</row>
    <row r="537" spans="1:40">
      <c r="A537" s="23"/>
      <c r="B537" s="74">
        <f>Parâmetros!E526</f>
        <v>1.08</v>
      </c>
      <c r="C537" s="74">
        <f t="shared" si="78"/>
        <v>0</v>
      </c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</row>
    <row r="538" spans="1:40">
      <c r="A538" s="23"/>
      <c r="B538" s="74">
        <f>Parâmetros!E527</f>
        <v>1.05</v>
      </c>
      <c r="C538" s="74">
        <f t="shared" si="78"/>
        <v>0</v>
      </c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</row>
    <row r="539" spans="1:40" ht="15.75" thickBot="1">
      <c r="A539" s="23"/>
      <c r="B539" s="74">
        <f>Parâmetros!E528</f>
        <v>1.02</v>
      </c>
      <c r="C539" s="84">
        <f t="shared" si="78"/>
        <v>0</v>
      </c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</row>
    <row r="540" spans="1:40">
      <c r="A540" s="23"/>
      <c r="B540" s="74">
        <f>Parâmetros!E529</f>
        <v>1</v>
      </c>
      <c r="C540" s="90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</row>
    <row r="541" spans="1:40">
      <c r="A541" s="23"/>
      <c r="B541" s="74">
        <f>Parâmetros!E530</f>
        <v>0.76</v>
      </c>
      <c r="C541" s="90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</row>
    <row r="542" spans="1:40">
      <c r="A542" s="23"/>
      <c r="B542" s="74">
        <f>Parâmetros!E531</f>
        <v>0.54</v>
      </c>
      <c r="C542" s="90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</row>
    <row r="543" spans="1:40">
      <c r="A543" s="23"/>
      <c r="B543" s="74">
        <f>Parâmetros!E532</f>
        <v>0.26</v>
      </c>
      <c r="C543" s="90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</row>
    <row r="544" spans="1:40">
      <c r="A544" s="23"/>
      <c r="B544" s="74">
        <f>Parâmetros!E533</f>
        <v>0.27</v>
      </c>
      <c r="C544" s="90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</row>
    <row r="545" spans="1:40">
      <c r="A545" s="23"/>
      <c r="B545" s="74">
        <f>Parâmetros!E534</f>
        <v>0.27</v>
      </c>
      <c r="C545" s="90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</row>
    <row r="546" spans="1:40">
      <c r="A546" s="23"/>
      <c r="B546" s="74">
        <f>Parâmetros!E535</f>
        <v>0.28000000000000003</v>
      </c>
      <c r="C546" s="90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</row>
    <row r="547" spans="1:40">
      <c r="A547" s="23"/>
      <c r="B547" s="74">
        <f>Parâmetros!E536</f>
        <v>0.32</v>
      </c>
      <c r="C547" s="90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</row>
    <row r="548" spans="1:40">
      <c r="A548" s="23"/>
      <c r="B548" s="74">
        <f>Parâmetros!E537</f>
        <v>0.38</v>
      </c>
      <c r="C548" s="90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</row>
    <row r="549" spans="1:40">
      <c r="A549" s="23"/>
      <c r="B549" s="74">
        <f>Parâmetros!E538</f>
        <v>0.44</v>
      </c>
      <c r="C549" s="90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</row>
    <row r="550" spans="1:40">
      <c r="A550" s="23"/>
      <c r="B550" s="74">
        <f>Parâmetros!E539</f>
        <v>0.41</v>
      </c>
      <c r="C550" s="90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</row>
    <row r="551" spans="1:40">
      <c r="A551" s="23"/>
      <c r="B551" s="74">
        <f>Parâmetros!E540</f>
        <v>0.36</v>
      </c>
      <c r="C551" s="90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</row>
    <row r="552" spans="1:40">
      <c r="A552" s="23"/>
      <c r="B552" s="74">
        <f>Parâmetros!E541</f>
        <v>0.35</v>
      </c>
      <c r="C552" s="90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</row>
    <row r="553" spans="1:40">
      <c r="A553" s="23"/>
      <c r="B553" s="74">
        <f>Parâmetros!E542</f>
        <v>0.34</v>
      </c>
      <c r="C553" s="90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</row>
    <row r="554" spans="1:40">
      <c r="A554" s="23"/>
      <c r="B554" s="74">
        <f>Parâmetros!E543</f>
        <v>0.33</v>
      </c>
      <c r="C554" s="90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</row>
    <row r="555" spans="1:40">
      <c r="A555" s="23"/>
      <c r="B555" s="74">
        <f>Parâmetros!E544</f>
        <v>0.36</v>
      </c>
      <c r="C555" s="90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</row>
    <row r="556" spans="1:40">
      <c r="A556" s="23"/>
      <c r="B556" s="74">
        <f>Parâmetros!E545</f>
        <v>0.4</v>
      </c>
      <c r="C556" s="90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</row>
    <row r="557" spans="1:40">
      <c r="A557" s="23"/>
      <c r="B557" s="74">
        <f>Parâmetros!E546</f>
        <v>0.41</v>
      </c>
      <c r="C557" s="90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</row>
    <row r="558" spans="1:40">
      <c r="A558" s="23"/>
      <c r="B558" s="74">
        <f>Parâmetros!E547</f>
        <v>0.42</v>
      </c>
      <c r="C558" s="90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</row>
    <row r="559" spans="1:40">
      <c r="A559" s="23"/>
      <c r="B559" s="74">
        <f>Parâmetros!E548</f>
        <v>0.44</v>
      </c>
      <c r="C559" s="90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</row>
    <row r="560" spans="1:40">
      <c r="A560" s="23"/>
      <c r="B560" s="74">
        <f>Parâmetros!E549</f>
        <v>0.46</v>
      </c>
      <c r="C560" s="90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</row>
    <row r="561" spans="1:40">
      <c r="A561" s="23"/>
      <c r="B561" s="74">
        <f>Parâmetros!E550</f>
        <v>0.49</v>
      </c>
      <c r="C561" s="90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</row>
    <row r="562" spans="1:40">
      <c r="A562" s="23"/>
      <c r="B562" s="74">
        <f>Parâmetros!E551</f>
        <v>0.54</v>
      </c>
      <c r="C562" s="90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</row>
    <row r="563" spans="1:40">
      <c r="A563" s="23"/>
      <c r="B563" s="74">
        <f>Parâmetros!E552</f>
        <v>0.55000000000000004</v>
      </c>
      <c r="C563" s="90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</row>
    <row r="564" spans="1:40">
      <c r="A564" s="23"/>
      <c r="B564" s="74">
        <f>Parâmetros!E553</f>
        <v>0.48</v>
      </c>
      <c r="C564" s="90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</row>
    <row r="565" spans="1:40">
      <c r="A565" s="23"/>
      <c r="B565" s="74">
        <f>Parâmetros!E554</f>
        <v>0.4</v>
      </c>
      <c r="C565" s="90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</row>
    <row r="566" spans="1:40">
      <c r="A566" s="23"/>
      <c r="B566" s="74">
        <f>Parâmetros!E555</f>
        <v>0.14000000000000001</v>
      </c>
      <c r="C566" s="90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</row>
    <row r="567" spans="1:40">
      <c r="A567" s="23"/>
      <c r="B567" s="74">
        <f>Parâmetros!E556</f>
        <v>0.15</v>
      </c>
      <c r="C567" s="90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</row>
    <row r="568" spans="1:40">
      <c r="A568" s="23"/>
      <c r="B568" s="74">
        <f>Parâmetros!E557</f>
        <v>0.14000000000000001</v>
      </c>
      <c r="C568" s="90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</row>
    <row r="569" spans="1:40">
      <c r="A569" s="23"/>
      <c r="B569" s="74">
        <f>Parâmetros!E558</f>
        <v>0.14000000000000001</v>
      </c>
      <c r="C569" s="90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</row>
    <row r="570" spans="1:40">
      <c r="A570" s="23"/>
      <c r="B570" s="74">
        <f>Parâmetros!E559</f>
        <v>0.54</v>
      </c>
      <c r="C570" s="90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</row>
    <row r="571" spans="1:40">
      <c r="A571" s="23"/>
      <c r="B571" s="74">
        <f>Parâmetros!E560</f>
        <v>0.18</v>
      </c>
      <c r="C571" s="90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</row>
    <row r="572" spans="1:40">
      <c r="A572" s="23"/>
      <c r="B572" s="74">
        <f>Parâmetros!E561</f>
        <v>0.21</v>
      </c>
      <c r="C572" s="90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</row>
    <row r="573" spans="1:40">
      <c r="A573" s="23"/>
      <c r="B573" s="74">
        <f>Parâmetros!E562</f>
        <v>0.27</v>
      </c>
      <c r="C573" s="90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</row>
    <row r="574" spans="1:40">
      <c r="A574" s="23"/>
      <c r="B574" s="74">
        <f>Parâmetros!E563</f>
        <v>0.21</v>
      </c>
      <c r="C574" s="90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</row>
    <row r="575" spans="1:40">
      <c r="A575" s="23"/>
      <c r="B575" s="74">
        <f>Parâmetros!E564</f>
        <v>0.17</v>
      </c>
      <c r="C575" s="90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</row>
    <row r="576" spans="1:40">
      <c r="A576" s="23"/>
      <c r="B576" s="74">
        <f>Parâmetros!E565</f>
        <v>0.16</v>
      </c>
      <c r="C576" s="90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</row>
    <row r="577" spans="1:40">
      <c r="A577" s="23"/>
      <c r="B577" s="74">
        <f>Parâmetros!E566</f>
        <v>0.15</v>
      </c>
      <c r="C577" s="90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</row>
    <row r="578" spans="1:40">
      <c r="A578" s="23"/>
      <c r="B578" s="74">
        <f>Parâmetros!E567</f>
        <v>0.15</v>
      </c>
      <c r="C578" s="90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</row>
    <row r="579" spans="1:40">
      <c r="A579" s="23"/>
      <c r="B579" s="74">
        <f>Parâmetros!E568</f>
        <v>0.14000000000000001</v>
      </c>
      <c r="C579" s="90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</row>
    <row r="580" spans="1:40">
      <c r="A580" s="23"/>
      <c r="B580" s="74">
        <f>Parâmetros!E569</f>
        <v>0.15</v>
      </c>
      <c r="C580" s="90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</row>
    <row r="581" spans="1:40">
      <c r="A581" s="23"/>
      <c r="B581" s="74">
        <f>Parâmetros!E570</f>
        <v>0.15</v>
      </c>
      <c r="C581" s="90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</row>
    <row r="582" spans="1:40">
      <c r="A582" s="23"/>
      <c r="B582" s="74">
        <f>Parâmetros!E571</f>
        <v>0.17</v>
      </c>
      <c r="C582" s="90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</row>
    <row r="583" spans="1:40">
      <c r="A583" s="23"/>
      <c r="B583" s="74">
        <f>Parâmetros!E572</f>
        <v>0.2</v>
      </c>
      <c r="C583" s="90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</row>
    <row r="584" spans="1:40">
      <c r="A584" s="23"/>
      <c r="B584" s="74">
        <f>Parâmetros!E573</f>
        <v>0.2</v>
      </c>
      <c r="C584" s="90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</row>
    <row r="585" spans="1:40">
      <c r="A585" s="23"/>
      <c r="B585" s="74">
        <f>Parâmetros!E574</f>
        <v>0.2</v>
      </c>
      <c r="C585" s="90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</row>
    <row r="586" spans="1:40">
      <c r="A586" s="23"/>
      <c r="B586" s="74">
        <f>Parâmetros!E575</f>
        <v>0.2</v>
      </c>
      <c r="C586" s="90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</row>
    <row r="587" spans="1:40">
      <c r="A587" s="23"/>
      <c r="B587" s="74">
        <f>Parâmetros!E576</f>
        <v>0.2</v>
      </c>
      <c r="C587" s="90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</row>
    <row r="588" spans="1:40">
      <c r="A588" s="23"/>
      <c r="B588" s="74">
        <f>Parâmetros!E577</f>
        <v>0.2</v>
      </c>
      <c r="C588" s="90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</row>
    <row r="589" spans="1:40">
      <c r="A589" s="23"/>
      <c r="B589" s="74">
        <f>Parâmetros!E578</f>
        <v>0.19</v>
      </c>
      <c r="C589" s="90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</row>
    <row r="590" spans="1:40">
      <c r="A590" s="23"/>
      <c r="B590" s="74">
        <f>Parâmetros!E579</f>
        <v>0.18</v>
      </c>
      <c r="C590" s="90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</row>
    <row r="591" spans="1:40">
      <c r="A591" s="23"/>
      <c r="B591" s="74">
        <f>Parâmetros!E580</f>
        <v>0.18</v>
      </c>
      <c r="C591" s="90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</row>
    <row r="592" spans="1:40">
      <c r="A592" s="23"/>
      <c r="B592" s="74">
        <f>Parâmetros!E581</f>
        <v>0.17</v>
      </c>
      <c r="C592" s="90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</row>
    <row r="593" spans="1:40">
      <c r="A593" s="23"/>
      <c r="B593" s="74">
        <f>Parâmetros!E582</f>
        <v>0.19</v>
      </c>
      <c r="C593" s="90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</row>
    <row r="594" spans="1:40">
      <c r="A594" s="23"/>
      <c r="B594" s="74">
        <f>Parâmetros!E583</f>
        <v>0.19</v>
      </c>
      <c r="C594" s="90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</row>
    <row r="595" spans="1:40">
      <c r="A595" s="23"/>
      <c r="B595" s="74">
        <f>Parâmetros!E584</f>
        <v>0.21</v>
      </c>
      <c r="C595" s="90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</row>
    <row r="596" spans="1:40">
      <c r="A596" s="23"/>
      <c r="B596" s="74">
        <f>Parâmetros!E585</f>
        <v>0.24</v>
      </c>
      <c r="C596" s="90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</row>
    <row r="597" spans="1:40">
      <c r="A597" s="23"/>
      <c r="B597" s="74">
        <f>Parâmetros!E586</f>
        <v>0.25</v>
      </c>
      <c r="C597" s="90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</row>
    <row r="598" spans="1:40">
      <c r="A598" s="23"/>
      <c r="B598" s="74">
        <f>Parâmetros!E587</f>
        <v>0.22</v>
      </c>
      <c r="C598" s="90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</row>
    <row r="599" spans="1:40">
      <c r="A599" s="23"/>
      <c r="B599" s="74">
        <f>Parâmetros!E588</f>
        <v>0.22</v>
      </c>
      <c r="C599" s="90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</row>
    <row r="600" spans="1:40">
      <c r="A600" s="23"/>
      <c r="B600" s="74">
        <f>Parâmetros!E589</f>
        <v>0.23</v>
      </c>
      <c r="C600" s="90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</row>
    <row r="601" spans="1:40">
      <c r="A601" s="23"/>
      <c r="B601" s="74">
        <f>Parâmetros!E590</f>
        <v>0.23</v>
      </c>
      <c r="C601" s="90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</row>
    <row r="602" spans="1:40">
      <c r="A602" s="23"/>
      <c r="B602" s="74">
        <f>Parâmetros!E591</f>
        <v>0.22</v>
      </c>
      <c r="C602" s="90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</row>
    <row r="603" spans="1:40">
      <c r="A603" s="23"/>
      <c r="B603" s="74">
        <f>Parâmetros!E592</f>
        <v>0.21</v>
      </c>
      <c r="C603" s="90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</row>
    <row r="604" spans="1:40">
      <c r="A604" s="23"/>
      <c r="B604" s="74">
        <f>Parâmetros!E593</f>
        <v>0.19</v>
      </c>
      <c r="C604" s="90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</row>
    <row r="605" spans="1:40">
      <c r="A605" s="23"/>
      <c r="B605" s="74">
        <f>Parâmetros!E594</f>
        <v>0.2</v>
      </c>
      <c r="C605" s="90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</row>
    <row r="606" spans="1:40">
      <c r="A606" s="23"/>
      <c r="B606" s="74">
        <f>Parâmetros!E595</f>
        <v>0.2</v>
      </c>
      <c r="C606" s="90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</row>
    <row r="607" spans="1:40">
      <c r="A607" s="23"/>
      <c r="B607" s="74">
        <f>Parâmetros!E596</f>
        <v>0.25</v>
      </c>
      <c r="C607" s="90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</row>
    <row r="608" spans="1:40">
      <c r="A608" s="23"/>
      <c r="B608" s="74">
        <f>Parâmetros!E597</f>
        <v>0.35</v>
      </c>
      <c r="C608" s="90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</row>
    <row r="609" spans="1:40">
      <c r="A609" s="23"/>
      <c r="B609" s="74">
        <f>Parâmetros!E598</f>
        <v>0.38</v>
      </c>
      <c r="C609" s="90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</row>
    <row r="610" spans="1:40">
      <c r="A610" s="23"/>
      <c r="B610" s="74">
        <f>Parâmetros!E599</f>
        <v>0.33</v>
      </c>
      <c r="C610" s="90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</row>
    <row r="611" spans="1:40">
      <c r="A611" s="23"/>
      <c r="B611" s="74">
        <f>Parâmetros!E600</f>
        <v>0.41</v>
      </c>
      <c r="C611" s="90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</row>
    <row r="612" spans="1:40">
      <c r="A612" s="23"/>
      <c r="B612" s="74">
        <f>Parâmetros!E601</f>
        <v>0.62</v>
      </c>
      <c r="C612" s="90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</row>
    <row r="613" spans="1:40">
      <c r="A613" s="23"/>
      <c r="B613" s="74">
        <f>Parâmetros!E602</f>
        <v>0.67</v>
      </c>
      <c r="C613" s="90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</row>
    <row r="614" spans="1:40">
      <c r="A614" s="23"/>
      <c r="B614" s="74">
        <f>Parâmetros!E603</f>
        <v>0.45</v>
      </c>
      <c r="C614" s="90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</row>
    <row r="615" spans="1:40">
      <c r="A615" s="23"/>
      <c r="B615" s="74">
        <f>Parâmetros!E604</f>
        <v>0.34</v>
      </c>
      <c r="C615" s="90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</row>
    <row r="616" spans="1:40">
      <c r="A616" s="23"/>
      <c r="B616" s="74">
        <f>Parâmetros!E605</f>
        <v>0.33</v>
      </c>
      <c r="C616" s="90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</row>
    <row r="617" spans="1:40">
      <c r="A617" s="23"/>
      <c r="B617" s="74">
        <f>Parâmetros!E606</f>
        <v>0.33</v>
      </c>
      <c r="C617" s="90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</row>
    <row r="618" spans="1:40">
      <c r="A618" s="23"/>
      <c r="B618" s="74">
        <f>Parâmetros!E607</f>
        <v>0.31</v>
      </c>
      <c r="C618" s="90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</row>
    <row r="619" spans="1:40">
      <c r="A619" s="23"/>
      <c r="B619" s="74">
        <f>Parâmetros!E608</f>
        <v>0.28000000000000003</v>
      </c>
      <c r="C619" s="90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</row>
    <row r="620" spans="1:40">
      <c r="A620" s="23"/>
      <c r="B620" s="74">
        <f>Parâmetros!E609</f>
        <v>0.23</v>
      </c>
      <c r="C620" s="90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</row>
    <row r="621" spans="1:40">
      <c r="A621" s="23"/>
      <c r="B621" s="74">
        <f>Parâmetros!E610</f>
        <v>0.44</v>
      </c>
      <c r="C621" s="90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</row>
    <row r="622" spans="1:40">
      <c r="A622" s="23"/>
      <c r="B622" s="74">
        <f>Parâmetros!E611</f>
        <v>0.28000000000000003</v>
      </c>
      <c r="C622" s="90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</row>
    <row r="623" spans="1:40">
      <c r="A623" s="23"/>
      <c r="B623" s="74">
        <f>Parâmetros!E612</f>
        <v>0.22</v>
      </c>
      <c r="C623" s="90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</row>
    <row r="624" spans="1:40">
      <c r="A624" s="23"/>
      <c r="B624" s="74">
        <f>Parâmetros!E613</f>
        <v>0.18</v>
      </c>
      <c r="C624" s="90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</row>
    <row r="625" spans="1:40">
      <c r="A625" s="23"/>
      <c r="B625" s="74">
        <f>Parâmetros!E614</f>
        <v>0.16</v>
      </c>
      <c r="C625" s="90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</row>
    <row r="626" spans="1:40">
      <c r="A626" s="23"/>
      <c r="B626" s="74">
        <f>Parâmetros!E615</f>
        <v>0.18</v>
      </c>
      <c r="C626" s="90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</row>
    <row r="627" spans="1:40">
      <c r="A627" s="23"/>
      <c r="B627" s="74">
        <f>Parâmetros!E616</f>
        <v>0.17</v>
      </c>
      <c r="C627" s="90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</row>
    <row r="628" spans="1:40">
      <c r="A628" s="23"/>
      <c r="B628" s="74">
        <f>Parâmetros!E617</f>
        <v>0.18</v>
      </c>
      <c r="C628" s="90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</row>
    <row r="629" spans="1:40">
      <c r="A629" s="23"/>
      <c r="B629" s="74">
        <f>Parâmetros!E618</f>
        <v>0.19</v>
      </c>
      <c r="C629" s="90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</row>
    <row r="630" spans="1:40">
      <c r="A630" s="23"/>
      <c r="B630" s="74">
        <f>Parâmetros!E619</f>
        <v>0.2</v>
      </c>
      <c r="C630" s="90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</row>
    <row r="631" spans="1:40">
      <c r="A631" s="23"/>
      <c r="B631" s="74">
        <f>Parâmetros!E620</f>
        <v>0.4</v>
      </c>
      <c r="C631" s="90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</row>
    <row r="632" spans="1:40">
      <c r="A632" s="23"/>
      <c r="B632" s="74">
        <f>Parâmetros!E621</f>
        <v>0.3</v>
      </c>
      <c r="C632" s="90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</row>
    <row r="633" spans="1:40">
      <c r="A633" s="23"/>
      <c r="B633" s="74">
        <f>Parâmetros!E622</f>
        <v>0.32</v>
      </c>
      <c r="C633" s="90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</row>
    <row r="634" spans="1:40">
      <c r="A634" s="23"/>
      <c r="B634" s="74">
        <f>Parâmetros!E623</f>
        <v>0.33</v>
      </c>
      <c r="C634" s="90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</row>
    <row r="635" spans="1:40">
      <c r="A635" s="23"/>
      <c r="B635" s="74">
        <f>Parâmetros!E624</f>
        <v>0.32</v>
      </c>
      <c r="C635" s="90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</row>
    <row r="636" spans="1:40">
      <c r="A636" s="23"/>
      <c r="B636" s="74">
        <f>Parâmetros!E625</f>
        <v>0.31</v>
      </c>
      <c r="C636" s="90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</row>
    <row r="637" spans="1:40">
      <c r="A637" s="23"/>
      <c r="B637" s="74">
        <f>Parâmetros!E626</f>
        <v>0.25</v>
      </c>
      <c r="C637" s="90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</row>
    <row r="638" spans="1:40">
      <c r="A638" s="23"/>
      <c r="B638" s="74">
        <f>Parâmetros!E627</f>
        <v>0.17</v>
      </c>
      <c r="C638" s="90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</row>
    <row r="639" spans="1:40">
      <c r="A639" s="23"/>
      <c r="B639" s="74">
        <f>Parâmetros!E628</f>
        <v>0.17</v>
      </c>
      <c r="C639" s="90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</row>
    <row r="640" spans="1:40">
      <c r="A640" s="23"/>
      <c r="B640" s="74">
        <f>Parâmetros!E629</f>
        <v>0.17</v>
      </c>
      <c r="C640" s="90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</row>
    <row r="641" spans="1:40">
      <c r="A641" s="23"/>
      <c r="B641" s="74">
        <f>Parâmetros!E630</f>
        <v>0.19</v>
      </c>
      <c r="C641" s="90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</row>
    <row r="642" spans="1:40">
      <c r="A642" s="23"/>
      <c r="B642" s="74">
        <f>Parâmetros!E631</f>
        <v>0.2</v>
      </c>
      <c r="C642" s="90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</row>
    <row r="643" spans="1:40">
      <c r="A643" s="23"/>
      <c r="B643" s="74">
        <f>Parâmetros!E632</f>
        <v>0.23</v>
      </c>
      <c r="C643" s="90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</row>
    <row r="644" spans="1:40">
      <c r="A644" s="23"/>
      <c r="B644" s="74">
        <f>Parâmetros!E633</f>
        <v>0.56000000000000005</v>
      </c>
      <c r="C644" s="90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</row>
    <row r="645" spans="1:40">
      <c r="A645" s="23"/>
      <c r="B645" s="74">
        <f>Parâmetros!E634</f>
        <v>0.65</v>
      </c>
      <c r="C645" s="90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</row>
    <row r="646" spans="1:40">
      <c r="A646" s="23"/>
      <c r="B646" s="74">
        <f>Parâmetros!E635</f>
        <v>0.27</v>
      </c>
      <c r="C646" s="90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</row>
    <row r="647" spans="1:40">
      <c r="A647" s="23"/>
      <c r="B647" s="74">
        <f>Parâmetros!E636</f>
        <v>0.2</v>
      </c>
      <c r="C647" s="90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</row>
    <row r="648" spans="1:40">
      <c r="A648" s="23"/>
      <c r="B648" s="74">
        <f>Parâmetros!E637</f>
        <v>0.18</v>
      </c>
      <c r="C648" s="90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</row>
    <row r="649" spans="1:40">
      <c r="A649" s="23"/>
      <c r="B649" s="74">
        <f>Parâmetros!E638</f>
        <v>0.19</v>
      </c>
      <c r="C649" s="90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</row>
    <row r="650" spans="1:40">
      <c r="A650" s="23"/>
      <c r="B650" s="74">
        <f>Parâmetros!E639</f>
        <v>0.2</v>
      </c>
      <c r="C650" s="90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</row>
    <row r="651" spans="1:40">
      <c r="A651" s="23"/>
      <c r="B651" s="74">
        <f>Parâmetros!E640</f>
        <v>0.18</v>
      </c>
      <c r="C651" s="90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</row>
    <row r="652" spans="1:40">
      <c r="A652" s="23"/>
      <c r="B652" s="74">
        <f>Parâmetros!E641</f>
        <v>0.19</v>
      </c>
      <c r="C652" s="90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</row>
    <row r="653" spans="1:40">
      <c r="A653" s="23"/>
      <c r="B653" s="74">
        <f>Parâmetros!E642</f>
        <v>0.19</v>
      </c>
      <c r="C653" s="90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</row>
    <row r="654" spans="1:40">
      <c r="A654" s="23"/>
      <c r="B654" s="74">
        <f>Parâmetros!E643</f>
        <v>0.21</v>
      </c>
      <c r="C654" s="90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</row>
    <row r="655" spans="1:40">
      <c r="A655" s="23"/>
      <c r="B655" s="74">
        <f>Parâmetros!E644</f>
        <v>0.46</v>
      </c>
      <c r="C655" s="90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</row>
    <row r="656" spans="1:40">
      <c r="A656" s="23"/>
      <c r="B656" s="74">
        <f>Parâmetros!E645</f>
        <v>0.31</v>
      </c>
      <c r="C656" s="90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</row>
    <row r="657" spans="1:40">
      <c r="A657" s="23"/>
      <c r="B657" s="74">
        <f>Parâmetros!E646</f>
        <v>0.28999999999999998</v>
      </c>
      <c r="C657" s="90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</row>
    <row r="658" spans="1:40">
      <c r="A658" s="23"/>
      <c r="B658" s="74">
        <f>Parâmetros!E647</f>
        <v>0.28999999999999998</v>
      </c>
      <c r="C658" s="90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</row>
    <row r="659" spans="1:40">
      <c r="A659" s="23"/>
      <c r="B659" s="74">
        <f>Parâmetros!E648</f>
        <v>0.28999999999999998</v>
      </c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</row>
    <row r="660" spans="1:40">
      <c r="A660" s="23"/>
      <c r="B660" s="74">
        <f>Parâmetros!E649</f>
        <v>0.31</v>
      </c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</row>
    <row r="661" spans="1:40">
      <c r="A661" s="23"/>
      <c r="B661" s="74">
        <f>Parâmetros!E650</f>
        <v>0.28000000000000003</v>
      </c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</row>
    <row r="662" spans="1:40">
      <c r="A662" s="23"/>
      <c r="B662" s="74">
        <f>Parâmetros!E651</f>
        <v>0.2</v>
      </c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</row>
    <row r="663" spans="1:40">
      <c r="A663" s="23"/>
      <c r="B663" s="74">
        <f>Parâmetros!E652</f>
        <v>0.2</v>
      </c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</row>
    <row r="664" spans="1:40">
      <c r="A664" s="23"/>
      <c r="B664" s="74">
        <f>Parâmetros!E653</f>
        <v>0.19</v>
      </c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</row>
    <row r="665" spans="1:40">
      <c r="A665" s="23"/>
      <c r="B665" s="74">
        <f>Parâmetros!E654</f>
        <v>0.18</v>
      </c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</row>
    <row r="666" spans="1:40">
      <c r="A666" s="23"/>
      <c r="B666" s="74">
        <f>Parâmetros!E655</f>
        <v>0.22</v>
      </c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</row>
    <row r="667" spans="1:40">
      <c r="A667" s="23"/>
      <c r="B667" s="74">
        <f>Parâmetros!E656</f>
        <v>0.36</v>
      </c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</row>
    <row r="668" spans="1:40">
      <c r="A668" s="23"/>
      <c r="B668" s="74">
        <f>Parâmetros!E657</f>
        <v>0.56999999999999995</v>
      </c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</row>
    <row r="669" spans="1:40">
      <c r="A669" s="23"/>
      <c r="B669" s="74">
        <f>Parâmetros!E658</f>
        <v>0.47</v>
      </c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</row>
    <row r="670" spans="1:40">
      <c r="A670" s="23"/>
      <c r="B670" s="74">
        <f>Parâmetros!E659</f>
        <v>0.3</v>
      </c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</row>
    <row r="671" spans="1:40">
      <c r="A671" s="23"/>
      <c r="B671" s="74">
        <f>Parâmetros!E660</f>
        <v>0.27</v>
      </c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</row>
    <row r="672" spans="1:40">
      <c r="A672" s="23"/>
      <c r="B672" s="74">
        <f>Parâmetros!E661</f>
        <v>0.26</v>
      </c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</row>
    <row r="673" spans="1:40">
      <c r="A673" s="23"/>
      <c r="B673" s="74">
        <f>Parâmetros!E662</f>
        <v>0.27</v>
      </c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</row>
    <row r="674" spans="1:40">
      <c r="A674" s="23"/>
      <c r="B674" s="74">
        <f>Parâmetros!E663</f>
        <v>0.3</v>
      </c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</row>
    <row r="675" spans="1:40">
      <c r="A675" s="23"/>
      <c r="B675" s="74">
        <f>Parâmetros!E664</f>
        <v>0.31</v>
      </c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</row>
    <row r="676" spans="1:40">
      <c r="A676" s="23"/>
      <c r="B676" s="74">
        <f>Parâmetros!E665</f>
        <v>0.31</v>
      </c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</row>
    <row r="677" spans="1:40">
      <c r="A677" s="23"/>
      <c r="B677" s="74">
        <f>Parâmetros!E666</f>
        <v>0.31</v>
      </c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</row>
    <row r="678" spans="1:40">
      <c r="A678" s="23"/>
      <c r="B678" s="74">
        <f>Parâmetros!E667</f>
        <v>0.31</v>
      </c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</row>
    <row r="679" spans="1:40">
      <c r="A679" s="23"/>
      <c r="B679" s="74">
        <f>Parâmetros!E668</f>
        <v>0.46</v>
      </c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</row>
    <row r="680" spans="1:40">
      <c r="A680" s="23"/>
      <c r="B680" s="74">
        <f>Parâmetros!E669</f>
        <v>0.42</v>
      </c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</row>
    <row r="681" spans="1:40">
      <c r="A681" s="23"/>
      <c r="B681" s="74">
        <f>Parâmetros!E670</f>
        <v>0.42</v>
      </c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</row>
    <row r="682" spans="1:40">
      <c r="A682" s="23"/>
      <c r="B682" s="74">
        <f>Parâmetros!E671</f>
        <v>0.44</v>
      </c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</row>
    <row r="683" spans="1:40">
      <c r="A683" s="23"/>
      <c r="B683" s="74">
        <f>Parâmetros!E672</f>
        <v>0.41</v>
      </c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</row>
    <row r="684" spans="1:40">
      <c r="A684" s="23"/>
      <c r="B684" s="74">
        <f>Parâmetros!E673</f>
        <v>0.41</v>
      </c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</row>
    <row r="685" spans="1:40">
      <c r="A685" s="23"/>
      <c r="B685" s="74">
        <f>Parâmetros!E674</f>
        <v>0.39</v>
      </c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</row>
    <row r="686" spans="1:40">
      <c r="A686" s="23"/>
      <c r="B686" s="74">
        <f>Parâmetros!E675</f>
        <v>0.22</v>
      </c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</row>
    <row r="687" spans="1:40">
      <c r="A687" s="23"/>
      <c r="B687" s="74">
        <f>Parâmetros!E676</f>
        <v>0.24</v>
      </c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</row>
    <row r="688" spans="1:40">
      <c r="A688" s="23"/>
      <c r="B688" s="74">
        <f>Parâmetros!E677</f>
        <v>0.41</v>
      </c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</row>
    <row r="689" spans="1:40">
      <c r="A689" s="23"/>
      <c r="B689" s="74">
        <f>Parâmetros!E678</f>
        <v>0.36</v>
      </c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</row>
    <row r="690" spans="1:40">
      <c r="A690" s="23"/>
      <c r="B690" s="74">
        <f>Parâmetros!E679</f>
        <v>0.36</v>
      </c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</row>
    <row r="691" spans="1:40">
      <c r="A691" s="23"/>
      <c r="B691" s="74">
        <f>Parâmetros!E680</f>
        <v>0.51</v>
      </c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</row>
    <row r="692" spans="1:40">
      <c r="A692" s="23"/>
      <c r="B692" s="74">
        <f>Parâmetros!E681</f>
        <v>0.46</v>
      </c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</row>
    <row r="693" spans="1:40">
      <c r="A693" s="23"/>
      <c r="B693" s="74">
        <f>Parâmetros!E682</f>
        <v>0.33</v>
      </c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</row>
    <row r="694" spans="1:40">
      <c r="A694" s="23"/>
      <c r="B694" s="74">
        <f>Parâmetros!E683</f>
        <v>0.25</v>
      </c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</row>
    <row r="695" spans="1:40">
      <c r="A695" s="23"/>
      <c r="B695" s="74">
        <f>Parâmetros!E684</f>
        <v>0.2</v>
      </c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</row>
    <row r="696" spans="1:40">
      <c r="A696" s="23"/>
      <c r="B696" s="74">
        <f>Parâmetros!E685</f>
        <v>0.16</v>
      </c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</row>
    <row r="697" spans="1:40">
      <c r="A697" s="23"/>
      <c r="B697" s="74">
        <f>Parâmetros!E686</f>
        <v>0.17</v>
      </c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</row>
    <row r="698" spans="1:40">
      <c r="A698" s="23"/>
      <c r="B698" s="74">
        <f>Parâmetros!E687</f>
        <v>0.17</v>
      </c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</row>
    <row r="699" spans="1:40">
      <c r="A699" s="23"/>
      <c r="B699" s="74">
        <f>Parâmetros!E688</f>
        <v>0.16</v>
      </c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</row>
    <row r="700" spans="1:40">
      <c r="A700" s="23"/>
      <c r="B700" s="74">
        <f>Parâmetros!E689</f>
        <v>0.18</v>
      </c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</row>
    <row r="701" spans="1:40">
      <c r="A701" s="23"/>
      <c r="B701" s="74">
        <f>Parâmetros!E690</f>
        <v>0.17</v>
      </c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</row>
    <row r="702" spans="1:40">
      <c r="A702" s="23"/>
      <c r="B702" s="74">
        <f>Parâmetros!E691</f>
        <v>0.23</v>
      </c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</row>
    <row r="703" spans="1:40">
      <c r="A703" s="23"/>
      <c r="B703" s="74">
        <f>Parâmetros!E692</f>
        <v>0.26</v>
      </c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</row>
    <row r="704" spans="1:40">
      <c r="A704" s="23"/>
      <c r="B704" s="74">
        <f>Parâmetros!E693</f>
        <v>0.34</v>
      </c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</row>
    <row r="705" spans="1:40">
      <c r="A705" s="23"/>
      <c r="B705" s="74">
        <f>Parâmetros!E694</f>
        <v>0.33</v>
      </c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</row>
    <row r="706" spans="1:40">
      <c r="A706" s="23"/>
      <c r="B706" s="74">
        <f>Parâmetros!E695</f>
        <v>0.36</v>
      </c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</row>
    <row r="707" spans="1:40">
      <c r="A707" s="23"/>
      <c r="B707" s="74">
        <f>Parâmetros!E696</f>
        <v>0.49</v>
      </c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</row>
    <row r="708" spans="1:40">
      <c r="A708" s="23"/>
      <c r="B708" s="74">
        <f>Parâmetros!E697</f>
        <v>0.57999999999999996</v>
      </c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</row>
    <row r="709" spans="1:40">
      <c r="A709" s="23"/>
      <c r="B709" s="74">
        <f>[1]Parâmetros!C699</f>
        <v>0</v>
      </c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</row>
    <row r="710" spans="1:40">
      <c r="A710" s="23"/>
      <c r="B710" s="74">
        <f>[1]Parâmetros!C700</f>
        <v>0</v>
      </c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</row>
    <row r="711" spans="1:40">
      <c r="A711" s="23"/>
      <c r="B711" s="74">
        <f>[1]Parâmetros!C701</f>
        <v>0</v>
      </c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</row>
    <row r="712" spans="1:40">
      <c r="A712" s="23"/>
      <c r="B712" s="74">
        <f>[1]Parâmetros!C702</f>
        <v>0</v>
      </c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</row>
    <row r="713" spans="1:40">
      <c r="A713" s="23"/>
      <c r="B713" s="74">
        <f>[1]Parâmetros!C703</f>
        <v>0</v>
      </c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</row>
    <row r="714" spans="1:40">
      <c r="A714" s="23"/>
      <c r="B714" s="74">
        <f>[1]Parâmetros!C704</f>
        <v>0</v>
      </c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</row>
    <row r="715" spans="1:40">
      <c r="A715" s="23"/>
      <c r="B715" s="74">
        <f>[1]Parâmetros!C705</f>
        <v>0</v>
      </c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</row>
    <row r="716" spans="1:40">
      <c r="A716" s="23"/>
      <c r="B716" s="74">
        <f>[1]Parâmetros!C706</f>
        <v>0</v>
      </c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</row>
    <row r="717" spans="1:40">
      <c r="A717" s="23"/>
      <c r="B717" s="74">
        <f>[1]Parâmetros!C707</f>
        <v>0</v>
      </c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</row>
    <row r="718" spans="1:40">
      <c r="A718" s="23"/>
      <c r="B718" s="74">
        <f>[1]Parâmetros!C708</f>
        <v>0</v>
      </c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</row>
    <row r="719" spans="1:40">
      <c r="A719" s="23"/>
      <c r="B719" s="74">
        <f>[1]Parâmetros!C709</f>
        <v>0</v>
      </c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</row>
    <row r="720" spans="1:40">
      <c r="A720" s="23"/>
      <c r="B720" s="74">
        <f>[1]Parâmetros!C710</f>
        <v>0</v>
      </c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</row>
    <row r="721" spans="1:40">
      <c r="A721" s="23"/>
      <c r="B721" s="74">
        <f>[1]Parâmetros!C711</f>
        <v>0</v>
      </c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</row>
    <row r="722" spans="1:40">
      <c r="A722" s="23"/>
      <c r="B722" s="74">
        <f>[1]Parâmetros!C712</f>
        <v>0</v>
      </c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</row>
    <row r="723" spans="1:40">
      <c r="A723" s="23"/>
      <c r="B723" s="74">
        <f>[1]Parâmetros!C713</f>
        <v>0</v>
      </c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</row>
    <row r="724" spans="1:40">
      <c r="A724" s="23"/>
      <c r="B724" s="74">
        <f>[1]Parâmetros!C714</f>
        <v>0</v>
      </c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</row>
    <row r="725" spans="1:40">
      <c r="A725" s="23"/>
      <c r="B725" s="74">
        <f>[1]Parâmetros!C715</f>
        <v>0</v>
      </c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</row>
    <row r="726" spans="1:40">
      <c r="A726" s="23"/>
      <c r="B726" s="74">
        <f>[1]Parâmetros!C716</f>
        <v>0</v>
      </c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</row>
    <row r="727" spans="1:40">
      <c r="A727" s="23"/>
      <c r="B727" s="74">
        <f>[1]Parâmetros!C717</f>
        <v>0</v>
      </c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</row>
    <row r="728" spans="1:40">
      <c r="A728" s="23"/>
      <c r="B728" s="74">
        <f>[1]Parâmetros!C718</f>
        <v>0</v>
      </c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</row>
    <row r="729" spans="1:40">
      <c r="A729" s="23"/>
      <c r="B729" s="74">
        <f>[1]Parâmetros!C719</f>
        <v>0</v>
      </c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</row>
    <row r="730" spans="1:40">
      <c r="A730" s="23"/>
      <c r="B730" s="74">
        <f>[1]Parâmetros!C720</f>
        <v>0</v>
      </c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</row>
    <row r="731" spans="1:40">
      <c r="A731" s="23"/>
      <c r="B731" s="74">
        <f>[1]Parâmetros!C721</f>
        <v>0</v>
      </c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</row>
    <row r="732" spans="1:40">
      <c r="A732" s="23"/>
      <c r="B732" s="74">
        <f>[1]Parâmetros!C722</f>
        <v>0</v>
      </c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</row>
    <row r="733" spans="1:40">
      <c r="A733" s="23"/>
      <c r="B733" s="74">
        <f>[1]Parâmetros!C723</f>
        <v>0</v>
      </c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</row>
    <row r="734" spans="1:40">
      <c r="A734" s="23"/>
      <c r="B734" s="74">
        <f>[1]Parâmetros!C724</f>
        <v>0</v>
      </c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</row>
    <row r="735" spans="1:40">
      <c r="A735" s="23"/>
      <c r="B735" s="74">
        <f>[1]Parâmetros!C725</f>
        <v>0</v>
      </c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</row>
    <row r="736" spans="1:40">
      <c r="A736" s="23"/>
      <c r="B736" s="74">
        <f>[1]Parâmetros!C726</f>
        <v>0</v>
      </c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</row>
    <row r="737" spans="1:40">
      <c r="A737" s="23"/>
      <c r="B737" s="74">
        <f>[1]Parâmetros!C727</f>
        <v>0</v>
      </c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</row>
    <row r="738" spans="1:40">
      <c r="A738" s="23"/>
      <c r="B738" s="74">
        <f>[1]Parâmetros!C728</f>
        <v>0</v>
      </c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</row>
    <row r="739" spans="1:40">
      <c r="A739" s="23"/>
      <c r="B739" s="74">
        <f>[1]Parâmetros!C729</f>
        <v>0</v>
      </c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</row>
    <row r="740" spans="1:40">
      <c r="A740" s="23"/>
      <c r="B740" s="74">
        <f>[1]Parâmetros!C730</f>
        <v>0</v>
      </c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</row>
    <row r="741" spans="1:40">
      <c r="A741" s="23"/>
      <c r="B741" s="74">
        <f>[1]Parâmetros!C731</f>
        <v>0</v>
      </c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</row>
    <row r="742" spans="1:40">
      <c r="A742" s="23"/>
      <c r="B742" s="74">
        <f>[1]Parâmetros!C732</f>
        <v>0</v>
      </c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</row>
    <row r="743" spans="1:40">
      <c r="A743" s="23"/>
      <c r="B743" s="74">
        <f>[1]Parâmetros!C733</f>
        <v>0</v>
      </c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</row>
    <row r="744" spans="1:40">
      <c r="A744" s="23"/>
      <c r="B744" s="74">
        <f>[1]Parâmetros!C734</f>
        <v>0</v>
      </c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</row>
    <row r="745" spans="1:40">
      <c r="A745" s="23"/>
      <c r="B745" s="74">
        <f>[1]Parâmetros!C735</f>
        <v>0</v>
      </c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</row>
    <row r="746" spans="1:40">
      <c r="A746" s="23"/>
      <c r="B746" s="74">
        <f>[1]Parâmetros!C736</f>
        <v>0</v>
      </c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</row>
    <row r="747" spans="1:40" ht="15" customHeight="1">
      <c r="A747" s="23"/>
      <c r="B747" s="74">
        <f>[1]Parâmetros!C737</f>
        <v>0</v>
      </c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</row>
    <row r="748" spans="1:40">
      <c r="A748" s="23"/>
      <c r="B748" s="74">
        <f>[1]Parâmetros!C738</f>
        <v>0</v>
      </c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</row>
    <row r="749" spans="1:40">
      <c r="A749" s="23"/>
      <c r="B749" s="74">
        <f>[1]Parâmetros!C739</f>
        <v>0</v>
      </c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</row>
    <row r="750" spans="1:40">
      <c r="A750" s="23"/>
      <c r="B750" s="74">
        <f>[1]Parâmetros!C740</f>
        <v>0</v>
      </c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</row>
    <row r="751" spans="1:40">
      <c r="A751" s="23"/>
      <c r="B751" s="74">
        <f>[1]Parâmetros!C741</f>
        <v>0</v>
      </c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</row>
    <row r="752" spans="1:40">
      <c r="A752" s="23"/>
      <c r="B752" s="74">
        <f>[1]Parâmetros!C742</f>
        <v>0</v>
      </c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</row>
    <row r="753" spans="1:40">
      <c r="A753" s="23"/>
      <c r="B753" s="74">
        <f>[1]Parâmetros!C743</f>
        <v>0</v>
      </c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</row>
    <row r="754" spans="1:40" ht="15.75" customHeight="1">
      <c r="A754" s="23"/>
      <c r="B754" s="74">
        <f>[1]Parâmetros!C744</f>
        <v>0</v>
      </c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</row>
    <row r="755" spans="1:40">
      <c r="A755" s="23"/>
      <c r="B755" s="74">
        <f>[1]Parâmetros!C745</f>
        <v>0</v>
      </c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</row>
    <row r="756" spans="1:40" ht="15.75" thickBot="1">
      <c r="A756" s="23"/>
      <c r="B756" s="84">
        <f>[1]Parâmetros!C746</f>
        <v>0</v>
      </c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</row>
    <row r="757" spans="1:40">
      <c r="A757" s="98"/>
      <c r="B757" s="90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</row>
    <row r="758" spans="1:40">
      <c r="A758" s="98"/>
      <c r="B758" s="90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</row>
    <row r="759" spans="1:40">
      <c r="A759" s="98"/>
      <c r="B759" s="90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</row>
    <row r="760" spans="1:40">
      <c r="A760" s="98"/>
      <c r="B760" s="90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</row>
    <row r="761" spans="1:40">
      <c r="A761" s="98"/>
      <c r="B761" s="90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</row>
    <row r="762" spans="1:40">
      <c r="A762" s="98"/>
      <c r="B762" s="90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</row>
    <row r="763" spans="1:40">
      <c r="A763" s="98"/>
      <c r="B763" s="90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</row>
    <row r="764" spans="1:40">
      <c r="A764" s="98"/>
      <c r="B764" s="90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</row>
    <row r="765" spans="1:40">
      <c r="A765" s="90"/>
      <c r="B765" s="90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</row>
    <row r="766" spans="1:40">
      <c r="A766" s="90"/>
      <c r="B766" s="90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</row>
    <row r="767" spans="1:40">
      <c r="A767" s="90"/>
      <c r="B767" s="90"/>
    </row>
    <row r="768" spans="1:40">
      <c r="A768" s="90"/>
      <c r="B768" s="90"/>
    </row>
    <row r="769" spans="1:27" s="52" customFormat="1">
      <c r="A769" s="98"/>
      <c r="B769" s="90"/>
      <c r="R769"/>
      <c r="S769"/>
      <c r="T769"/>
      <c r="U769"/>
      <c r="V769"/>
      <c r="W769"/>
      <c r="X769"/>
      <c r="Y769"/>
      <c r="Z769"/>
      <c r="AA769"/>
    </row>
    <row r="770" spans="1:27" s="52" customFormat="1">
      <c r="A770" s="98"/>
      <c r="B770" s="90"/>
      <c r="R770"/>
      <c r="S770"/>
      <c r="T770"/>
      <c r="U770"/>
      <c r="V770"/>
      <c r="W770"/>
      <c r="X770"/>
      <c r="Y770"/>
      <c r="Z770"/>
      <c r="AA770"/>
    </row>
    <row r="771" spans="1:27" s="52" customFormat="1">
      <c r="A771" s="98"/>
      <c r="B771" s="90"/>
      <c r="R771"/>
      <c r="S771"/>
      <c r="T771"/>
      <c r="U771"/>
      <c r="V771"/>
      <c r="W771"/>
      <c r="X771"/>
      <c r="Y771"/>
      <c r="Z771"/>
      <c r="AA771"/>
    </row>
    <row r="772" spans="1:27" s="52" customFormat="1">
      <c r="A772" s="98"/>
      <c r="B772" s="90"/>
      <c r="R772"/>
      <c r="S772"/>
      <c r="T772"/>
      <c r="U772"/>
      <c r="V772"/>
      <c r="W772"/>
      <c r="X772"/>
      <c r="Y772"/>
      <c r="Z772"/>
      <c r="AA772"/>
    </row>
    <row r="773" spans="1:27" s="52" customFormat="1">
      <c r="A773" s="98"/>
      <c r="B773" s="90"/>
      <c r="R773"/>
      <c r="S773"/>
      <c r="T773"/>
      <c r="U773"/>
      <c r="V773"/>
      <c r="W773"/>
      <c r="X773"/>
      <c r="Y773"/>
      <c r="Z773"/>
      <c r="AA773"/>
    </row>
    <row r="774" spans="1:27" s="52" customFormat="1">
      <c r="A774" s="98"/>
      <c r="B774" s="90"/>
      <c r="R774"/>
      <c r="S774"/>
      <c r="T774"/>
      <c r="U774"/>
      <c r="V774"/>
      <c r="W774"/>
      <c r="X774"/>
      <c r="Y774"/>
      <c r="Z774"/>
      <c r="AA774"/>
    </row>
    <row r="775" spans="1:27" s="52" customFormat="1">
      <c r="A775" s="98"/>
      <c r="B775" s="90"/>
      <c r="R775"/>
      <c r="S775"/>
      <c r="T775"/>
      <c r="U775"/>
      <c r="V775"/>
      <c r="W775"/>
      <c r="X775"/>
      <c r="Y775"/>
      <c r="Z775"/>
      <c r="AA775"/>
    </row>
    <row r="776" spans="1:27" s="52" customFormat="1">
      <c r="A776" s="90"/>
      <c r="B776" s="90"/>
      <c r="R776"/>
      <c r="S776"/>
      <c r="T776"/>
      <c r="U776"/>
      <c r="V776"/>
      <c r="W776"/>
      <c r="X776"/>
      <c r="Y776"/>
      <c r="Z776"/>
      <c r="AA776"/>
    </row>
    <row r="777" spans="1:27" s="52" customFormat="1">
      <c r="A777" s="90"/>
      <c r="B777" s="90"/>
      <c r="R777"/>
      <c r="S777"/>
      <c r="T777"/>
      <c r="U777"/>
      <c r="V777"/>
      <c r="W777"/>
      <c r="X777"/>
      <c r="Y777"/>
      <c r="Z777"/>
      <c r="AA777"/>
    </row>
    <row r="778" spans="1:27" s="52" customFormat="1">
      <c r="A778" s="98"/>
      <c r="B778" s="90"/>
      <c r="R778"/>
      <c r="S778"/>
      <c r="T778"/>
      <c r="U778"/>
      <c r="V778"/>
      <c r="W778"/>
      <c r="X778"/>
      <c r="Y778"/>
      <c r="Z778"/>
      <c r="AA778"/>
    </row>
    <row r="779" spans="1:27" s="52" customFormat="1">
      <c r="A779" s="98"/>
      <c r="B779" s="90"/>
      <c r="R779"/>
      <c r="S779"/>
      <c r="T779"/>
      <c r="U779"/>
      <c r="V779"/>
      <c r="W779"/>
      <c r="X779"/>
      <c r="Y779"/>
      <c r="Z779"/>
      <c r="AA779"/>
    </row>
    <row r="780" spans="1:27" s="52" customFormat="1">
      <c r="A780" s="98"/>
      <c r="B780" s="90"/>
      <c r="R780"/>
      <c r="S780"/>
      <c r="T780"/>
      <c r="U780"/>
      <c r="V780"/>
      <c r="W780"/>
      <c r="X780"/>
      <c r="Y780"/>
      <c r="Z780"/>
      <c r="AA780"/>
    </row>
    <row r="781" spans="1:27" s="52" customFormat="1">
      <c r="B781" s="90"/>
      <c r="R781"/>
      <c r="S781"/>
      <c r="T781"/>
      <c r="U781"/>
      <c r="V781"/>
      <c r="W781"/>
      <c r="X781"/>
      <c r="Y781"/>
      <c r="Z781"/>
      <c r="AA781"/>
    </row>
    <row r="782" spans="1:27" s="52" customFormat="1">
      <c r="B782" s="90"/>
      <c r="R782"/>
      <c r="S782"/>
      <c r="T782"/>
      <c r="U782"/>
      <c r="V782"/>
      <c r="W782"/>
      <c r="X782"/>
      <c r="Y782"/>
      <c r="Z782"/>
      <c r="AA782"/>
    </row>
    <row r="783" spans="1:27" s="52" customFormat="1">
      <c r="B783" s="90"/>
      <c r="R783"/>
      <c r="S783"/>
      <c r="T783"/>
      <c r="U783"/>
      <c r="V783"/>
      <c r="W783"/>
      <c r="X783"/>
      <c r="Y783"/>
      <c r="Z783"/>
      <c r="AA783"/>
    </row>
    <row r="784" spans="1:27" s="52" customFormat="1">
      <c r="B784" s="90"/>
      <c r="R784"/>
      <c r="S784"/>
      <c r="T784"/>
      <c r="U784"/>
      <c r="V784"/>
      <c r="W784"/>
      <c r="X784"/>
      <c r="Y784"/>
      <c r="Z784"/>
      <c r="AA784"/>
    </row>
    <row r="785" spans="2:27" s="52" customFormat="1">
      <c r="B785" s="90"/>
      <c r="R785"/>
      <c r="S785"/>
      <c r="T785"/>
      <c r="U785"/>
      <c r="V785"/>
      <c r="W785"/>
      <c r="X785"/>
      <c r="Y785"/>
      <c r="Z785"/>
      <c r="AA785"/>
    </row>
    <row r="786" spans="2:27" s="52" customFormat="1">
      <c r="B786" s="90"/>
      <c r="R786"/>
      <c r="S786"/>
      <c r="T786"/>
      <c r="U786"/>
      <c r="V786"/>
      <c r="W786"/>
      <c r="X786"/>
      <c r="Y786"/>
      <c r="Z786"/>
      <c r="AA786"/>
    </row>
    <row r="787" spans="2:27" s="52" customFormat="1">
      <c r="B787" s="90"/>
      <c r="R787"/>
      <c r="S787"/>
      <c r="T787"/>
      <c r="U787"/>
      <c r="V787"/>
      <c r="W787"/>
      <c r="X787"/>
      <c r="Y787"/>
      <c r="Z787"/>
      <c r="AA787"/>
    </row>
    <row r="788" spans="2:27" s="52" customFormat="1">
      <c r="B788" s="90"/>
      <c r="R788"/>
      <c r="S788"/>
      <c r="T788"/>
      <c r="U788"/>
      <c r="V788"/>
      <c r="W788"/>
      <c r="X788"/>
      <c r="Y788"/>
      <c r="Z788"/>
      <c r="AA788"/>
    </row>
    <row r="789" spans="2:27" s="52" customFormat="1">
      <c r="B789" s="90"/>
      <c r="R789"/>
      <c r="S789"/>
      <c r="T789"/>
      <c r="U789"/>
      <c r="V789"/>
      <c r="W789"/>
      <c r="X789"/>
      <c r="Y789"/>
      <c r="Z789"/>
      <c r="AA789"/>
    </row>
    <row r="790" spans="2:27" s="52" customFormat="1">
      <c r="B790" s="90"/>
      <c r="R790"/>
      <c r="S790"/>
      <c r="T790"/>
      <c r="U790"/>
      <c r="V790"/>
      <c r="W790"/>
      <c r="X790"/>
      <c r="Y790"/>
      <c r="Z790"/>
      <c r="AA790"/>
    </row>
    <row r="791" spans="2:27" s="52" customFormat="1">
      <c r="B791" s="90"/>
      <c r="R791"/>
      <c r="S791"/>
      <c r="T791"/>
      <c r="U791"/>
      <c r="V791"/>
      <c r="W791"/>
      <c r="X791"/>
      <c r="Y791"/>
      <c r="Z791"/>
      <c r="AA791"/>
    </row>
    <row r="792" spans="2:27" s="52" customFormat="1">
      <c r="B792" s="90"/>
      <c r="R792"/>
      <c r="S792"/>
      <c r="T792"/>
      <c r="U792"/>
      <c r="V792"/>
      <c r="W792"/>
      <c r="X792"/>
      <c r="Y792"/>
      <c r="Z792"/>
      <c r="AA792"/>
    </row>
    <row r="793" spans="2:27" s="52" customFormat="1">
      <c r="B793" s="90"/>
      <c r="R793"/>
      <c r="S793"/>
      <c r="T793"/>
      <c r="U793"/>
      <c r="V793"/>
      <c r="W793"/>
      <c r="X793"/>
      <c r="Y793"/>
      <c r="Z793"/>
      <c r="AA793"/>
    </row>
    <row r="794" spans="2:27" s="52" customFormat="1">
      <c r="B794" s="90"/>
      <c r="R794"/>
      <c r="S794"/>
      <c r="T794"/>
      <c r="U794"/>
      <c r="V794"/>
      <c r="W794"/>
      <c r="X794"/>
      <c r="Y794"/>
      <c r="Z794"/>
      <c r="AA794"/>
    </row>
    <row r="795" spans="2:27" s="52" customFormat="1">
      <c r="B795" s="90"/>
      <c r="R795"/>
      <c r="S795"/>
      <c r="T795"/>
      <c r="U795"/>
      <c r="V795"/>
      <c r="W795"/>
      <c r="X795"/>
      <c r="Y795"/>
      <c r="Z795"/>
      <c r="AA795"/>
    </row>
    <row r="796" spans="2:27" s="52" customFormat="1">
      <c r="B796" s="90"/>
      <c r="R796"/>
      <c r="S796"/>
      <c r="T796"/>
      <c r="U796"/>
      <c r="V796"/>
      <c r="W796"/>
      <c r="X796"/>
      <c r="Y796"/>
      <c r="Z796"/>
      <c r="AA796"/>
    </row>
    <row r="797" spans="2:27" s="52" customFormat="1">
      <c r="B797" s="90"/>
      <c r="R797"/>
      <c r="S797"/>
      <c r="T797"/>
      <c r="U797"/>
      <c r="V797"/>
      <c r="W797"/>
      <c r="X797"/>
      <c r="Y797"/>
      <c r="Z797"/>
      <c r="AA797"/>
    </row>
    <row r="798" spans="2:27" s="52" customFormat="1">
      <c r="B798" s="90"/>
      <c r="R798"/>
      <c r="S798"/>
      <c r="T798"/>
      <c r="U798"/>
      <c r="V798"/>
      <c r="W798"/>
      <c r="X798"/>
      <c r="Y798"/>
      <c r="Z798"/>
      <c r="AA798"/>
    </row>
    <row r="799" spans="2:27" s="52" customFormat="1">
      <c r="B799" s="90"/>
      <c r="R799"/>
      <c r="S799"/>
      <c r="T799"/>
      <c r="U799"/>
      <c r="V799"/>
      <c r="W799"/>
      <c r="X799"/>
      <c r="Y799"/>
      <c r="Z799"/>
      <c r="AA799"/>
    </row>
    <row r="800" spans="2:27" s="52" customFormat="1">
      <c r="B800" s="90"/>
      <c r="R800"/>
      <c r="S800"/>
      <c r="T800"/>
      <c r="U800"/>
      <c r="V800"/>
      <c r="W800"/>
      <c r="X800"/>
      <c r="Y800"/>
      <c r="Z800"/>
      <c r="AA800"/>
    </row>
    <row r="801" spans="2:27" s="52" customFormat="1">
      <c r="B801" s="90"/>
      <c r="R801"/>
      <c r="S801"/>
      <c r="T801"/>
      <c r="U801"/>
      <c r="V801"/>
      <c r="W801"/>
      <c r="X801"/>
      <c r="Y801"/>
      <c r="Z801"/>
      <c r="AA801"/>
    </row>
    <row r="802" spans="2:27" s="52" customFormat="1">
      <c r="B802" s="90"/>
      <c r="R802"/>
      <c r="S802"/>
      <c r="T802"/>
      <c r="U802"/>
      <c r="V802"/>
      <c r="W802"/>
      <c r="X802"/>
      <c r="Y802"/>
      <c r="Z802"/>
      <c r="AA802"/>
    </row>
    <row r="803" spans="2:27" s="52" customFormat="1">
      <c r="B803" s="90"/>
      <c r="R803"/>
      <c r="S803"/>
      <c r="T803"/>
      <c r="U803"/>
      <c r="V803"/>
      <c r="W803"/>
      <c r="X803"/>
      <c r="Y803"/>
      <c r="Z803"/>
      <c r="AA803"/>
    </row>
    <row r="804" spans="2:27" s="52" customFormat="1">
      <c r="B804" s="90"/>
      <c r="R804"/>
      <c r="S804"/>
      <c r="T804"/>
      <c r="U804"/>
      <c r="V804"/>
      <c r="W804"/>
      <c r="X804"/>
      <c r="Y804"/>
      <c r="Z804"/>
      <c r="AA804"/>
    </row>
    <row r="805" spans="2:27" s="52" customFormat="1">
      <c r="B805" s="90"/>
      <c r="R805"/>
      <c r="S805"/>
      <c r="T805"/>
      <c r="U805"/>
      <c r="V805"/>
      <c r="W805"/>
      <c r="X805"/>
      <c r="Y805"/>
      <c r="Z805"/>
      <c r="AA805"/>
    </row>
    <row r="806" spans="2:27" s="52" customFormat="1">
      <c r="B806" s="90"/>
      <c r="R806"/>
      <c r="S806"/>
      <c r="T806"/>
      <c r="U806"/>
      <c r="V806"/>
      <c r="W806"/>
      <c r="X806"/>
      <c r="Y806"/>
      <c r="Z806"/>
      <c r="AA806"/>
    </row>
    <row r="807" spans="2:27" s="52" customFormat="1">
      <c r="B807" s="90"/>
      <c r="R807"/>
      <c r="S807"/>
      <c r="T807"/>
      <c r="U807"/>
      <c r="V807"/>
      <c r="W807"/>
      <c r="X807"/>
      <c r="Y807"/>
      <c r="Z807"/>
      <c r="AA807"/>
    </row>
    <row r="808" spans="2:27" s="52" customFormat="1">
      <c r="B808" s="90"/>
      <c r="R808"/>
      <c r="S808"/>
      <c r="T808"/>
      <c r="U808"/>
      <c r="V808"/>
      <c r="W808"/>
      <c r="X808"/>
      <c r="Y808"/>
      <c r="Z808"/>
      <c r="AA808"/>
    </row>
    <row r="809" spans="2:27" s="52" customFormat="1">
      <c r="B809" s="90"/>
      <c r="R809"/>
      <c r="S809"/>
      <c r="T809"/>
      <c r="U809"/>
      <c r="V809"/>
      <c r="W809"/>
      <c r="X809"/>
      <c r="Y809"/>
      <c r="Z809"/>
      <c r="AA809"/>
    </row>
    <row r="810" spans="2:27" s="52" customFormat="1">
      <c r="B810" s="90"/>
      <c r="R810"/>
      <c r="S810"/>
      <c r="T810"/>
      <c r="U810"/>
      <c r="V810"/>
      <c r="W810"/>
      <c r="X810"/>
      <c r="Y810"/>
      <c r="Z810"/>
      <c r="AA810"/>
    </row>
    <row r="811" spans="2:27" s="52" customFormat="1">
      <c r="B811" s="90"/>
      <c r="R811"/>
      <c r="S811"/>
      <c r="T811"/>
      <c r="U811"/>
      <c r="V811"/>
      <c r="W811"/>
      <c r="X811"/>
      <c r="Y811"/>
      <c r="Z811"/>
      <c r="AA811"/>
    </row>
    <row r="812" spans="2:27" s="52" customFormat="1">
      <c r="B812" s="90"/>
      <c r="R812"/>
      <c r="S812"/>
      <c r="T812"/>
      <c r="U812"/>
      <c r="V812"/>
      <c r="W812"/>
      <c r="X812"/>
      <c r="Y812"/>
      <c r="Z812"/>
      <c r="AA812"/>
    </row>
    <row r="813" spans="2:27" s="52" customFormat="1">
      <c r="B813" s="90"/>
      <c r="R813"/>
      <c r="S813"/>
      <c r="T813"/>
      <c r="U813"/>
      <c r="V813"/>
      <c r="W813"/>
      <c r="X813"/>
      <c r="Y813"/>
      <c r="Z813"/>
      <c r="AA813"/>
    </row>
    <row r="814" spans="2:27" s="52" customFormat="1">
      <c r="B814" s="90"/>
      <c r="R814"/>
      <c r="S814"/>
      <c r="T814"/>
      <c r="U814"/>
      <c r="V814"/>
      <c r="W814"/>
      <c r="X814"/>
      <c r="Y814"/>
      <c r="Z814"/>
      <c r="AA814"/>
    </row>
    <row r="815" spans="2:27" s="52" customFormat="1">
      <c r="B815" s="90"/>
      <c r="R815"/>
      <c r="S815"/>
      <c r="T815"/>
      <c r="U815"/>
      <c r="V815"/>
      <c r="W815"/>
      <c r="X815"/>
      <c r="Y815"/>
      <c r="Z815"/>
      <c r="AA815"/>
    </row>
    <row r="816" spans="2:27" s="52" customFormat="1">
      <c r="B816" s="90"/>
      <c r="R816"/>
      <c r="S816"/>
      <c r="T816"/>
      <c r="U816"/>
      <c r="V816"/>
      <c r="W816"/>
      <c r="X816"/>
      <c r="Y816"/>
      <c r="Z816"/>
      <c r="AA816"/>
    </row>
    <row r="817" spans="2:27" s="52" customFormat="1">
      <c r="B817" s="90"/>
      <c r="R817"/>
      <c r="S817"/>
      <c r="T817"/>
      <c r="U817"/>
      <c r="V817"/>
      <c r="W817"/>
      <c r="X817"/>
      <c r="Y817"/>
      <c r="Z817"/>
      <c r="AA817"/>
    </row>
    <row r="818" spans="2:27" s="52" customFormat="1">
      <c r="B818" s="90"/>
      <c r="R818"/>
      <c r="S818"/>
      <c r="T818"/>
      <c r="U818"/>
      <c r="V818"/>
      <c r="W818"/>
      <c r="X818"/>
      <c r="Y818"/>
      <c r="Z818"/>
      <c r="AA818"/>
    </row>
    <row r="819" spans="2:27" s="52" customFormat="1">
      <c r="B819" s="90"/>
      <c r="R819"/>
      <c r="S819"/>
      <c r="T819"/>
      <c r="U819"/>
      <c r="V819"/>
      <c r="W819"/>
      <c r="X819"/>
      <c r="Y819"/>
      <c r="Z819"/>
      <c r="AA819"/>
    </row>
    <row r="820" spans="2:27" s="52" customFormat="1">
      <c r="B820" s="90"/>
      <c r="R820"/>
      <c r="S820"/>
      <c r="T820"/>
      <c r="U820"/>
      <c r="V820"/>
      <c r="W820"/>
      <c r="X820"/>
      <c r="Y820"/>
      <c r="Z820"/>
      <c r="AA820"/>
    </row>
    <row r="821" spans="2:27" s="52" customFormat="1">
      <c r="B821" s="90"/>
      <c r="R821"/>
      <c r="S821"/>
      <c r="T821"/>
      <c r="U821"/>
      <c r="V821"/>
      <c r="W821"/>
      <c r="X821"/>
      <c r="Y821"/>
      <c r="Z821"/>
      <c r="AA821"/>
    </row>
    <row r="822" spans="2:27" s="52" customFormat="1">
      <c r="B822" s="90"/>
      <c r="R822"/>
      <c r="S822"/>
      <c r="T822"/>
      <c r="U822"/>
      <c r="V822"/>
      <c r="W822"/>
      <c r="X822"/>
      <c r="Y822"/>
      <c r="Z822"/>
      <c r="AA822"/>
    </row>
    <row r="823" spans="2:27" s="52" customFormat="1">
      <c r="B823" s="90"/>
      <c r="R823"/>
      <c r="S823"/>
      <c r="T823"/>
      <c r="U823"/>
      <c r="V823"/>
      <c r="W823"/>
      <c r="X823"/>
      <c r="Y823"/>
      <c r="Z823"/>
      <c r="AA823"/>
    </row>
    <row r="824" spans="2:27" s="52" customFormat="1">
      <c r="B824" s="90"/>
      <c r="R824"/>
      <c r="S824"/>
      <c r="T824"/>
      <c r="U824"/>
      <c r="V824"/>
      <c r="W824"/>
      <c r="X824"/>
      <c r="Y824"/>
      <c r="Z824"/>
      <c r="AA824"/>
    </row>
    <row r="825" spans="2:27" s="52" customFormat="1">
      <c r="B825" s="90"/>
      <c r="R825"/>
      <c r="S825"/>
      <c r="T825"/>
      <c r="U825"/>
      <c r="V825"/>
      <c r="W825"/>
      <c r="X825"/>
      <c r="Y825"/>
      <c r="Z825"/>
      <c r="AA825"/>
    </row>
    <row r="826" spans="2:27" s="52" customFormat="1">
      <c r="B826" s="90"/>
      <c r="R826"/>
      <c r="S826"/>
      <c r="T826"/>
      <c r="U826"/>
      <c r="V826"/>
      <c r="W826"/>
      <c r="X826"/>
      <c r="Y826"/>
      <c r="Z826"/>
      <c r="AA826"/>
    </row>
    <row r="827" spans="2:27" s="52" customFormat="1">
      <c r="B827" s="90"/>
      <c r="R827"/>
      <c r="S827"/>
      <c r="T827"/>
      <c r="U827"/>
      <c r="V827"/>
      <c r="W827"/>
      <c r="X827"/>
      <c r="Y827"/>
      <c r="Z827"/>
      <c r="AA827"/>
    </row>
    <row r="828" spans="2:27" s="52" customFormat="1">
      <c r="B828" s="90"/>
      <c r="R828"/>
      <c r="S828"/>
      <c r="T828"/>
      <c r="U828"/>
      <c r="V828"/>
      <c r="W828"/>
      <c r="X828"/>
      <c r="Y828"/>
      <c r="Z828"/>
      <c r="AA828"/>
    </row>
    <row r="829" spans="2:27" s="52" customFormat="1">
      <c r="B829" s="90"/>
      <c r="R829"/>
      <c r="S829"/>
      <c r="T829"/>
      <c r="U829"/>
      <c r="V829"/>
      <c r="W829"/>
      <c r="X829"/>
      <c r="Y829"/>
      <c r="Z829"/>
      <c r="AA829"/>
    </row>
    <row r="830" spans="2:27" s="52" customFormat="1">
      <c r="B830" s="90"/>
      <c r="R830"/>
      <c r="S830"/>
      <c r="T830"/>
      <c r="U830"/>
      <c r="V830"/>
      <c r="W830"/>
      <c r="X830"/>
      <c r="Y830"/>
      <c r="Z830"/>
      <c r="AA830"/>
    </row>
    <row r="831" spans="2:27" s="52" customFormat="1">
      <c r="B831" s="90"/>
      <c r="R831"/>
      <c r="S831"/>
      <c r="T831"/>
      <c r="U831"/>
      <c r="V831"/>
      <c r="W831"/>
      <c r="X831"/>
      <c r="Y831"/>
      <c r="Z831"/>
      <c r="AA831"/>
    </row>
    <row r="832" spans="2:27" s="52" customFormat="1">
      <c r="B832" s="90"/>
      <c r="R832"/>
      <c r="S832"/>
      <c r="T832"/>
      <c r="U832"/>
      <c r="V832"/>
      <c r="W832"/>
      <c r="X832"/>
      <c r="Y832"/>
      <c r="Z832"/>
      <c r="AA832"/>
    </row>
    <row r="833" spans="2:27" s="52" customFormat="1">
      <c r="B833" s="90"/>
      <c r="R833"/>
      <c r="S833"/>
      <c r="T833"/>
      <c r="U833"/>
      <c r="V833"/>
      <c r="W833"/>
      <c r="X833"/>
      <c r="Y833"/>
      <c r="Z833"/>
      <c r="AA833"/>
    </row>
    <row r="834" spans="2:27" s="52" customFormat="1">
      <c r="B834" s="90"/>
      <c r="R834"/>
      <c r="S834"/>
      <c r="T834"/>
      <c r="U834"/>
      <c r="V834"/>
      <c r="W834"/>
      <c r="X834"/>
      <c r="Y834"/>
      <c r="Z834"/>
      <c r="AA834"/>
    </row>
    <row r="835" spans="2:27" s="52" customFormat="1">
      <c r="B835" s="90"/>
      <c r="R835"/>
      <c r="S835"/>
      <c r="T835"/>
      <c r="U835"/>
      <c r="V835"/>
      <c r="W835"/>
      <c r="X835"/>
      <c r="Y835"/>
      <c r="Z835"/>
      <c r="AA835"/>
    </row>
    <row r="836" spans="2:27" s="52" customFormat="1">
      <c r="B836" s="90"/>
      <c r="R836"/>
      <c r="S836"/>
      <c r="T836"/>
      <c r="U836"/>
      <c r="V836"/>
      <c r="W836"/>
      <c r="X836"/>
      <c r="Y836"/>
      <c r="Z836"/>
      <c r="AA836"/>
    </row>
    <row r="837" spans="2:27" s="52" customFormat="1">
      <c r="B837" s="90"/>
      <c r="R837"/>
      <c r="S837"/>
      <c r="T837"/>
      <c r="U837"/>
      <c r="V837"/>
      <c r="W837"/>
      <c r="X837"/>
      <c r="Y837"/>
      <c r="Z837"/>
      <c r="AA837"/>
    </row>
    <row r="838" spans="2:27" s="52" customFormat="1">
      <c r="B838" s="90"/>
      <c r="R838"/>
      <c r="S838"/>
      <c r="T838"/>
      <c r="U838"/>
      <c r="V838"/>
      <c r="W838"/>
      <c r="X838"/>
      <c r="Y838"/>
      <c r="Z838"/>
      <c r="AA838"/>
    </row>
    <row r="839" spans="2:27" s="52" customFormat="1">
      <c r="B839" s="90"/>
      <c r="R839"/>
      <c r="S839"/>
      <c r="T839"/>
      <c r="U839"/>
      <c r="V839"/>
      <c r="W839"/>
      <c r="X839"/>
      <c r="Y839"/>
      <c r="Z839"/>
      <c r="AA839"/>
    </row>
    <row r="840" spans="2:27" s="52" customFormat="1">
      <c r="B840" s="90"/>
      <c r="R840"/>
      <c r="S840"/>
      <c r="T840"/>
      <c r="U840"/>
      <c r="V840"/>
      <c r="W840"/>
      <c r="X840"/>
      <c r="Y840"/>
      <c r="Z840"/>
      <c r="AA840"/>
    </row>
    <row r="841" spans="2:27" s="52" customFormat="1">
      <c r="B841" s="90"/>
      <c r="R841"/>
      <c r="S841"/>
      <c r="T841"/>
      <c r="U841"/>
      <c r="V841"/>
      <c r="W841"/>
      <c r="X841"/>
      <c r="Y841"/>
      <c r="Z841"/>
      <c r="AA841"/>
    </row>
    <row r="842" spans="2:27" s="52" customFormat="1">
      <c r="B842" s="90"/>
      <c r="R842"/>
      <c r="S842"/>
      <c r="T842"/>
      <c r="U842"/>
      <c r="V842"/>
      <c r="W842"/>
      <c r="X842"/>
      <c r="Y842"/>
      <c r="Z842"/>
      <c r="AA842"/>
    </row>
    <row r="843" spans="2:27" s="52" customFormat="1">
      <c r="B843" s="90"/>
      <c r="R843"/>
      <c r="S843"/>
      <c r="T843"/>
      <c r="U843"/>
      <c r="V843"/>
      <c r="W843"/>
      <c r="X843"/>
      <c r="Y843"/>
      <c r="Z843"/>
      <c r="AA843"/>
    </row>
    <row r="844" spans="2:27" s="52" customFormat="1">
      <c r="B844" s="90"/>
      <c r="R844"/>
      <c r="S844"/>
      <c r="T844"/>
      <c r="U844"/>
      <c r="V844"/>
      <c r="W844"/>
      <c r="X844"/>
      <c r="Y844"/>
      <c r="Z844"/>
      <c r="AA844"/>
    </row>
    <row r="845" spans="2:27" s="52" customFormat="1">
      <c r="B845" s="90"/>
      <c r="R845"/>
      <c r="S845"/>
      <c r="T845"/>
      <c r="U845"/>
      <c r="V845"/>
      <c r="W845"/>
      <c r="X845"/>
      <c r="Y845"/>
      <c r="Z845"/>
      <c r="AA845"/>
    </row>
    <row r="846" spans="2:27" s="52" customFormat="1">
      <c r="B846" s="90"/>
      <c r="R846"/>
      <c r="S846"/>
      <c r="T846"/>
      <c r="U846"/>
      <c r="V846"/>
      <c r="W846"/>
      <c r="X846"/>
      <c r="Y846"/>
      <c r="Z846"/>
      <c r="AA846"/>
    </row>
    <row r="847" spans="2:27" s="52" customFormat="1">
      <c r="B847" s="90"/>
      <c r="R847"/>
      <c r="S847"/>
      <c r="T847"/>
      <c r="U847"/>
      <c r="V847"/>
      <c r="W847"/>
      <c r="X847"/>
      <c r="Y847"/>
      <c r="Z847"/>
      <c r="AA847"/>
    </row>
    <row r="848" spans="2:27" s="52" customFormat="1">
      <c r="B848" s="90"/>
      <c r="R848"/>
      <c r="S848"/>
      <c r="T848"/>
      <c r="U848"/>
      <c r="V848"/>
      <c r="W848"/>
      <c r="X848"/>
      <c r="Y848"/>
      <c r="Z848"/>
      <c r="AA848"/>
    </row>
    <row r="849" spans="2:27" s="52" customFormat="1">
      <c r="B849" s="90"/>
      <c r="R849"/>
      <c r="S849"/>
      <c r="T849"/>
      <c r="U849"/>
      <c r="V849"/>
      <c r="W849"/>
      <c r="X849"/>
      <c r="Y849"/>
      <c r="Z849"/>
      <c r="AA849"/>
    </row>
    <row r="850" spans="2:27" s="52" customFormat="1">
      <c r="B850" s="90"/>
      <c r="R850"/>
      <c r="S850"/>
      <c r="T850"/>
      <c r="U850"/>
      <c r="V850"/>
      <c r="W850"/>
      <c r="X850"/>
      <c r="Y850"/>
      <c r="Z850"/>
      <c r="AA850"/>
    </row>
    <row r="851" spans="2:27" s="52" customFormat="1">
      <c r="B851" s="90"/>
      <c r="R851"/>
      <c r="S851"/>
      <c r="T851"/>
      <c r="U851"/>
      <c r="V851"/>
      <c r="W851"/>
      <c r="X851"/>
      <c r="Y851"/>
      <c r="Z851"/>
      <c r="AA851"/>
    </row>
    <row r="852" spans="2:27" s="52" customFormat="1">
      <c r="B852" s="90"/>
      <c r="R852"/>
      <c r="S852"/>
      <c r="T852"/>
      <c r="U852"/>
      <c r="V852"/>
      <c r="W852"/>
      <c r="X852"/>
      <c r="Y852"/>
      <c r="Z852"/>
      <c r="AA852"/>
    </row>
    <row r="853" spans="2:27" s="52" customFormat="1">
      <c r="B853" s="90"/>
      <c r="R853"/>
      <c r="S853"/>
      <c r="T853"/>
      <c r="U853"/>
      <c r="V853"/>
      <c r="W853"/>
      <c r="X853"/>
      <c r="Y853"/>
      <c r="Z853"/>
      <c r="AA853"/>
    </row>
    <row r="854" spans="2:27" s="52" customFormat="1">
      <c r="B854" s="90"/>
      <c r="R854"/>
      <c r="S854"/>
      <c r="T854"/>
      <c r="U854"/>
      <c r="V854"/>
      <c r="W854"/>
      <c r="X854"/>
      <c r="Y854"/>
      <c r="Z854"/>
      <c r="AA854"/>
    </row>
    <row r="855" spans="2:27" s="52" customFormat="1">
      <c r="B855" s="90"/>
      <c r="R855"/>
      <c r="S855"/>
      <c r="T855"/>
      <c r="U855"/>
      <c r="V855"/>
      <c r="W855"/>
      <c r="X855"/>
      <c r="Y855"/>
      <c r="Z855"/>
      <c r="AA855"/>
    </row>
    <row r="856" spans="2:27" s="52" customFormat="1">
      <c r="B856" s="90"/>
      <c r="R856"/>
      <c r="S856"/>
      <c r="T856"/>
      <c r="U856"/>
      <c r="V856"/>
      <c r="W856"/>
      <c r="X856"/>
      <c r="Y856"/>
      <c r="Z856"/>
      <c r="AA856"/>
    </row>
    <row r="857" spans="2:27" s="52" customFormat="1">
      <c r="B857" s="90"/>
      <c r="R857"/>
      <c r="S857"/>
      <c r="T857"/>
      <c r="U857"/>
      <c r="V857"/>
      <c r="W857"/>
      <c r="X857"/>
      <c r="Y857"/>
      <c r="Z857"/>
      <c r="AA857"/>
    </row>
    <row r="858" spans="2:27" s="52" customFormat="1">
      <c r="B858" s="90"/>
      <c r="R858"/>
      <c r="S858"/>
      <c r="T858"/>
      <c r="U858"/>
      <c r="V858"/>
      <c r="W858"/>
      <c r="X858"/>
      <c r="Y858"/>
      <c r="Z858"/>
      <c r="AA858"/>
    </row>
    <row r="859" spans="2:27" s="52" customFormat="1">
      <c r="B859" s="90"/>
      <c r="R859"/>
      <c r="S859"/>
      <c r="T859"/>
      <c r="U859"/>
      <c r="V859"/>
      <c r="W859"/>
      <c r="X859"/>
      <c r="Y859"/>
      <c r="Z859"/>
      <c r="AA859"/>
    </row>
    <row r="860" spans="2:27" s="52" customFormat="1">
      <c r="B860" s="90"/>
      <c r="R860"/>
      <c r="S860"/>
      <c r="T860"/>
      <c r="U860"/>
      <c r="V860"/>
      <c r="W860"/>
      <c r="X860"/>
      <c r="Y860"/>
      <c r="Z860"/>
      <c r="AA860"/>
    </row>
    <row r="861" spans="2:27" s="52" customFormat="1">
      <c r="B861" s="90"/>
      <c r="R861"/>
      <c r="S861"/>
      <c r="T861"/>
      <c r="U861"/>
      <c r="V861"/>
      <c r="W861"/>
      <c r="X861"/>
      <c r="Y861"/>
      <c r="Z861"/>
      <c r="AA861"/>
    </row>
    <row r="862" spans="2:27" s="52" customFormat="1">
      <c r="B862" s="90"/>
      <c r="R862"/>
      <c r="S862"/>
      <c r="T862"/>
      <c r="U862"/>
      <c r="V862"/>
      <c r="W862"/>
      <c r="X862"/>
      <c r="Y862"/>
      <c r="Z862"/>
      <c r="AA862"/>
    </row>
    <row r="863" spans="2:27" s="52" customFormat="1">
      <c r="B863" s="90"/>
      <c r="R863"/>
      <c r="S863"/>
      <c r="T863"/>
      <c r="U863"/>
      <c r="V863"/>
      <c r="W863"/>
      <c r="X863"/>
      <c r="Y863"/>
      <c r="Z863"/>
      <c r="AA863"/>
    </row>
    <row r="864" spans="2:27" s="52" customFormat="1">
      <c r="B864" s="90"/>
      <c r="R864"/>
      <c r="S864"/>
      <c r="T864"/>
      <c r="U864"/>
      <c r="V864"/>
      <c r="W864"/>
      <c r="X864"/>
      <c r="Y864"/>
      <c r="Z864"/>
      <c r="AA864"/>
    </row>
    <row r="865" spans="2:27" s="52" customFormat="1">
      <c r="B865" s="90"/>
      <c r="R865"/>
      <c r="S865"/>
      <c r="T865"/>
      <c r="U865"/>
      <c r="V865"/>
      <c r="W865"/>
      <c r="X865"/>
      <c r="Y865"/>
      <c r="Z865"/>
      <c r="AA865"/>
    </row>
    <row r="866" spans="2:27" s="52" customFormat="1">
      <c r="B866" s="90"/>
      <c r="R866"/>
      <c r="S866"/>
      <c r="T866"/>
      <c r="U866"/>
      <c r="V866"/>
      <c r="W866"/>
      <c r="X866"/>
      <c r="Y866"/>
      <c r="Z866"/>
      <c r="AA866"/>
    </row>
    <row r="867" spans="2:27" s="52" customFormat="1">
      <c r="B867" s="90"/>
      <c r="R867"/>
      <c r="S867"/>
      <c r="T867"/>
      <c r="U867"/>
      <c r="V867"/>
      <c r="W867"/>
      <c r="X867"/>
      <c r="Y867"/>
      <c r="Z867"/>
      <c r="AA867"/>
    </row>
    <row r="868" spans="2:27" s="52" customFormat="1">
      <c r="B868" s="90"/>
      <c r="R868"/>
      <c r="S868"/>
      <c r="T868"/>
      <c r="U868"/>
      <c r="V868"/>
      <c r="W868"/>
      <c r="X868"/>
      <c r="Y868"/>
      <c r="Z868"/>
      <c r="AA868"/>
    </row>
    <row r="869" spans="2:27" s="52" customFormat="1">
      <c r="B869" s="90"/>
      <c r="R869"/>
      <c r="S869"/>
      <c r="T869"/>
      <c r="U869"/>
      <c r="V869"/>
      <c r="W869"/>
      <c r="X869"/>
      <c r="Y869"/>
      <c r="Z869"/>
      <c r="AA869"/>
    </row>
    <row r="870" spans="2:27" s="52" customFormat="1">
      <c r="B870" s="90"/>
      <c r="R870"/>
      <c r="S870"/>
      <c r="T870"/>
      <c r="U870"/>
      <c r="V870"/>
      <c r="W870"/>
      <c r="X870"/>
      <c r="Y870"/>
      <c r="Z870"/>
      <c r="AA870"/>
    </row>
    <row r="871" spans="2:27" s="52" customFormat="1">
      <c r="B871" s="90"/>
      <c r="R871"/>
      <c r="S871"/>
      <c r="T871"/>
      <c r="U871"/>
      <c r="V871"/>
      <c r="W871"/>
      <c r="X871"/>
      <c r="Y871"/>
      <c r="Z871"/>
      <c r="AA871"/>
    </row>
    <row r="872" spans="2:27" s="52" customFormat="1">
      <c r="B872" s="90"/>
      <c r="R872"/>
      <c r="S872"/>
      <c r="T872"/>
      <c r="U872"/>
      <c r="V872"/>
      <c r="W872"/>
      <c r="X872"/>
      <c r="Y872"/>
      <c r="Z872"/>
      <c r="AA872"/>
    </row>
    <row r="873" spans="2:27" s="52" customFormat="1">
      <c r="B873" s="90"/>
      <c r="R873"/>
      <c r="S873"/>
      <c r="T873"/>
      <c r="U873"/>
      <c r="V873"/>
      <c r="W873"/>
      <c r="X873"/>
      <c r="Y873"/>
      <c r="Z873"/>
      <c r="AA873"/>
    </row>
    <row r="874" spans="2:27" s="52" customFormat="1">
      <c r="B874" s="90"/>
      <c r="R874"/>
      <c r="S874"/>
      <c r="T874"/>
      <c r="U874"/>
      <c r="V874"/>
      <c r="W874"/>
      <c r="X874"/>
      <c r="Y874"/>
      <c r="Z874"/>
      <c r="AA874"/>
    </row>
    <row r="875" spans="2:27" s="52" customFormat="1">
      <c r="B875" s="90"/>
      <c r="R875"/>
      <c r="S875"/>
      <c r="T875"/>
      <c r="U875"/>
      <c r="V875"/>
      <c r="W875"/>
      <c r="X875"/>
      <c r="Y875"/>
      <c r="Z875"/>
      <c r="AA875"/>
    </row>
    <row r="876" spans="2:27" s="52" customFormat="1">
      <c r="R876"/>
      <c r="S876"/>
      <c r="T876"/>
      <c r="U876"/>
      <c r="V876"/>
      <c r="W876"/>
      <c r="X876"/>
      <c r="Y876"/>
      <c r="Z876"/>
      <c r="AA876"/>
    </row>
    <row r="877" spans="2:27" s="52" customFormat="1">
      <c r="R877"/>
      <c r="S877"/>
      <c r="T877"/>
      <c r="U877"/>
      <c r="V877"/>
      <c r="W877"/>
      <c r="X877"/>
      <c r="Y877"/>
      <c r="Z877"/>
      <c r="AA877"/>
    </row>
    <row r="878" spans="2:27" s="52" customFormat="1">
      <c r="R878"/>
      <c r="S878"/>
      <c r="T878"/>
      <c r="U878"/>
      <c r="V878"/>
      <c r="W878"/>
      <c r="X878"/>
      <c r="Y878"/>
      <c r="Z878"/>
      <c r="AA878"/>
    </row>
    <row r="879" spans="2:27" s="52" customFormat="1">
      <c r="R879"/>
      <c r="S879"/>
      <c r="T879"/>
      <c r="U879"/>
      <c r="V879"/>
      <c r="W879"/>
      <c r="X879"/>
      <c r="Y879"/>
      <c r="Z879"/>
      <c r="AA879"/>
    </row>
    <row r="880" spans="2:27" s="52" customFormat="1">
      <c r="R880"/>
      <c r="S880"/>
      <c r="T880"/>
      <c r="U880"/>
      <c r="V880"/>
      <c r="W880"/>
      <c r="X880"/>
      <c r="Y880"/>
      <c r="Z880"/>
      <c r="AA880"/>
    </row>
    <row r="881" spans="18:27" s="52" customFormat="1">
      <c r="R881"/>
      <c r="S881"/>
      <c r="T881"/>
      <c r="U881"/>
      <c r="V881"/>
      <c r="W881"/>
      <c r="X881"/>
      <c r="Y881"/>
      <c r="Z881"/>
      <c r="AA881"/>
    </row>
    <row r="882" spans="18:27" s="52" customFormat="1">
      <c r="R882"/>
      <c r="S882"/>
      <c r="T882"/>
      <c r="U882"/>
      <c r="V882"/>
      <c r="W882"/>
      <c r="X882"/>
      <c r="Y882"/>
      <c r="Z882"/>
      <c r="AA882"/>
    </row>
    <row r="883" spans="18:27" s="52" customFormat="1">
      <c r="R883"/>
      <c r="S883"/>
      <c r="T883"/>
      <c r="U883"/>
      <c r="V883"/>
      <c r="W883"/>
      <c r="X883"/>
      <c r="Y883"/>
      <c r="Z883"/>
      <c r="AA883"/>
    </row>
    <row r="884" spans="18:27" s="52" customFormat="1">
      <c r="R884"/>
      <c r="S884"/>
      <c r="T884"/>
      <c r="U884"/>
      <c r="V884"/>
      <c r="W884"/>
      <c r="X884"/>
      <c r="Y884"/>
      <c r="Z884"/>
      <c r="AA884"/>
    </row>
    <row r="885" spans="18:27" s="52" customFormat="1">
      <c r="R885"/>
      <c r="S885"/>
      <c r="T885"/>
      <c r="U885"/>
      <c r="V885"/>
      <c r="W885"/>
      <c r="X885"/>
      <c r="Y885"/>
      <c r="Z885"/>
      <c r="AA885"/>
    </row>
    <row r="886" spans="18:27" s="52" customFormat="1">
      <c r="R886"/>
      <c r="S886"/>
      <c r="T886"/>
      <c r="U886"/>
      <c r="V886"/>
      <c r="W886"/>
      <c r="X886"/>
      <c r="Y886"/>
      <c r="Z886"/>
      <c r="AA886"/>
    </row>
  </sheetData>
  <mergeCells count="12">
    <mergeCell ref="AC14:AM19"/>
    <mergeCell ref="AC21:AM21"/>
    <mergeCell ref="A1:AM1"/>
    <mergeCell ref="AC2:AI2"/>
    <mergeCell ref="AJ2:AK2"/>
    <mergeCell ref="S8:AA11"/>
    <mergeCell ref="A10:A12"/>
    <mergeCell ref="B10:B11"/>
    <mergeCell ref="C10:C11"/>
    <mergeCell ref="D10:D11"/>
    <mergeCell ref="O10:O11"/>
    <mergeCell ref="P10:P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AM1453"/>
  <sheetViews>
    <sheetView zoomScaleNormal="100" workbookViewId="0">
      <pane ySplit="12" topLeftCell="A13" activePane="bottomLeft" state="frozen"/>
      <selection activeCell="AI2" sqref="AI2:AJ2"/>
      <selection pane="bottomLeft" activeCell="AO20" sqref="AO20"/>
    </sheetView>
  </sheetViews>
  <sheetFormatPr defaultColWidth="8.85546875" defaultRowHeight="15"/>
  <cols>
    <col min="1" max="1" width="19.28515625" style="52" customWidth="1"/>
    <col min="2" max="2" width="15.42578125" style="52" customWidth="1"/>
    <col min="3" max="3" width="19" style="52" customWidth="1"/>
    <col min="4" max="4" width="15.140625" style="52" hidden="1" customWidth="1"/>
    <col min="5" max="5" width="14.42578125" style="52" hidden="1" customWidth="1"/>
    <col min="6" max="6" width="11.140625" style="52" hidden="1" customWidth="1"/>
    <col min="7" max="11" width="9.140625" style="52" hidden="1" customWidth="1"/>
    <col min="12" max="12" width="12.85546875" style="52" hidden="1" customWidth="1"/>
    <col min="13" max="13" width="9.140625" style="52" hidden="1" customWidth="1"/>
    <col min="14" max="14" width="12.85546875" style="52" customWidth="1"/>
    <col min="15" max="15" width="20.85546875" style="60" customWidth="1"/>
    <col min="16" max="16" width="9.140625" style="52" hidden="1" customWidth="1"/>
    <col min="17" max="20" width="9.140625" hidden="1" customWidth="1"/>
    <col min="21" max="22" width="12.5703125" hidden="1" customWidth="1"/>
    <col min="23" max="26" width="9.140625" hidden="1" customWidth="1"/>
    <col min="27" max="27" width="3.42578125" customWidth="1"/>
    <col min="28" max="28" width="9.140625" customWidth="1"/>
    <col min="29" max="29" width="4.140625" customWidth="1"/>
    <col min="31" max="31" width="4.7109375" customWidth="1"/>
    <col min="32" max="32" width="13.5703125" customWidth="1"/>
    <col min="33" max="33" width="5.5703125" customWidth="1"/>
    <col min="34" max="34" width="8.42578125" customWidth="1"/>
    <col min="35" max="35" width="5.140625" customWidth="1"/>
    <col min="37" max="37" width="5" customWidth="1"/>
    <col min="39" max="39" width="7.7109375" customWidth="1"/>
  </cols>
  <sheetData>
    <row r="1" spans="1:39" ht="45" customHeight="1" thickBot="1">
      <c r="A1" s="179" t="s">
        <v>131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</row>
    <row r="2" spans="1:39" ht="15.75" thickBot="1">
      <c r="A2" s="51" t="s">
        <v>132</v>
      </c>
      <c r="AB2" s="180" t="s">
        <v>93</v>
      </c>
      <c r="AC2" s="181"/>
      <c r="AD2" s="181"/>
      <c r="AE2" s="181"/>
      <c r="AF2" s="181"/>
      <c r="AG2" s="181"/>
      <c r="AH2" s="182"/>
      <c r="AI2" s="183">
        <v>696</v>
      </c>
      <c r="AJ2" s="184"/>
      <c r="AK2" s="52"/>
      <c r="AL2" s="52"/>
    </row>
    <row r="3" spans="1:39" hidden="1">
      <c r="A3" s="53"/>
      <c r="B3" s="54" t="s">
        <v>94</v>
      </c>
      <c r="C3" s="54" t="s">
        <v>111</v>
      </c>
      <c r="D3" s="54" t="s">
        <v>112</v>
      </c>
      <c r="E3" s="54" t="s">
        <v>113</v>
      </c>
      <c r="F3" s="54" t="s">
        <v>121</v>
      </c>
      <c r="P3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</row>
    <row r="4" spans="1:39" ht="15" hidden="1" customHeight="1">
      <c r="A4" s="53" t="s">
        <v>99</v>
      </c>
      <c r="B4" s="56">
        <v>0</v>
      </c>
      <c r="C4" s="56">
        <v>200</v>
      </c>
      <c r="D4" s="56">
        <v>240</v>
      </c>
      <c r="E4" s="56">
        <v>320</v>
      </c>
      <c r="F4" s="56">
        <v>1130</v>
      </c>
      <c r="P4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</row>
    <row r="5" spans="1:39" ht="15" hidden="1" customHeight="1">
      <c r="A5" s="53" t="s">
        <v>100</v>
      </c>
      <c r="B5" s="56">
        <v>200</v>
      </c>
      <c r="C5" s="56">
        <v>240</v>
      </c>
      <c r="D5" s="56">
        <v>320</v>
      </c>
      <c r="E5" s="56">
        <v>1130</v>
      </c>
      <c r="F5" s="56">
        <v>3000</v>
      </c>
      <c r="P5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</row>
    <row r="6" spans="1:39" ht="15" hidden="1" customHeight="1">
      <c r="A6" s="53" t="s">
        <v>101</v>
      </c>
      <c r="B6" s="56">
        <v>0</v>
      </c>
      <c r="C6" s="56">
        <v>41</v>
      </c>
      <c r="D6" s="56">
        <v>81</v>
      </c>
      <c r="E6" s="56">
        <v>121</v>
      </c>
      <c r="F6" s="56">
        <v>201</v>
      </c>
      <c r="P6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</row>
    <row r="7" spans="1:39" ht="15" hidden="1" customHeight="1">
      <c r="A7" s="53" t="s">
        <v>102</v>
      </c>
      <c r="B7" s="56">
        <v>40</v>
      </c>
      <c r="C7" s="56">
        <v>80</v>
      </c>
      <c r="D7" s="56">
        <v>120</v>
      </c>
      <c r="E7" s="56">
        <v>200</v>
      </c>
      <c r="F7" s="56">
        <v>399</v>
      </c>
      <c r="P7" s="57"/>
      <c r="R7" s="57"/>
      <c r="S7" s="57"/>
      <c r="T7" s="57"/>
      <c r="U7" s="57"/>
      <c r="V7" s="57"/>
      <c r="W7" s="57"/>
      <c r="X7" s="57"/>
      <c r="Y7" s="57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</row>
    <row r="8" spans="1:39" ht="15" customHeight="1">
      <c r="A8" s="51" t="s">
        <v>103</v>
      </c>
      <c r="Q8" s="58"/>
      <c r="R8" s="185" t="s">
        <v>104</v>
      </c>
      <c r="S8" s="185"/>
      <c r="T8" s="185"/>
      <c r="U8" s="185"/>
      <c r="V8" s="185"/>
      <c r="W8" s="185"/>
      <c r="X8" s="185"/>
      <c r="Y8" s="185"/>
      <c r="Z8" s="185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</row>
    <row r="9" spans="1:39" ht="15" customHeight="1" thickBot="1">
      <c r="Q9" s="58"/>
      <c r="R9" s="185"/>
      <c r="S9" s="185"/>
      <c r="T9" s="185"/>
      <c r="U9" s="185"/>
      <c r="V9" s="185"/>
      <c r="W9" s="185"/>
      <c r="X9" s="185"/>
      <c r="Y9" s="185"/>
      <c r="Z9" s="185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</row>
    <row r="10" spans="1:39" ht="15" customHeight="1" thickBot="1">
      <c r="A10" s="186" t="s">
        <v>105</v>
      </c>
      <c r="B10" s="188" t="s">
        <v>106</v>
      </c>
      <c r="C10" s="188" t="s">
        <v>133</v>
      </c>
      <c r="N10" s="192" t="s">
        <v>109</v>
      </c>
      <c r="O10" s="199" t="s">
        <v>134</v>
      </c>
      <c r="Q10" s="58"/>
      <c r="R10" s="185"/>
      <c r="S10" s="185"/>
      <c r="T10" s="185"/>
      <c r="U10" s="185"/>
      <c r="V10" s="185"/>
      <c r="W10" s="185"/>
      <c r="X10" s="185"/>
      <c r="Y10" s="185"/>
      <c r="Z10" s="185"/>
      <c r="AA10" s="52"/>
      <c r="AB10" s="59" t="s">
        <v>94</v>
      </c>
      <c r="AC10" s="60"/>
      <c r="AD10" s="59" t="s">
        <v>95</v>
      </c>
      <c r="AE10" s="60"/>
      <c r="AF10" s="59" t="s">
        <v>96</v>
      </c>
      <c r="AG10" s="60"/>
      <c r="AH10" s="59" t="s">
        <v>97</v>
      </c>
      <c r="AI10" s="60"/>
      <c r="AJ10" s="59" t="s">
        <v>98</v>
      </c>
      <c r="AK10" s="60"/>
    </row>
    <row r="11" spans="1:39" ht="15.75" thickBot="1">
      <c r="A11" s="187"/>
      <c r="B11" s="189"/>
      <c r="C11" s="197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198"/>
      <c r="O11" s="200"/>
      <c r="Q11" s="58"/>
      <c r="R11" s="185"/>
      <c r="S11" s="185"/>
      <c r="T11" s="185"/>
      <c r="U11" s="185"/>
      <c r="V11" s="185"/>
      <c r="W11" s="185"/>
      <c r="X11" s="185"/>
      <c r="Y11" s="185"/>
      <c r="Z11" s="185"/>
      <c r="AA11" s="52"/>
      <c r="AB11" s="61">
        <f>R710/AI2</f>
        <v>1</v>
      </c>
      <c r="AC11" s="60"/>
      <c r="AD11" s="61">
        <f>T710/AI2</f>
        <v>0</v>
      </c>
      <c r="AE11" s="60"/>
      <c r="AF11" s="61">
        <f>V710/AI2</f>
        <v>0</v>
      </c>
      <c r="AG11" s="60"/>
      <c r="AH11" s="61">
        <f>X710/AI2</f>
        <v>0</v>
      </c>
      <c r="AI11" s="60"/>
      <c r="AJ11" s="61">
        <f>Z710/AI2</f>
        <v>0</v>
      </c>
      <c r="AK11" s="60"/>
      <c r="AL11" s="52"/>
      <c r="AM11" s="52"/>
    </row>
    <row r="12" spans="1:39" ht="15.75" thickBot="1">
      <c r="A12" s="196"/>
      <c r="B12" s="62" t="s">
        <v>114</v>
      </c>
      <c r="C12" s="63" t="s">
        <v>114</v>
      </c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59" t="s">
        <v>135</v>
      </c>
      <c r="O12" s="200"/>
      <c r="Q12" s="55" t="s">
        <v>116</v>
      </c>
      <c r="R12" s="55" t="s">
        <v>94</v>
      </c>
      <c r="S12" s="55" t="s">
        <v>117</v>
      </c>
      <c r="T12" s="55" t="s">
        <v>111</v>
      </c>
      <c r="U12" s="55" t="s">
        <v>118</v>
      </c>
      <c r="V12" s="55" t="s">
        <v>112</v>
      </c>
      <c r="W12" s="55" t="s">
        <v>119</v>
      </c>
      <c r="X12" s="55" t="s">
        <v>113</v>
      </c>
      <c r="Y12" s="55" t="s">
        <v>120</v>
      </c>
      <c r="Z12" s="55" t="s">
        <v>121</v>
      </c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</row>
    <row r="13" spans="1:39" ht="15.75" thickBot="1">
      <c r="A13" s="100">
        <v>43862.000115740739</v>
      </c>
      <c r="B13" s="64">
        <f>Parâmetros!G2*0.04*46.0055</f>
        <v>38.2213694</v>
      </c>
      <c r="C13" s="97">
        <f t="shared" ref="C13:C78" si="0">B13</f>
        <v>38.2213694</v>
      </c>
      <c r="D13" s="101">
        <f t="shared" ref="D13:D76" si="1">(((C13-$B$4)/($B$5-$B$4))*($B$7-$B$6))+$B$6</f>
        <v>7.6442738800000001</v>
      </c>
      <c r="E13" s="60" t="str">
        <f>IF(AND(D13&lt;=40,D13&gt;=0),"1","0")</f>
        <v>1</v>
      </c>
      <c r="F13" s="69">
        <f t="shared" ref="F13:F76" si="2">(((C13-$C$4)/($C$5-$C$4))*($C$7-$C$6))+$C$6</f>
        <v>-116.734164835</v>
      </c>
      <c r="G13" s="60" t="str">
        <f>IF(AND(F13&lt;=80,F13&gt;41),"1","0")</f>
        <v>0</v>
      </c>
      <c r="H13" s="69">
        <f t="shared" ref="H13:H76" si="3">(((C13-$D$4)/($D$5-$D$4))*($D$7-$D$6))+$D$6</f>
        <v>-17.367082417500001</v>
      </c>
      <c r="I13" s="60" t="str">
        <f>IF(AND(H13&lt;=120,H13&gt;81),"1","0")</f>
        <v>0</v>
      </c>
      <c r="J13" s="69">
        <f t="shared" ref="J13:J76" si="4">(((C13-$E$4)/($E$5-$E$4))*($E$7-$E$6))+$E$6</f>
        <v>93.517886645185186</v>
      </c>
      <c r="K13" s="60" t="str">
        <f>IF(AND(J13&lt;=200,J13&gt;121),"1","0")</f>
        <v>0</v>
      </c>
      <c r="L13" s="69">
        <f t="shared" ref="L13:L76" si="5">(((C13-$F$4)/($F$5-$F$4))*($F$7-$F$6))+$F$6</f>
        <v>85.399909701176455</v>
      </c>
      <c r="M13" s="73" t="str">
        <f>IF(AND(L13&lt;999,L13&gt;201),"1","0")</f>
        <v>0</v>
      </c>
      <c r="N13" s="70">
        <f t="shared" ref="N13:N76" si="6">(D13*E13)+(F13*G13)+(H13*I13)+(J13*K13)+(L13*M13)</f>
        <v>7.6442738800000001</v>
      </c>
      <c r="O13" s="64">
        <v>260</v>
      </c>
      <c r="Q13" s="71" t="str">
        <f>IF(AND(N13&lt;40.5,N13&gt;=0),"1","0")</f>
        <v>1</v>
      </c>
      <c r="R13" s="71">
        <f t="shared" ref="R13:R76" si="7">Q13*1</f>
        <v>1</v>
      </c>
      <c r="S13" s="71" t="str">
        <f>IF(AND(N13&lt;80.5,N13&gt;=40.5),"1","0")</f>
        <v>0</v>
      </c>
      <c r="T13" s="71">
        <f t="shared" ref="T13:T76" si="8">S13*1</f>
        <v>0</v>
      </c>
      <c r="U13" s="71" t="str">
        <f>IF(AND(N13&lt;120.5,N13&gt;=80.5),"1","0")</f>
        <v>0</v>
      </c>
      <c r="V13" s="71">
        <f t="shared" ref="V13:V76" si="9">U13*1</f>
        <v>0</v>
      </c>
      <c r="W13" s="71" t="str">
        <f>IF(AND(N13&lt;200.5,N13&gt;=120.5),"1","0")</f>
        <v>0</v>
      </c>
      <c r="X13" s="71">
        <f t="shared" ref="X13:X76" si="10">W13*1</f>
        <v>0</v>
      </c>
      <c r="Y13" s="71" t="str">
        <f>IF(AND(N13&lt;999,N13&gt;=200.5),"1","0")</f>
        <v>0</v>
      </c>
      <c r="Z13" s="71">
        <f t="shared" ref="Z13:Z76" si="11">Y13*1</f>
        <v>0</v>
      </c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</row>
    <row r="14" spans="1:39" ht="15.75" thickBot="1">
      <c r="A14" s="102">
        <v>43862.04178240741</v>
      </c>
      <c r="B14" s="64">
        <f>Parâmetros!G3*0.04*46.0055</f>
        <v>38.055749599999999</v>
      </c>
      <c r="C14" s="97">
        <f t="shared" si="0"/>
        <v>38.055749599999999</v>
      </c>
      <c r="D14" s="101">
        <f t="shared" si="1"/>
        <v>7.6111499199999999</v>
      </c>
      <c r="E14" s="60" t="str">
        <f t="shared" ref="E14:E77" si="12">IF(AND(D14&lt;=40,D14&gt;=0),"1","0")</f>
        <v>1</v>
      </c>
      <c r="F14" s="69">
        <f t="shared" si="2"/>
        <v>-116.89564414</v>
      </c>
      <c r="G14" s="60" t="str">
        <f t="shared" ref="G14:G77" si="13">IF(AND(F14&lt;=80,F14&gt;41),"1","0")</f>
        <v>0</v>
      </c>
      <c r="H14" s="69">
        <f t="shared" si="3"/>
        <v>-17.447822070000001</v>
      </c>
      <c r="I14" s="60" t="str">
        <f t="shared" ref="I14:I77" si="14">IF(AND(H14&lt;=120,H14&gt;81),"1","0")</f>
        <v>0</v>
      </c>
      <c r="J14" s="69">
        <f t="shared" si="4"/>
        <v>93.501733602962958</v>
      </c>
      <c r="K14" s="60" t="str">
        <f t="shared" ref="K14:K77" si="15">IF(AND(J14&lt;=200,J14&gt;121),"1","0")</f>
        <v>0</v>
      </c>
      <c r="L14" s="69">
        <f t="shared" si="5"/>
        <v>85.382373487058828</v>
      </c>
      <c r="M14" s="73" t="str">
        <f t="shared" ref="M14:M77" si="16">IF(AND(L14&lt;999,L14&gt;201),"1","0")</f>
        <v>0</v>
      </c>
      <c r="N14" s="76">
        <f t="shared" si="6"/>
        <v>7.6111499199999999</v>
      </c>
      <c r="O14" s="77">
        <v>260</v>
      </c>
      <c r="Q14" s="71" t="str">
        <f t="shared" ref="Q14:Q77" si="17">IF(AND(N14&lt;40.5,N14&gt;=0),"1","0")</f>
        <v>1</v>
      </c>
      <c r="R14" s="71">
        <f t="shared" si="7"/>
        <v>1</v>
      </c>
      <c r="S14" s="71" t="str">
        <f t="shared" ref="S14:S77" si="18">IF(AND(N14&lt;80.5,N14&gt;=40.5),"1","0")</f>
        <v>0</v>
      </c>
      <c r="T14" s="71">
        <f t="shared" si="8"/>
        <v>0</v>
      </c>
      <c r="U14" s="71" t="str">
        <f t="shared" ref="U14:U77" si="19">IF(AND(N14&lt;120.5,N14&gt;=80.5),"1","0")</f>
        <v>0</v>
      </c>
      <c r="V14" s="71">
        <f t="shared" si="9"/>
        <v>0</v>
      </c>
      <c r="W14" s="71" t="str">
        <f t="shared" ref="W14:W77" si="20">IF(AND(N14&lt;200.5,N14&gt;=120.5),"1","0")</f>
        <v>0</v>
      </c>
      <c r="X14" s="71">
        <f t="shared" si="10"/>
        <v>0</v>
      </c>
      <c r="Y14" s="71" t="str">
        <f t="shared" ref="Y14:Y77" si="21">IF(AND(N14&lt;999,N14&gt;=200.5),"1","0")</f>
        <v>0</v>
      </c>
      <c r="Z14" s="71">
        <f t="shared" si="11"/>
        <v>0</v>
      </c>
      <c r="AA14" s="52"/>
      <c r="AB14" s="167" t="s">
        <v>136</v>
      </c>
      <c r="AC14" s="168"/>
      <c r="AD14" s="168"/>
      <c r="AE14" s="168"/>
      <c r="AF14" s="168"/>
      <c r="AG14" s="168"/>
      <c r="AH14" s="168"/>
      <c r="AI14" s="168"/>
      <c r="AJ14" s="168"/>
      <c r="AK14" s="168"/>
      <c r="AL14" s="169"/>
      <c r="AM14" s="52"/>
    </row>
    <row r="15" spans="1:39" ht="15.75" thickBot="1">
      <c r="A15" s="102">
        <v>43862.083449074074</v>
      </c>
      <c r="B15" s="64">
        <f>Parâmetros!G4*0.04*46.0055</f>
        <v>34.356907400000004</v>
      </c>
      <c r="C15" s="97">
        <f t="shared" si="0"/>
        <v>34.356907400000004</v>
      </c>
      <c r="D15" s="101">
        <f t="shared" si="1"/>
        <v>6.8713814800000002</v>
      </c>
      <c r="E15" s="60" t="str">
        <f t="shared" si="12"/>
        <v>1</v>
      </c>
      <c r="F15" s="69">
        <f t="shared" si="2"/>
        <v>-120.50201528499997</v>
      </c>
      <c r="G15" s="60" t="str">
        <f t="shared" si="13"/>
        <v>0</v>
      </c>
      <c r="H15" s="69">
        <f t="shared" si="3"/>
        <v>-19.251007642499985</v>
      </c>
      <c r="I15" s="60" t="str">
        <f t="shared" si="14"/>
        <v>0</v>
      </c>
      <c r="J15" s="69">
        <f t="shared" si="4"/>
        <v>93.140982326666659</v>
      </c>
      <c r="K15" s="60" t="str">
        <f t="shared" si="15"/>
        <v>0</v>
      </c>
      <c r="L15" s="69">
        <f t="shared" si="5"/>
        <v>84.990731371764696</v>
      </c>
      <c r="M15" s="73" t="str">
        <f t="shared" si="16"/>
        <v>0</v>
      </c>
      <c r="N15" s="76">
        <f t="shared" si="6"/>
        <v>6.8713814800000002</v>
      </c>
      <c r="O15" s="77">
        <v>260</v>
      </c>
      <c r="Q15" s="71" t="str">
        <f t="shared" si="17"/>
        <v>1</v>
      </c>
      <c r="R15" s="71">
        <f t="shared" si="7"/>
        <v>1</v>
      </c>
      <c r="S15" s="71" t="str">
        <f t="shared" si="18"/>
        <v>0</v>
      </c>
      <c r="T15" s="71">
        <f t="shared" si="8"/>
        <v>0</v>
      </c>
      <c r="U15" s="71" t="str">
        <f t="shared" si="19"/>
        <v>0</v>
      </c>
      <c r="V15" s="71">
        <f t="shared" si="9"/>
        <v>0</v>
      </c>
      <c r="W15" s="71" t="str">
        <f t="shared" si="20"/>
        <v>0</v>
      </c>
      <c r="X15" s="71">
        <f t="shared" si="10"/>
        <v>0</v>
      </c>
      <c r="Y15" s="71" t="str">
        <f t="shared" si="21"/>
        <v>0</v>
      </c>
      <c r="Z15" s="71">
        <f t="shared" si="11"/>
        <v>0</v>
      </c>
      <c r="AA15" s="52"/>
      <c r="AB15" s="170"/>
      <c r="AC15" s="171"/>
      <c r="AD15" s="171"/>
      <c r="AE15" s="171"/>
      <c r="AF15" s="171"/>
      <c r="AG15" s="171"/>
      <c r="AH15" s="171"/>
      <c r="AI15" s="171"/>
      <c r="AJ15" s="171"/>
      <c r="AK15" s="171"/>
      <c r="AL15" s="172"/>
      <c r="AM15" s="52"/>
    </row>
    <row r="16" spans="1:39" ht="15.75" thickBot="1">
      <c r="A16" s="102">
        <v>43862.125115740739</v>
      </c>
      <c r="B16" s="64">
        <f>Parâmetros!G5*0.04*46.0055</f>
        <v>32.682307199999997</v>
      </c>
      <c r="C16" s="97">
        <f t="shared" si="0"/>
        <v>32.682307199999997</v>
      </c>
      <c r="D16" s="101">
        <f t="shared" si="1"/>
        <v>6.5364614400000001</v>
      </c>
      <c r="E16" s="60" t="str">
        <f t="shared" si="12"/>
        <v>1</v>
      </c>
      <c r="F16" s="69">
        <f t="shared" si="2"/>
        <v>-122.13475048000001</v>
      </c>
      <c r="G16" s="60" t="str">
        <f t="shared" si="13"/>
        <v>0</v>
      </c>
      <c r="H16" s="69">
        <f t="shared" si="3"/>
        <v>-20.067375240000004</v>
      </c>
      <c r="I16" s="60" t="str">
        <f t="shared" si="14"/>
        <v>0</v>
      </c>
      <c r="J16" s="69">
        <f t="shared" si="4"/>
        <v>92.977657121975312</v>
      </c>
      <c r="K16" s="60" t="str">
        <f t="shared" si="15"/>
        <v>0</v>
      </c>
      <c r="L16" s="69">
        <f t="shared" si="5"/>
        <v>84.813420762352933</v>
      </c>
      <c r="M16" s="73" t="str">
        <f t="shared" si="16"/>
        <v>0</v>
      </c>
      <c r="N16" s="76">
        <f t="shared" si="6"/>
        <v>6.5364614400000001</v>
      </c>
      <c r="O16" s="77">
        <v>260</v>
      </c>
      <c r="Q16" s="71" t="str">
        <f t="shared" si="17"/>
        <v>1</v>
      </c>
      <c r="R16" s="71">
        <f t="shared" si="7"/>
        <v>1</v>
      </c>
      <c r="S16" s="71" t="str">
        <f t="shared" si="18"/>
        <v>0</v>
      </c>
      <c r="T16" s="71">
        <f t="shared" si="8"/>
        <v>0</v>
      </c>
      <c r="U16" s="71" t="str">
        <f t="shared" si="19"/>
        <v>0</v>
      </c>
      <c r="V16" s="71">
        <f t="shared" si="9"/>
        <v>0</v>
      </c>
      <c r="W16" s="71" t="str">
        <f t="shared" si="20"/>
        <v>0</v>
      </c>
      <c r="X16" s="71">
        <f t="shared" si="10"/>
        <v>0</v>
      </c>
      <c r="Y16" s="71" t="str">
        <f t="shared" si="21"/>
        <v>0</v>
      </c>
      <c r="Z16" s="71">
        <f t="shared" si="11"/>
        <v>0</v>
      </c>
      <c r="AA16" s="52"/>
      <c r="AB16" s="170"/>
      <c r="AC16" s="171"/>
      <c r="AD16" s="171"/>
      <c r="AE16" s="171"/>
      <c r="AF16" s="171"/>
      <c r="AG16" s="171"/>
      <c r="AH16" s="171"/>
      <c r="AI16" s="171"/>
      <c r="AJ16" s="171"/>
      <c r="AK16" s="171"/>
      <c r="AL16" s="172"/>
      <c r="AM16" s="52"/>
    </row>
    <row r="17" spans="1:39" ht="15.75" thickBot="1">
      <c r="A17" s="102">
        <v>43862.16678240741</v>
      </c>
      <c r="B17" s="64">
        <f>Parâmetros!G6*0.04*46.0055</f>
        <v>34.2096898</v>
      </c>
      <c r="C17" s="97">
        <f t="shared" si="0"/>
        <v>34.2096898</v>
      </c>
      <c r="D17" s="101">
        <f t="shared" si="1"/>
        <v>6.8419379599999992</v>
      </c>
      <c r="E17" s="60" t="str">
        <f t="shared" si="12"/>
        <v>1</v>
      </c>
      <c r="F17" s="69">
        <f t="shared" si="2"/>
        <v>-120.64555244499999</v>
      </c>
      <c r="G17" s="60" t="str">
        <f t="shared" si="13"/>
        <v>0</v>
      </c>
      <c r="H17" s="69">
        <f t="shared" si="3"/>
        <v>-19.322776222499996</v>
      </c>
      <c r="I17" s="60" t="str">
        <f t="shared" si="14"/>
        <v>0</v>
      </c>
      <c r="J17" s="69">
        <f t="shared" si="4"/>
        <v>93.126624066913578</v>
      </c>
      <c r="K17" s="60" t="str">
        <f t="shared" si="15"/>
        <v>0</v>
      </c>
      <c r="L17" s="69">
        <f t="shared" si="5"/>
        <v>84.975143625882353</v>
      </c>
      <c r="M17" s="73" t="str">
        <f t="shared" si="16"/>
        <v>0</v>
      </c>
      <c r="N17" s="76">
        <f t="shared" si="6"/>
        <v>6.8419379599999992</v>
      </c>
      <c r="O17" s="77">
        <v>260</v>
      </c>
      <c r="Q17" s="71" t="str">
        <f t="shared" si="17"/>
        <v>1</v>
      </c>
      <c r="R17" s="71">
        <f t="shared" si="7"/>
        <v>1</v>
      </c>
      <c r="S17" s="71" t="str">
        <f t="shared" si="18"/>
        <v>0</v>
      </c>
      <c r="T17" s="71">
        <f t="shared" si="8"/>
        <v>0</v>
      </c>
      <c r="U17" s="71" t="str">
        <f t="shared" si="19"/>
        <v>0</v>
      </c>
      <c r="V17" s="71">
        <f t="shared" si="9"/>
        <v>0</v>
      </c>
      <c r="W17" s="71" t="str">
        <f t="shared" si="20"/>
        <v>0</v>
      </c>
      <c r="X17" s="71">
        <f t="shared" si="10"/>
        <v>0</v>
      </c>
      <c r="Y17" s="71" t="str">
        <f t="shared" si="21"/>
        <v>0</v>
      </c>
      <c r="Z17" s="71">
        <f t="shared" si="11"/>
        <v>0</v>
      </c>
      <c r="AA17" s="52"/>
      <c r="AB17" s="170"/>
      <c r="AC17" s="171"/>
      <c r="AD17" s="171"/>
      <c r="AE17" s="171"/>
      <c r="AF17" s="171"/>
      <c r="AG17" s="171"/>
      <c r="AH17" s="171"/>
      <c r="AI17" s="171"/>
      <c r="AJ17" s="171"/>
      <c r="AK17" s="171"/>
      <c r="AL17" s="172"/>
      <c r="AM17" s="52"/>
    </row>
    <row r="18" spans="1:39" ht="15.75" thickBot="1">
      <c r="A18" s="102">
        <v>43862.208449074074</v>
      </c>
      <c r="B18" s="64">
        <f>Parâmetros!G7*0.04*46.0055</f>
        <v>36.068311999999999</v>
      </c>
      <c r="C18" s="97">
        <f t="shared" si="0"/>
        <v>36.068311999999999</v>
      </c>
      <c r="D18" s="101">
        <f t="shared" si="1"/>
        <v>7.2136623999999996</v>
      </c>
      <c r="E18" s="60" t="str">
        <f t="shared" si="12"/>
        <v>1</v>
      </c>
      <c r="F18" s="69">
        <f t="shared" si="2"/>
        <v>-118.83339580000001</v>
      </c>
      <c r="G18" s="60" t="str">
        <f t="shared" si="13"/>
        <v>0</v>
      </c>
      <c r="H18" s="69">
        <f t="shared" si="3"/>
        <v>-18.416697900000003</v>
      </c>
      <c r="I18" s="60" t="str">
        <f t="shared" si="14"/>
        <v>0</v>
      </c>
      <c r="J18" s="69">
        <f t="shared" si="4"/>
        <v>93.307897096296301</v>
      </c>
      <c r="K18" s="60" t="str">
        <f t="shared" si="15"/>
        <v>0</v>
      </c>
      <c r="L18" s="69">
        <f t="shared" si="5"/>
        <v>85.171938917647068</v>
      </c>
      <c r="M18" s="73" t="str">
        <f t="shared" si="16"/>
        <v>0</v>
      </c>
      <c r="N18" s="76">
        <f t="shared" si="6"/>
        <v>7.2136623999999996</v>
      </c>
      <c r="O18" s="77">
        <v>260</v>
      </c>
      <c r="Q18" s="71" t="str">
        <f t="shared" si="17"/>
        <v>1</v>
      </c>
      <c r="R18" s="71">
        <f t="shared" si="7"/>
        <v>1</v>
      </c>
      <c r="S18" s="71" t="str">
        <f t="shared" si="18"/>
        <v>0</v>
      </c>
      <c r="T18" s="71">
        <f t="shared" si="8"/>
        <v>0</v>
      </c>
      <c r="U18" s="71" t="str">
        <f t="shared" si="19"/>
        <v>0</v>
      </c>
      <c r="V18" s="71">
        <f t="shared" si="9"/>
        <v>0</v>
      </c>
      <c r="W18" s="71" t="str">
        <f t="shared" si="20"/>
        <v>0</v>
      </c>
      <c r="X18" s="71">
        <f t="shared" si="10"/>
        <v>0</v>
      </c>
      <c r="Y18" s="71" t="str">
        <f t="shared" si="21"/>
        <v>0</v>
      </c>
      <c r="Z18" s="71">
        <f t="shared" si="11"/>
        <v>0</v>
      </c>
      <c r="AA18" s="52"/>
      <c r="AB18" s="170"/>
      <c r="AC18" s="171"/>
      <c r="AD18" s="171"/>
      <c r="AE18" s="171"/>
      <c r="AF18" s="171"/>
      <c r="AG18" s="171"/>
      <c r="AH18" s="171"/>
      <c r="AI18" s="171"/>
      <c r="AJ18" s="171"/>
      <c r="AK18" s="171"/>
      <c r="AL18" s="172"/>
      <c r="AM18" s="52"/>
    </row>
    <row r="19" spans="1:39" ht="15.75" thickBot="1">
      <c r="A19" s="102">
        <v>43862.250115740739</v>
      </c>
      <c r="B19" s="64">
        <f>Parâmetros!G8*0.04*46.0055</f>
        <v>31.688588399999997</v>
      </c>
      <c r="C19" s="97">
        <f t="shared" si="0"/>
        <v>31.688588399999997</v>
      </c>
      <c r="D19" s="101">
        <f t="shared" si="1"/>
        <v>6.337717679999999</v>
      </c>
      <c r="E19" s="60" t="str">
        <f t="shared" si="12"/>
        <v>1</v>
      </c>
      <c r="F19" s="69">
        <f t="shared" si="2"/>
        <v>-123.10362631000001</v>
      </c>
      <c r="G19" s="60" t="str">
        <f t="shared" si="13"/>
        <v>0</v>
      </c>
      <c r="H19" s="69">
        <f t="shared" si="3"/>
        <v>-20.551813155000005</v>
      </c>
      <c r="I19" s="60" t="str">
        <f t="shared" si="14"/>
        <v>0</v>
      </c>
      <c r="J19" s="69">
        <f t="shared" si="4"/>
        <v>92.88073886864197</v>
      </c>
      <c r="K19" s="60" t="str">
        <f t="shared" si="15"/>
        <v>0</v>
      </c>
      <c r="L19" s="69">
        <f t="shared" si="5"/>
        <v>84.708203477647061</v>
      </c>
      <c r="M19" s="73" t="str">
        <f t="shared" si="16"/>
        <v>0</v>
      </c>
      <c r="N19" s="76">
        <f t="shared" si="6"/>
        <v>6.337717679999999</v>
      </c>
      <c r="O19" s="77">
        <v>260</v>
      </c>
      <c r="Q19" s="71" t="str">
        <f t="shared" si="17"/>
        <v>1</v>
      </c>
      <c r="R19" s="71">
        <f t="shared" si="7"/>
        <v>1</v>
      </c>
      <c r="S19" s="71" t="str">
        <f t="shared" si="18"/>
        <v>0</v>
      </c>
      <c r="T19" s="71">
        <f t="shared" si="8"/>
        <v>0</v>
      </c>
      <c r="U19" s="71" t="str">
        <f t="shared" si="19"/>
        <v>0</v>
      </c>
      <c r="V19" s="71">
        <f t="shared" si="9"/>
        <v>0</v>
      </c>
      <c r="W19" s="71" t="str">
        <f t="shared" si="20"/>
        <v>0</v>
      </c>
      <c r="X19" s="71">
        <f t="shared" si="10"/>
        <v>0</v>
      </c>
      <c r="Y19" s="71" t="str">
        <f t="shared" si="21"/>
        <v>0</v>
      </c>
      <c r="Z19" s="71">
        <f t="shared" si="11"/>
        <v>0</v>
      </c>
      <c r="AA19" s="52"/>
      <c r="AB19" s="173"/>
      <c r="AC19" s="174"/>
      <c r="AD19" s="174"/>
      <c r="AE19" s="174"/>
      <c r="AF19" s="174"/>
      <c r="AG19" s="174"/>
      <c r="AH19" s="174"/>
      <c r="AI19" s="174"/>
      <c r="AJ19" s="174"/>
      <c r="AK19" s="174"/>
      <c r="AL19" s="175"/>
      <c r="AM19" s="52"/>
    </row>
    <row r="20" spans="1:39" ht="15.75" thickBot="1">
      <c r="A20" s="102">
        <v>43862.29178240741</v>
      </c>
      <c r="B20" s="64">
        <f>Parâmetros!G9*0.04*46.0055</f>
        <v>32.093436800000006</v>
      </c>
      <c r="C20" s="97">
        <f t="shared" si="0"/>
        <v>32.093436800000006</v>
      </c>
      <c r="D20" s="101">
        <f t="shared" si="1"/>
        <v>6.4186873600000016</v>
      </c>
      <c r="E20" s="60" t="str">
        <f t="shared" si="12"/>
        <v>1</v>
      </c>
      <c r="F20" s="69">
        <f t="shared" si="2"/>
        <v>-122.70889912000001</v>
      </c>
      <c r="G20" s="60" t="str">
        <f t="shared" si="13"/>
        <v>0</v>
      </c>
      <c r="H20" s="69">
        <f t="shared" si="3"/>
        <v>-20.354449560000006</v>
      </c>
      <c r="I20" s="60" t="str">
        <f t="shared" si="14"/>
        <v>0</v>
      </c>
      <c r="J20" s="69">
        <f t="shared" si="4"/>
        <v>92.92022408296296</v>
      </c>
      <c r="K20" s="60" t="str">
        <f t="shared" si="15"/>
        <v>0</v>
      </c>
      <c r="L20" s="69">
        <f t="shared" si="5"/>
        <v>84.751069778823549</v>
      </c>
      <c r="M20" s="73" t="str">
        <f t="shared" si="16"/>
        <v>0</v>
      </c>
      <c r="N20" s="76">
        <f t="shared" si="6"/>
        <v>6.4186873600000016</v>
      </c>
      <c r="O20" s="77">
        <v>260</v>
      </c>
      <c r="Q20" s="71" t="str">
        <f t="shared" si="17"/>
        <v>1</v>
      </c>
      <c r="R20" s="71">
        <f t="shared" si="7"/>
        <v>1</v>
      </c>
      <c r="S20" s="71" t="str">
        <f t="shared" si="18"/>
        <v>0</v>
      </c>
      <c r="T20" s="71">
        <f t="shared" si="8"/>
        <v>0</v>
      </c>
      <c r="U20" s="71" t="str">
        <f t="shared" si="19"/>
        <v>0</v>
      </c>
      <c r="V20" s="71">
        <f t="shared" si="9"/>
        <v>0</v>
      </c>
      <c r="W20" s="71" t="str">
        <f t="shared" si="20"/>
        <v>0</v>
      </c>
      <c r="X20" s="71">
        <f t="shared" si="10"/>
        <v>0</v>
      </c>
      <c r="Y20" s="71" t="str">
        <f t="shared" si="21"/>
        <v>0</v>
      </c>
      <c r="Z20" s="71">
        <f t="shared" si="11"/>
        <v>0</v>
      </c>
      <c r="AA20" s="52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52"/>
    </row>
    <row r="21" spans="1:39" ht="15.75" customHeight="1" thickBot="1">
      <c r="A21" s="102">
        <v>43862.333449074074</v>
      </c>
      <c r="B21" s="64">
        <f>Parâmetros!G10*0.04*46.0055</f>
        <v>34.191287599999995</v>
      </c>
      <c r="C21" s="97">
        <f t="shared" si="0"/>
        <v>34.191287599999995</v>
      </c>
      <c r="D21" s="101">
        <f t="shared" si="1"/>
        <v>6.8382575199999991</v>
      </c>
      <c r="E21" s="60" t="str">
        <f t="shared" si="12"/>
        <v>1</v>
      </c>
      <c r="F21" s="69">
        <f t="shared" si="2"/>
        <v>-120.66349459</v>
      </c>
      <c r="G21" s="60" t="str">
        <f t="shared" si="13"/>
        <v>0</v>
      </c>
      <c r="H21" s="69">
        <f t="shared" si="3"/>
        <v>-19.331747295</v>
      </c>
      <c r="I21" s="60" t="str">
        <f t="shared" si="14"/>
        <v>0</v>
      </c>
      <c r="J21" s="69">
        <f t="shared" si="4"/>
        <v>93.124829284444445</v>
      </c>
      <c r="K21" s="60" t="str">
        <f t="shared" si="15"/>
        <v>0</v>
      </c>
      <c r="L21" s="69">
        <f t="shared" si="5"/>
        <v>84.973195157647041</v>
      </c>
      <c r="M21" s="73" t="str">
        <f t="shared" si="16"/>
        <v>0</v>
      </c>
      <c r="N21" s="76">
        <f t="shared" si="6"/>
        <v>6.8382575199999991</v>
      </c>
      <c r="O21" s="77">
        <v>260</v>
      </c>
      <c r="Q21" s="71" t="str">
        <f t="shared" si="17"/>
        <v>1</v>
      </c>
      <c r="R21" s="71">
        <f t="shared" si="7"/>
        <v>1</v>
      </c>
      <c r="S21" s="71" t="str">
        <f t="shared" si="18"/>
        <v>0</v>
      </c>
      <c r="T21" s="71">
        <f t="shared" si="8"/>
        <v>0</v>
      </c>
      <c r="U21" s="71" t="str">
        <f t="shared" si="19"/>
        <v>0</v>
      </c>
      <c r="V21" s="71">
        <f t="shared" si="9"/>
        <v>0</v>
      </c>
      <c r="W21" s="71" t="str">
        <f t="shared" si="20"/>
        <v>0</v>
      </c>
      <c r="X21" s="71">
        <f t="shared" si="10"/>
        <v>0</v>
      </c>
      <c r="Y21" s="71" t="str">
        <f t="shared" si="21"/>
        <v>0</v>
      </c>
      <c r="Z21" s="71">
        <f t="shared" si="11"/>
        <v>0</v>
      </c>
      <c r="AA21" s="52"/>
      <c r="AB21" s="176" t="s">
        <v>123</v>
      </c>
      <c r="AC21" s="177"/>
      <c r="AD21" s="177"/>
      <c r="AE21" s="177"/>
      <c r="AF21" s="177"/>
      <c r="AG21" s="177"/>
      <c r="AH21" s="177"/>
      <c r="AI21" s="177"/>
      <c r="AJ21" s="177"/>
      <c r="AK21" s="177"/>
      <c r="AL21" s="178"/>
      <c r="AM21" s="52"/>
    </row>
    <row r="22" spans="1:39" ht="15.75" thickBot="1">
      <c r="A22" s="102">
        <v>43862.375115740739</v>
      </c>
      <c r="B22" s="64">
        <f>Parâmetros!G11*0.04*46.0055</f>
        <v>41.736189599999996</v>
      </c>
      <c r="C22" s="97">
        <f t="shared" si="0"/>
        <v>41.736189599999996</v>
      </c>
      <c r="D22" s="101">
        <f t="shared" si="1"/>
        <v>8.3472379199999995</v>
      </c>
      <c r="E22" s="60" t="str">
        <f t="shared" si="12"/>
        <v>1</v>
      </c>
      <c r="F22" s="69">
        <f t="shared" si="2"/>
        <v>-113.30721514000001</v>
      </c>
      <c r="G22" s="60" t="str">
        <f t="shared" si="13"/>
        <v>0</v>
      </c>
      <c r="H22" s="69">
        <f t="shared" si="3"/>
        <v>-15.653607570000005</v>
      </c>
      <c r="I22" s="60" t="str">
        <f t="shared" si="14"/>
        <v>0</v>
      </c>
      <c r="J22" s="69">
        <f t="shared" si="4"/>
        <v>93.860690096790123</v>
      </c>
      <c r="K22" s="60" t="str">
        <f t="shared" si="15"/>
        <v>0</v>
      </c>
      <c r="L22" s="69">
        <f t="shared" si="5"/>
        <v>85.772067134117634</v>
      </c>
      <c r="M22" s="73" t="str">
        <f t="shared" si="16"/>
        <v>0</v>
      </c>
      <c r="N22" s="76">
        <f t="shared" si="6"/>
        <v>8.3472379199999995</v>
      </c>
      <c r="O22" s="77">
        <v>260</v>
      </c>
      <c r="Q22" s="71" t="str">
        <f t="shared" si="17"/>
        <v>1</v>
      </c>
      <c r="R22" s="71">
        <f t="shared" si="7"/>
        <v>1</v>
      </c>
      <c r="S22" s="71" t="str">
        <f t="shared" si="18"/>
        <v>0</v>
      </c>
      <c r="T22" s="71">
        <f t="shared" si="8"/>
        <v>0</v>
      </c>
      <c r="U22" s="71" t="str">
        <f t="shared" si="19"/>
        <v>0</v>
      </c>
      <c r="V22" s="71">
        <f t="shared" si="9"/>
        <v>0</v>
      </c>
      <c r="W22" s="71" t="str">
        <f t="shared" si="20"/>
        <v>0</v>
      </c>
      <c r="X22" s="71">
        <f t="shared" si="10"/>
        <v>0</v>
      </c>
      <c r="Y22" s="71" t="str">
        <f t="shared" si="21"/>
        <v>0</v>
      </c>
      <c r="Z22" s="71">
        <f t="shared" si="11"/>
        <v>0</v>
      </c>
      <c r="AA22" s="52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52"/>
    </row>
    <row r="23" spans="1:39" ht="15.75" thickBot="1">
      <c r="A23" s="102">
        <v>43862.41678240741</v>
      </c>
      <c r="B23" s="64">
        <f>Parâmetros!G12*0.04*46.0055</f>
        <v>24.180490800000001</v>
      </c>
      <c r="C23" s="97">
        <f t="shared" si="0"/>
        <v>24.180490800000001</v>
      </c>
      <c r="D23" s="101">
        <f t="shared" si="1"/>
        <v>4.8360981600000006</v>
      </c>
      <c r="E23" s="60" t="str">
        <f t="shared" si="12"/>
        <v>1</v>
      </c>
      <c r="F23" s="69">
        <f t="shared" si="2"/>
        <v>-130.42402147000001</v>
      </c>
      <c r="G23" s="60" t="str">
        <f t="shared" si="13"/>
        <v>0</v>
      </c>
      <c r="H23" s="69">
        <f t="shared" si="3"/>
        <v>-24.212010735000007</v>
      </c>
      <c r="I23" s="60" t="str">
        <f t="shared" si="14"/>
        <v>0</v>
      </c>
      <c r="J23" s="69">
        <f t="shared" si="4"/>
        <v>92.148467621234573</v>
      </c>
      <c r="K23" s="60" t="str">
        <f t="shared" si="15"/>
        <v>0</v>
      </c>
      <c r="L23" s="69">
        <f t="shared" si="5"/>
        <v>83.913228437647064</v>
      </c>
      <c r="M23" s="73" t="str">
        <f t="shared" si="16"/>
        <v>0</v>
      </c>
      <c r="N23" s="76">
        <f t="shared" si="6"/>
        <v>4.8360981600000006</v>
      </c>
      <c r="O23" s="77">
        <v>260</v>
      </c>
      <c r="Q23" s="71" t="str">
        <f t="shared" si="17"/>
        <v>1</v>
      </c>
      <c r="R23" s="71">
        <f t="shared" si="7"/>
        <v>1</v>
      </c>
      <c r="S23" s="71" t="str">
        <f t="shared" si="18"/>
        <v>0</v>
      </c>
      <c r="T23" s="71">
        <f t="shared" si="8"/>
        <v>0</v>
      </c>
      <c r="U23" s="71" t="str">
        <f t="shared" si="19"/>
        <v>0</v>
      </c>
      <c r="V23" s="71">
        <f t="shared" si="9"/>
        <v>0</v>
      </c>
      <c r="W23" s="71" t="str">
        <f t="shared" si="20"/>
        <v>0</v>
      </c>
      <c r="X23" s="71">
        <f t="shared" si="10"/>
        <v>0</v>
      </c>
      <c r="Y23" s="71" t="str">
        <f t="shared" si="21"/>
        <v>0</v>
      </c>
      <c r="Z23" s="71">
        <f t="shared" si="11"/>
        <v>0</v>
      </c>
      <c r="AA23" s="52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52"/>
    </row>
    <row r="24" spans="1:39" ht="15.75" thickBot="1">
      <c r="A24" s="102">
        <v>43862.458449074074</v>
      </c>
      <c r="B24" s="64">
        <f>Parâmetros!G13*0.04*46.0055</f>
        <v>14.3905204</v>
      </c>
      <c r="C24" s="97">
        <f t="shared" si="0"/>
        <v>14.3905204</v>
      </c>
      <c r="D24" s="101">
        <f t="shared" si="1"/>
        <v>2.87810408</v>
      </c>
      <c r="E24" s="60" t="str">
        <f t="shared" si="12"/>
        <v>1</v>
      </c>
      <c r="F24" s="69">
        <f t="shared" si="2"/>
        <v>-139.96924261000001</v>
      </c>
      <c r="G24" s="60" t="str">
        <f t="shared" si="13"/>
        <v>0</v>
      </c>
      <c r="H24" s="69">
        <f t="shared" si="3"/>
        <v>-28.984621305000005</v>
      </c>
      <c r="I24" s="60" t="str">
        <f t="shared" si="14"/>
        <v>0</v>
      </c>
      <c r="J24" s="69">
        <f t="shared" si="4"/>
        <v>91.19364334765433</v>
      </c>
      <c r="K24" s="60" t="str">
        <f t="shared" si="15"/>
        <v>0</v>
      </c>
      <c r="L24" s="69">
        <f t="shared" si="5"/>
        <v>82.876643336470593</v>
      </c>
      <c r="M24" s="73" t="str">
        <f t="shared" si="16"/>
        <v>0</v>
      </c>
      <c r="N24" s="76">
        <f t="shared" si="6"/>
        <v>2.87810408</v>
      </c>
      <c r="O24" s="77">
        <v>260</v>
      </c>
      <c r="Q24" s="71" t="str">
        <f t="shared" si="17"/>
        <v>1</v>
      </c>
      <c r="R24" s="71">
        <f t="shared" si="7"/>
        <v>1</v>
      </c>
      <c r="S24" s="71" t="str">
        <f t="shared" si="18"/>
        <v>0</v>
      </c>
      <c r="T24" s="71">
        <f t="shared" si="8"/>
        <v>0</v>
      </c>
      <c r="U24" s="71" t="str">
        <f t="shared" si="19"/>
        <v>0</v>
      </c>
      <c r="V24" s="71">
        <f t="shared" si="9"/>
        <v>0</v>
      </c>
      <c r="W24" s="71" t="str">
        <f t="shared" si="20"/>
        <v>0</v>
      </c>
      <c r="X24" s="71">
        <f t="shared" si="10"/>
        <v>0</v>
      </c>
      <c r="Y24" s="71" t="str">
        <f t="shared" si="21"/>
        <v>0</v>
      </c>
      <c r="Z24" s="71">
        <f t="shared" si="11"/>
        <v>0</v>
      </c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</row>
    <row r="25" spans="1:39" ht="15.75" thickBot="1">
      <c r="A25" s="102">
        <v>43862.500115740739</v>
      </c>
      <c r="B25" s="64">
        <f>Parâmetros!G14*0.04*46.0055</f>
        <v>11.887821199999999</v>
      </c>
      <c r="C25" s="97">
        <f t="shared" si="0"/>
        <v>11.887821199999999</v>
      </c>
      <c r="D25" s="101">
        <f t="shared" si="1"/>
        <v>2.3775642399999999</v>
      </c>
      <c r="E25" s="60" t="str">
        <f t="shared" si="12"/>
        <v>1</v>
      </c>
      <c r="F25" s="69">
        <f t="shared" si="2"/>
        <v>-142.40937433000002</v>
      </c>
      <c r="G25" s="60" t="str">
        <f t="shared" si="13"/>
        <v>0</v>
      </c>
      <c r="H25" s="69">
        <f t="shared" si="3"/>
        <v>-30.20468716500001</v>
      </c>
      <c r="I25" s="60" t="str">
        <f t="shared" si="14"/>
        <v>0</v>
      </c>
      <c r="J25" s="69">
        <f t="shared" si="4"/>
        <v>90.949552931851855</v>
      </c>
      <c r="K25" s="60" t="str">
        <f t="shared" si="15"/>
        <v>0</v>
      </c>
      <c r="L25" s="69">
        <f t="shared" si="5"/>
        <v>82.611651656470571</v>
      </c>
      <c r="M25" s="73" t="str">
        <f t="shared" si="16"/>
        <v>0</v>
      </c>
      <c r="N25" s="76">
        <f t="shared" si="6"/>
        <v>2.3775642399999999</v>
      </c>
      <c r="O25" s="77">
        <v>260</v>
      </c>
      <c r="Q25" s="71" t="str">
        <f t="shared" si="17"/>
        <v>1</v>
      </c>
      <c r="R25" s="71">
        <f t="shared" si="7"/>
        <v>1</v>
      </c>
      <c r="S25" s="71" t="str">
        <f t="shared" si="18"/>
        <v>0</v>
      </c>
      <c r="T25" s="71">
        <f t="shared" si="8"/>
        <v>0</v>
      </c>
      <c r="U25" s="71" t="str">
        <f t="shared" si="19"/>
        <v>0</v>
      </c>
      <c r="V25" s="71">
        <f t="shared" si="9"/>
        <v>0</v>
      </c>
      <c r="W25" s="71" t="str">
        <f t="shared" si="20"/>
        <v>0</v>
      </c>
      <c r="X25" s="71">
        <f t="shared" si="10"/>
        <v>0</v>
      </c>
      <c r="Y25" s="71" t="str">
        <f t="shared" si="21"/>
        <v>0</v>
      </c>
      <c r="Z25" s="71">
        <f t="shared" si="11"/>
        <v>0</v>
      </c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</row>
    <row r="26" spans="1:39" ht="15.75" thickBot="1">
      <c r="A26" s="102">
        <v>43862.54178240741</v>
      </c>
      <c r="B26" s="64">
        <f>Parâmetros!G15*0.04*46.0055</f>
        <v>10.2868298</v>
      </c>
      <c r="C26" s="97">
        <f t="shared" si="0"/>
        <v>10.2868298</v>
      </c>
      <c r="D26" s="101">
        <f t="shared" si="1"/>
        <v>2.0573659599999998</v>
      </c>
      <c r="E26" s="60" t="str">
        <f t="shared" si="12"/>
        <v>1</v>
      </c>
      <c r="F26" s="69">
        <f t="shared" si="2"/>
        <v>-143.970340945</v>
      </c>
      <c r="G26" s="60" t="str">
        <f t="shared" si="13"/>
        <v>0</v>
      </c>
      <c r="H26" s="69">
        <f t="shared" si="3"/>
        <v>-30.985170472500002</v>
      </c>
      <c r="I26" s="60" t="str">
        <f t="shared" si="14"/>
        <v>0</v>
      </c>
      <c r="J26" s="69">
        <f t="shared" si="4"/>
        <v>90.793406857037041</v>
      </c>
      <c r="K26" s="60" t="str">
        <f t="shared" si="15"/>
        <v>0</v>
      </c>
      <c r="L26" s="69">
        <f t="shared" si="5"/>
        <v>82.442134920000015</v>
      </c>
      <c r="M26" s="73" t="str">
        <f t="shared" si="16"/>
        <v>0</v>
      </c>
      <c r="N26" s="76">
        <f t="shared" si="6"/>
        <v>2.0573659599999998</v>
      </c>
      <c r="O26" s="77">
        <v>260</v>
      </c>
      <c r="Q26" s="71" t="str">
        <f t="shared" si="17"/>
        <v>1</v>
      </c>
      <c r="R26" s="71">
        <f t="shared" si="7"/>
        <v>1</v>
      </c>
      <c r="S26" s="71" t="str">
        <f t="shared" si="18"/>
        <v>0</v>
      </c>
      <c r="T26" s="71">
        <f t="shared" si="8"/>
        <v>0</v>
      </c>
      <c r="U26" s="71" t="str">
        <f t="shared" si="19"/>
        <v>0</v>
      </c>
      <c r="V26" s="71">
        <f t="shared" si="9"/>
        <v>0</v>
      </c>
      <c r="W26" s="71" t="str">
        <f t="shared" si="20"/>
        <v>0</v>
      </c>
      <c r="X26" s="71">
        <f t="shared" si="10"/>
        <v>0</v>
      </c>
      <c r="Y26" s="71" t="str">
        <f t="shared" si="21"/>
        <v>0</v>
      </c>
      <c r="Z26" s="71">
        <f t="shared" si="11"/>
        <v>0</v>
      </c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</row>
    <row r="27" spans="1:39" ht="15.75" thickBot="1">
      <c r="A27" s="102">
        <v>43862.583449074074</v>
      </c>
      <c r="B27" s="64">
        <f>Parâmetros!G16*0.04*46.0055</f>
        <v>8.6858383999999997</v>
      </c>
      <c r="C27" s="97">
        <f t="shared" si="0"/>
        <v>8.6858383999999997</v>
      </c>
      <c r="D27" s="101">
        <f t="shared" si="1"/>
        <v>1.73716768</v>
      </c>
      <c r="E27" s="60" t="str">
        <f t="shared" si="12"/>
        <v>1</v>
      </c>
      <c r="F27" s="69">
        <f t="shared" si="2"/>
        <v>-145.53130756000002</v>
      </c>
      <c r="G27" s="60" t="str">
        <f t="shared" si="13"/>
        <v>0</v>
      </c>
      <c r="H27" s="69">
        <f t="shared" si="3"/>
        <v>-31.765653780000008</v>
      </c>
      <c r="I27" s="60" t="str">
        <f t="shared" si="14"/>
        <v>0</v>
      </c>
      <c r="J27" s="69">
        <f t="shared" si="4"/>
        <v>90.637260782222228</v>
      </c>
      <c r="K27" s="60" t="str">
        <f t="shared" si="15"/>
        <v>0</v>
      </c>
      <c r="L27" s="69">
        <f t="shared" si="5"/>
        <v>82.272618183529403</v>
      </c>
      <c r="M27" s="73" t="str">
        <f t="shared" si="16"/>
        <v>0</v>
      </c>
      <c r="N27" s="76">
        <f t="shared" si="6"/>
        <v>1.73716768</v>
      </c>
      <c r="O27" s="77">
        <v>260</v>
      </c>
      <c r="Q27" s="71" t="str">
        <f t="shared" si="17"/>
        <v>1</v>
      </c>
      <c r="R27" s="71">
        <f t="shared" si="7"/>
        <v>1</v>
      </c>
      <c r="S27" s="71" t="str">
        <f t="shared" si="18"/>
        <v>0</v>
      </c>
      <c r="T27" s="71">
        <f t="shared" si="8"/>
        <v>0</v>
      </c>
      <c r="U27" s="71" t="str">
        <f t="shared" si="19"/>
        <v>0</v>
      </c>
      <c r="V27" s="71">
        <f t="shared" si="9"/>
        <v>0</v>
      </c>
      <c r="W27" s="71" t="str">
        <f t="shared" si="20"/>
        <v>0</v>
      </c>
      <c r="X27" s="71">
        <f t="shared" si="10"/>
        <v>0</v>
      </c>
      <c r="Y27" s="71" t="str">
        <f t="shared" si="21"/>
        <v>0</v>
      </c>
      <c r="Z27" s="71">
        <f t="shared" si="11"/>
        <v>0</v>
      </c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</row>
    <row r="28" spans="1:39" ht="15.75" thickBot="1">
      <c r="A28" s="102">
        <v>43862.625115740739</v>
      </c>
      <c r="B28" s="64">
        <f>Parâmetros!G17*0.04*46.0055</f>
        <v>7.7841306000000001</v>
      </c>
      <c r="C28" s="97">
        <f t="shared" si="0"/>
        <v>7.7841306000000001</v>
      </c>
      <c r="D28" s="101">
        <f t="shared" si="1"/>
        <v>1.55682612</v>
      </c>
      <c r="E28" s="60" t="str">
        <f t="shared" si="12"/>
        <v>1</v>
      </c>
      <c r="F28" s="69">
        <f t="shared" si="2"/>
        <v>-146.41047266500001</v>
      </c>
      <c r="G28" s="60" t="str">
        <f t="shared" si="13"/>
        <v>0</v>
      </c>
      <c r="H28" s="69">
        <f t="shared" si="3"/>
        <v>-32.205236332500007</v>
      </c>
      <c r="I28" s="60" t="str">
        <f t="shared" si="14"/>
        <v>0</v>
      </c>
      <c r="J28" s="69">
        <f t="shared" si="4"/>
        <v>90.549316441234566</v>
      </c>
      <c r="K28" s="60" t="str">
        <f t="shared" si="15"/>
        <v>0</v>
      </c>
      <c r="L28" s="69">
        <f t="shared" si="5"/>
        <v>82.177143240000007</v>
      </c>
      <c r="M28" s="73" t="str">
        <f t="shared" si="16"/>
        <v>0</v>
      </c>
      <c r="N28" s="76">
        <f t="shared" si="6"/>
        <v>1.55682612</v>
      </c>
      <c r="O28" s="77">
        <v>260</v>
      </c>
      <c r="Q28" s="71" t="str">
        <f t="shared" si="17"/>
        <v>1</v>
      </c>
      <c r="R28" s="71">
        <f t="shared" si="7"/>
        <v>1</v>
      </c>
      <c r="S28" s="71" t="str">
        <f t="shared" si="18"/>
        <v>0</v>
      </c>
      <c r="T28" s="71">
        <f t="shared" si="8"/>
        <v>0</v>
      </c>
      <c r="U28" s="71" t="str">
        <f t="shared" si="19"/>
        <v>0</v>
      </c>
      <c r="V28" s="71">
        <f t="shared" si="9"/>
        <v>0</v>
      </c>
      <c r="W28" s="71" t="str">
        <f t="shared" si="20"/>
        <v>0</v>
      </c>
      <c r="X28" s="71">
        <f t="shared" si="10"/>
        <v>0</v>
      </c>
      <c r="Y28" s="71" t="str">
        <f t="shared" si="21"/>
        <v>0</v>
      </c>
      <c r="Z28" s="71">
        <f t="shared" si="11"/>
        <v>0</v>
      </c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</row>
    <row r="29" spans="1:39" ht="15.75" thickBot="1">
      <c r="A29" s="102">
        <v>43862.66678240741</v>
      </c>
      <c r="B29" s="64">
        <f>Parâmetros!G18*0.04*46.0055</f>
        <v>8.0417614000000004</v>
      </c>
      <c r="C29" s="97">
        <f t="shared" si="0"/>
        <v>8.0417614000000004</v>
      </c>
      <c r="D29" s="101">
        <f t="shared" si="1"/>
        <v>1.6083522800000001</v>
      </c>
      <c r="E29" s="60" t="str">
        <f t="shared" si="12"/>
        <v>1</v>
      </c>
      <c r="F29" s="69">
        <f t="shared" si="2"/>
        <v>-146.15928263499998</v>
      </c>
      <c r="G29" s="60" t="str">
        <f t="shared" si="13"/>
        <v>0</v>
      </c>
      <c r="H29" s="69">
        <f t="shared" si="3"/>
        <v>-32.079641317499991</v>
      </c>
      <c r="I29" s="60" t="str">
        <f t="shared" si="14"/>
        <v>0</v>
      </c>
      <c r="J29" s="69">
        <f t="shared" si="4"/>
        <v>90.574443395802462</v>
      </c>
      <c r="K29" s="60" t="str">
        <f t="shared" si="15"/>
        <v>0</v>
      </c>
      <c r="L29" s="69">
        <f t="shared" si="5"/>
        <v>82.204421795294124</v>
      </c>
      <c r="M29" s="73" t="str">
        <f t="shared" si="16"/>
        <v>0</v>
      </c>
      <c r="N29" s="76">
        <f t="shared" si="6"/>
        <v>1.6083522800000001</v>
      </c>
      <c r="O29" s="77">
        <v>260</v>
      </c>
      <c r="Q29" s="71" t="str">
        <f t="shared" si="17"/>
        <v>1</v>
      </c>
      <c r="R29" s="71">
        <f t="shared" si="7"/>
        <v>1</v>
      </c>
      <c r="S29" s="71" t="str">
        <f t="shared" si="18"/>
        <v>0</v>
      </c>
      <c r="T29" s="71">
        <f t="shared" si="8"/>
        <v>0</v>
      </c>
      <c r="U29" s="71" t="str">
        <f t="shared" si="19"/>
        <v>0</v>
      </c>
      <c r="V29" s="71">
        <f t="shared" si="9"/>
        <v>0</v>
      </c>
      <c r="W29" s="71" t="str">
        <f t="shared" si="20"/>
        <v>0</v>
      </c>
      <c r="X29" s="71">
        <f t="shared" si="10"/>
        <v>0</v>
      </c>
      <c r="Y29" s="71" t="str">
        <f t="shared" si="21"/>
        <v>0</v>
      </c>
      <c r="Z29" s="71">
        <f t="shared" si="11"/>
        <v>0</v>
      </c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</row>
    <row r="30" spans="1:39" ht="15.75" thickBot="1">
      <c r="A30" s="102">
        <v>43862.708449074074</v>
      </c>
      <c r="B30" s="64">
        <f>Parâmetros!G19*0.04*46.0055</f>
        <v>10.378840799999999</v>
      </c>
      <c r="C30" s="97">
        <f t="shared" si="0"/>
        <v>10.378840799999999</v>
      </c>
      <c r="D30" s="101">
        <f t="shared" si="1"/>
        <v>2.0757681599999995</v>
      </c>
      <c r="E30" s="60" t="str">
        <f t="shared" si="12"/>
        <v>1</v>
      </c>
      <c r="F30" s="69">
        <f t="shared" si="2"/>
        <v>-143.88063022</v>
      </c>
      <c r="G30" s="60" t="str">
        <f t="shared" si="13"/>
        <v>0</v>
      </c>
      <c r="H30" s="69">
        <f t="shared" si="3"/>
        <v>-30.94031511</v>
      </c>
      <c r="I30" s="60" t="str">
        <f t="shared" si="14"/>
        <v>0</v>
      </c>
      <c r="J30" s="69">
        <f t="shared" si="4"/>
        <v>90.802380769382722</v>
      </c>
      <c r="K30" s="60" t="str">
        <f t="shared" si="15"/>
        <v>0</v>
      </c>
      <c r="L30" s="69">
        <f t="shared" si="5"/>
        <v>82.451877261176463</v>
      </c>
      <c r="M30" s="73" t="str">
        <f t="shared" si="16"/>
        <v>0</v>
      </c>
      <c r="N30" s="76">
        <f t="shared" si="6"/>
        <v>2.0757681599999995</v>
      </c>
      <c r="O30" s="77">
        <v>260</v>
      </c>
      <c r="Q30" s="71" t="str">
        <f t="shared" si="17"/>
        <v>1</v>
      </c>
      <c r="R30" s="71">
        <f t="shared" si="7"/>
        <v>1</v>
      </c>
      <c r="S30" s="71" t="str">
        <f t="shared" si="18"/>
        <v>0</v>
      </c>
      <c r="T30" s="71">
        <f t="shared" si="8"/>
        <v>0</v>
      </c>
      <c r="U30" s="71" t="str">
        <f t="shared" si="19"/>
        <v>0</v>
      </c>
      <c r="V30" s="71">
        <f t="shared" si="9"/>
        <v>0</v>
      </c>
      <c r="W30" s="71" t="str">
        <f t="shared" si="20"/>
        <v>0</v>
      </c>
      <c r="X30" s="71">
        <f t="shared" si="10"/>
        <v>0</v>
      </c>
      <c r="Y30" s="71" t="str">
        <f t="shared" si="21"/>
        <v>0</v>
      </c>
      <c r="Z30" s="71">
        <f t="shared" si="11"/>
        <v>0</v>
      </c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</row>
    <row r="31" spans="1:39" ht="15.75" thickBot="1">
      <c r="A31" s="102">
        <v>43862.750115740739</v>
      </c>
      <c r="B31" s="64">
        <f>Parâmetros!G20*0.04*46.0055</f>
        <v>12.458289399999998</v>
      </c>
      <c r="C31" s="97">
        <f t="shared" si="0"/>
        <v>12.458289399999998</v>
      </c>
      <c r="D31" s="101">
        <f t="shared" si="1"/>
        <v>2.4916578799999995</v>
      </c>
      <c r="E31" s="60" t="str">
        <f t="shared" si="12"/>
        <v>1</v>
      </c>
      <c r="F31" s="69">
        <f t="shared" si="2"/>
        <v>-141.85316783499997</v>
      </c>
      <c r="G31" s="60" t="str">
        <f t="shared" si="13"/>
        <v>0</v>
      </c>
      <c r="H31" s="69">
        <f t="shared" si="3"/>
        <v>-29.926583917499983</v>
      </c>
      <c r="I31" s="60" t="str">
        <f t="shared" si="14"/>
        <v>0</v>
      </c>
      <c r="J31" s="69">
        <f t="shared" si="4"/>
        <v>91.005191188395059</v>
      </c>
      <c r="K31" s="60" t="str">
        <f t="shared" si="15"/>
        <v>0</v>
      </c>
      <c r="L31" s="69">
        <f t="shared" si="5"/>
        <v>82.672054171764714</v>
      </c>
      <c r="M31" s="73" t="str">
        <f t="shared" si="16"/>
        <v>0</v>
      </c>
      <c r="N31" s="76">
        <f t="shared" si="6"/>
        <v>2.4916578799999995</v>
      </c>
      <c r="O31" s="77">
        <v>260</v>
      </c>
      <c r="Q31" s="71" t="str">
        <f t="shared" si="17"/>
        <v>1</v>
      </c>
      <c r="R31" s="71">
        <f t="shared" si="7"/>
        <v>1</v>
      </c>
      <c r="S31" s="71" t="str">
        <f t="shared" si="18"/>
        <v>0</v>
      </c>
      <c r="T31" s="71">
        <f t="shared" si="8"/>
        <v>0</v>
      </c>
      <c r="U31" s="71" t="str">
        <f t="shared" si="19"/>
        <v>0</v>
      </c>
      <c r="V31" s="71">
        <f t="shared" si="9"/>
        <v>0</v>
      </c>
      <c r="W31" s="71" t="str">
        <f t="shared" si="20"/>
        <v>0</v>
      </c>
      <c r="X31" s="71">
        <f t="shared" si="10"/>
        <v>0</v>
      </c>
      <c r="Y31" s="71" t="str">
        <f t="shared" si="21"/>
        <v>0</v>
      </c>
      <c r="Z31" s="71">
        <f t="shared" si="11"/>
        <v>0</v>
      </c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</row>
    <row r="32" spans="1:39" ht="15.75" thickBot="1">
      <c r="A32" s="102">
        <v>43862.79178240741</v>
      </c>
      <c r="B32" s="64">
        <f>Parâmetros!G21*0.04*46.0055</f>
        <v>16.249142599999999</v>
      </c>
      <c r="C32" s="97">
        <f t="shared" si="0"/>
        <v>16.249142599999999</v>
      </c>
      <c r="D32" s="101">
        <f t="shared" si="1"/>
        <v>3.2498285199999999</v>
      </c>
      <c r="E32" s="60" t="str">
        <f t="shared" si="12"/>
        <v>1</v>
      </c>
      <c r="F32" s="69">
        <f t="shared" si="2"/>
        <v>-138.15708596499999</v>
      </c>
      <c r="G32" s="60" t="str">
        <f t="shared" si="13"/>
        <v>0</v>
      </c>
      <c r="H32" s="69">
        <f t="shared" si="3"/>
        <v>-28.078542982499997</v>
      </c>
      <c r="I32" s="60" t="str">
        <f t="shared" si="14"/>
        <v>0</v>
      </c>
      <c r="J32" s="69">
        <f t="shared" si="4"/>
        <v>91.374916377037039</v>
      </c>
      <c r="K32" s="60" t="str">
        <f t="shared" si="15"/>
        <v>0</v>
      </c>
      <c r="L32" s="69">
        <f t="shared" si="5"/>
        <v>83.073438628235294</v>
      </c>
      <c r="M32" s="73" t="str">
        <f t="shared" si="16"/>
        <v>0</v>
      </c>
      <c r="N32" s="76">
        <f t="shared" si="6"/>
        <v>3.2498285199999999</v>
      </c>
      <c r="O32" s="77">
        <v>260</v>
      </c>
      <c r="Q32" s="71" t="str">
        <f t="shared" si="17"/>
        <v>1</v>
      </c>
      <c r="R32" s="71">
        <f t="shared" si="7"/>
        <v>1</v>
      </c>
      <c r="S32" s="71" t="str">
        <f t="shared" si="18"/>
        <v>0</v>
      </c>
      <c r="T32" s="71">
        <f t="shared" si="8"/>
        <v>0</v>
      </c>
      <c r="U32" s="71" t="str">
        <f t="shared" si="19"/>
        <v>0</v>
      </c>
      <c r="V32" s="71">
        <f t="shared" si="9"/>
        <v>0</v>
      </c>
      <c r="W32" s="71" t="str">
        <f t="shared" si="20"/>
        <v>0</v>
      </c>
      <c r="X32" s="71">
        <f t="shared" si="10"/>
        <v>0</v>
      </c>
      <c r="Y32" s="71" t="str">
        <f t="shared" si="21"/>
        <v>0</v>
      </c>
      <c r="Z32" s="71">
        <f t="shared" si="11"/>
        <v>0</v>
      </c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</row>
    <row r="33" spans="1:39" ht="15.75" thickBot="1">
      <c r="A33" s="102">
        <v>43862.833449074074</v>
      </c>
      <c r="B33" s="64">
        <f>Parâmetros!G22*0.04*46.0055</f>
        <v>19.1566902</v>
      </c>
      <c r="C33" s="97">
        <f t="shared" si="0"/>
        <v>19.1566902</v>
      </c>
      <c r="D33" s="101">
        <f t="shared" si="1"/>
        <v>3.8313380400000003</v>
      </c>
      <c r="E33" s="60" t="str">
        <f t="shared" si="12"/>
        <v>1</v>
      </c>
      <c r="F33" s="69">
        <f t="shared" si="2"/>
        <v>-135.32222705499998</v>
      </c>
      <c r="G33" s="60" t="str">
        <f t="shared" si="13"/>
        <v>0</v>
      </c>
      <c r="H33" s="69">
        <f t="shared" si="3"/>
        <v>-26.661113527499992</v>
      </c>
      <c r="I33" s="60" t="str">
        <f t="shared" si="14"/>
        <v>0</v>
      </c>
      <c r="J33" s="69">
        <f t="shared" si="4"/>
        <v>91.658492007160504</v>
      </c>
      <c r="K33" s="60" t="str">
        <f t="shared" si="15"/>
        <v>0</v>
      </c>
      <c r="L33" s="69">
        <f t="shared" si="5"/>
        <v>83.381296609411748</v>
      </c>
      <c r="M33" s="73" t="str">
        <f t="shared" si="16"/>
        <v>0</v>
      </c>
      <c r="N33" s="76">
        <f t="shared" si="6"/>
        <v>3.8313380400000003</v>
      </c>
      <c r="O33" s="77">
        <v>260</v>
      </c>
      <c r="Q33" s="71" t="str">
        <f t="shared" si="17"/>
        <v>1</v>
      </c>
      <c r="R33" s="71">
        <f t="shared" si="7"/>
        <v>1</v>
      </c>
      <c r="S33" s="71" t="str">
        <f t="shared" si="18"/>
        <v>0</v>
      </c>
      <c r="T33" s="71">
        <f t="shared" si="8"/>
        <v>0</v>
      </c>
      <c r="U33" s="71" t="str">
        <f t="shared" si="19"/>
        <v>0</v>
      </c>
      <c r="V33" s="71">
        <f t="shared" si="9"/>
        <v>0</v>
      </c>
      <c r="W33" s="71" t="str">
        <f t="shared" si="20"/>
        <v>0</v>
      </c>
      <c r="X33" s="71">
        <f t="shared" si="10"/>
        <v>0</v>
      </c>
      <c r="Y33" s="71" t="str">
        <f t="shared" si="21"/>
        <v>0</v>
      </c>
      <c r="Z33" s="71">
        <f t="shared" si="11"/>
        <v>0</v>
      </c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</row>
    <row r="34" spans="1:39" ht="15.75" thickBot="1">
      <c r="A34" s="102">
        <v>43862.875115740739</v>
      </c>
      <c r="B34" s="64">
        <f>Parâmetros!G23*0.04*46.0055</f>
        <v>20.076800200000001</v>
      </c>
      <c r="C34" s="97">
        <f t="shared" si="0"/>
        <v>20.076800200000001</v>
      </c>
      <c r="D34" s="101">
        <f t="shared" si="1"/>
        <v>4.01536004</v>
      </c>
      <c r="E34" s="60" t="str">
        <f t="shared" si="12"/>
        <v>1</v>
      </c>
      <c r="F34" s="69">
        <f t="shared" si="2"/>
        <v>-134.42511980499998</v>
      </c>
      <c r="G34" s="60" t="str">
        <f t="shared" si="13"/>
        <v>0</v>
      </c>
      <c r="H34" s="69">
        <f t="shared" si="3"/>
        <v>-26.21255990249999</v>
      </c>
      <c r="I34" s="60" t="str">
        <f t="shared" si="14"/>
        <v>0</v>
      </c>
      <c r="J34" s="69">
        <f t="shared" si="4"/>
        <v>91.748231130617285</v>
      </c>
      <c r="K34" s="60" t="str">
        <f t="shared" si="15"/>
        <v>0</v>
      </c>
      <c r="L34" s="69">
        <f t="shared" si="5"/>
        <v>83.478720021176471</v>
      </c>
      <c r="M34" s="73" t="str">
        <f t="shared" si="16"/>
        <v>0</v>
      </c>
      <c r="N34" s="76">
        <f t="shared" si="6"/>
        <v>4.01536004</v>
      </c>
      <c r="O34" s="77">
        <v>260</v>
      </c>
      <c r="Q34" s="71" t="str">
        <f t="shared" si="17"/>
        <v>1</v>
      </c>
      <c r="R34" s="71">
        <f t="shared" si="7"/>
        <v>1</v>
      </c>
      <c r="S34" s="71" t="str">
        <f t="shared" si="18"/>
        <v>0</v>
      </c>
      <c r="T34" s="71">
        <f t="shared" si="8"/>
        <v>0</v>
      </c>
      <c r="U34" s="71" t="str">
        <f t="shared" si="19"/>
        <v>0</v>
      </c>
      <c r="V34" s="71">
        <f t="shared" si="9"/>
        <v>0</v>
      </c>
      <c r="W34" s="71" t="str">
        <f t="shared" si="20"/>
        <v>0</v>
      </c>
      <c r="X34" s="71">
        <f t="shared" si="10"/>
        <v>0</v>
      </c>
      <c r="Y34" s="71" t="str">
        <f t="shared" si="21"/>
        <v>0</v>
      </c>
      <c r="Z34" s="71">
        <f t="shared" si="11"/>
        <v>0</v>
      </c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</row>
    <row r="35" spans="1:39" ht="15.75" thickBot="1">
      <c r="A35" s="102">
        <v>43862.91678240741</v>
      </c>
      <c r="B35" s="64">
        <f>Parâmetros!G24*0.04*46.0055</f>
        <v>16.175533799999997</v>
      </c>
      <c r="C35" s="97">
        <f t="shared" si="0"/>
        <v>16.175533799999997</v>
      </c>
      <c r="D35" s="101">
        <f t="shared" si="1"/>
        <v>3.2351067599999994</v>
      </c>
      <c r="E35" s="60" t="str">
        <f t="shared" si="12"/>
        <v>1</v>
      </c>
      <c r="F35" s="69">
        <f t="shared" si="2"/>
        <v>-138.22885454500002</v>
      </c>
      <c r="G35" s="60" t="str">
        <f t="shared" si="13"/>
        <v>0</v>
      </c>
      <c r="H35" s="69">
        <f t="shared" si="3"/>
        <v>-28.114427272500009</v>
      </c>
      <c r="I35" s="60" t="str">
        <f t="shared" si="14"/>
        <v>0</v>
      </c>
      <c r="J35" s="69">
        <f t="shared" si="4"/>
        <v>91.367737247160491</v>
      </c>
      <c r="K35" s="60" t="str">
        <f t="shared" si="15"/>
        <v>0</v>
      </c>
      <c r="L35" s="69">
        <f t="shared" si="5"/>
        <v>83.06564475529413</v>
      </c>
      <c r="M35" s="73" t="str">
        <f t="shared" si="16"/>
        <v>0</v>
      </c>
      <c r="N35" s="76">
        <f t="shared" si="6"/>
        <v>3.2351067599999994</v>
      </c>
      <c r="O35" s="77">
        <v>260</v>
      </c>
      <c r="Q35" s="71" t="str">
        <f t="shared" si="17"/>
        <v>1</v>
      </c>
      <c r="R35" s="71">
        <f t="shared" si="7"/>
        <v>1</v>
      </c>
      <c r="S35" s="71" t="str">
        <f t="shared" si="18"/>
        <v>0</v>
      </c>
      <c r="T35" s="71">
        <f t="shared" si="8"/>
        <v>0</v>
      </c>
      <c r="U35" s="71" t="str">
        <f t="shared" si="19"/>
        <v>0</v>
      </c>
      <c r="V35" s="71">
        <f t="shared" si="9"/>
        <v>0</v>
      </c>
      <c r="W35" s="71" t="str">
        <f t="shared" si="20"/>
        <v>0</v>
      </c>
      <c r="X35" s="71">
        <f t="shared" si="10"/>
        <v>0</v>
      </c>
      <c r="Y35" s="71" t="str">
        <f t="shared" si="21"/>
        <v>0</v>
      </c>
      <c r="Z35" s="71">
        <f t="shared" si="11"/>
        <v>0</v>
      </c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</row>
    <row r="36" spans="1:39" ht="15.75" thickBot="1">
      <c r="A36" s="102">
        <v>43862.958449074074</v>
      </c>
      <c r="B36" s="64">
        <f>Parâmetros!G25*0.04*46.0055</f>
        <v>15.862696399999999</v>
      </c>
      <c r="C36" s="97">
        <f t="shared" si="0"/>
        <v>15.862696399999999</v>
      </c>
      <c r="D36" s="101">
        <f t="shared" si="1"/>
        <v>3.1725392799999996</v>
      </c>
      <c r="E36" s="60" t="str">
        <f t="shared" si="12"/>
        <v>1</v>
      </c>
      <c r="F36" s="69">
        <f t="shared" si="2"/>
        <v>-138.53387100999998</v>
      </c>
      <c r="G36" s="60" t="str">
        <f t="shared" si="13"/>
        <v>0</v>
      </c>
      <c r="H36" s="69">
        <f t="shared" si="3"/>
        <v>-28.266935504999992</v>
      </c>
      <c r="I36" s="60" t="str">
        <f t="shared" si="14"/>
        <v>0</v>
      </c>
      <c r="J36" s="69">
        <f t="shared" si="4"/>
        <v>91.337225945185182</v>
      </c>
      <c r="K36" s="60" t="str">
        <f t="shared" si="15"/>
        <v>0</v>
      </c>
      <c r="L36" s="69">
        <f t="shared" si="5"/>
        <v>83.032520795294118</v>
      </c>
      <c r="M36" s="73" t="str">
        <f t="shared" si="16"/>
        <v>0</v>
      </c>
      <c r="N36" s="76">
        <f t="shared" si="6"/>
        <v>3.1725392799999996</v>
      </c>
      <c r="O36" s="77">
        <v>260</v>
      </c>
      <c r="Q36" s="71" t="str">
        <f t="shared" si="17"/>
        <v>1</v>
      </c>
      <c r="R36" s="71">
        <f t="shared" si="7"/>
        <v>1</v>
      </c>
      <c r="S36" s="71" t="str">
        <f t="shared" si="18"/>
        <v>0</v>
      </c>
      <c r="T36" s="71">
        <f t="shared" si="8"/>
        <v>0</v>
      </c>
      <c r="U36" s="71" t="str">
        <f t="shared" si="19"/>
        <v>0</v>
      </c>
      <c r="V36" s="71">
        <f t="shared" si="9"/>
        <v>0</v>
      </c>
      <c r="W36" s="71" t="str">
        <f t="shared" si="20"/>
        <v>0</v>
      </c>
      <c r="X36" s="71">
        <f t="shared" si="10"/>
        <v>0</v>
      </c>
      <c r="Y36" s="71" t="str">
        <f t="shared" si="21"/>
        <v>0</v>
      </c>
      <c r="Z36" s="71">
        <f t="shared" si="11"/>
        <v>0</v>
      </c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</row>
    <row r="37" spans="1:39" ht="15.75" thickBot="1">
      <c r="A37" s="102">
        <v>43863.000115740739</v>
      </c>
      <c r="B37" s="64">
        <f>Parâmetros!G26*0.04*46.0055</f>
        <v>21.622585000000001</v>
      </c>
      <c r="C37" s="97">
        <f t="shared" si="0"/>
        <v>21.622585000000001</v>
      </c>
      <c r="D37" s="101">
        <f t="shared" si="1"/>
        <v>4.3245170000000002</v>
      </c>
      <c r="E37" s="60" t="str">
        <f t="shared" si="12"/>
        <v>1</v>
      </c>
      <c r="F37" s="69">
        <f t="shared" si="2"/>
        <v>-132.91797962499999</v>
      </c>
      <c r="G37" s="60" t="str">
        <f t="shared" si="13"/>
        <v>0</v>
      </c>
      <c r="H37" s="69">
        <f t="shared" si="3"/>
        <v>-25.458989812499993</v>
      </c>
      <c r="I37" s="60" t="str">
        <f t="shared" si="14"/>
        <v>0</v>
      </c>
      <c r="J37" s="69">
        <f t="shared" si="4"/>
        <v>91.898992858024684</v>
      </c>
      <c r="K37" s="60" t="str">
        <f t="shared" si="15"/>
        <v>0</v>
      </c>
      <c r="L37" s="69">
        <f t="shared" si="5"/>
        <v>83.642391352941175</v>
      </c>
      <c r="M37" s="73" t="str">
        <f t="shared" si="16"/>
        <v>0</v>
      </c>
      <c r="N37" s="76">
        <f t="shared" si="6"/>
        <v>4.3245170000000002</v>
      </c>
      <c r="O37" s="77">
        <v>260</v>
      </c>
      <c r="Q37" s="71" t="str">
        <f t="shared" si="17"/>
        <v>1</v>
      </c>
      <c r="R37" s="71">
        <f t="shared" si="7"/>
        <v>1</v>
      </c>
      <c r="S37" s="71" t="str">
        <f t="shared" si="18"/>
        <v>0</v>
      </c>
      <c r="T37" s="71">
        <f t="shared" si="8"/>
        <v>0</v>
      </c>
      <c r="U37" s="71" t="str">
        <f t="shared" si="19"/>
        <v>0</v>
      </c>
      <c r="V37" s="71">
        <f t="shared" si="9"/>
        <v>0</v>
      </c>
      <c r="W37" s="71" t="str">
        <f t="shared" si="20"/>
        <v>0</v>
      </c>
      <c r="X37" s="71">
        <f t="shared" si="10"/>
        <v>0</v>
      </c>
      <c r="Y37" s="71" t="str">
        <f t="shared" si="21"/>
        <v>0</v>
      </c>
      <c r="Z37" s="71">
        <f t="shared" si="11"/>
        <v>0</v>
      </c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</row>
    <row r="38" spans="1:39" ht="15.75" thickBot="1">
      <c r="A38" s="102">
        <v>43863.04178240741</v>
      </c>
      <c r="B38" s="64">
        <f>Parâmetros!G27*0.04*46.0055</f>
        <v>24.714154600000001</v>
      </c>
      <c r="C38" s="97">
        <f t="shared" si="0"/>
        <v>24.714154600000001</v>
      </c>
      <c r="D38" s="101">
        <f t="shared" si="1"/>
        <v>4.9428309200000005</v>
      </c>
      <c r="E38" s="60" t="str">
        <f t="shared" si="12"/>
        <v>1</v>
      </c>
      <c r="F38" s="69">
        <f t="shared" si="2"/>
        <v>-129.903699265</v>
      </c>
      <c r="G38" s="60" t="str">
        <f t="shared" si="13"/>
        <v>0</v>
      </c>
      <c r="H38" s="69">
        <f t="shared" si="3"/>
        <v>-23.9518496325</v>
      </c>
      <c r="I38" s="60" t="str">
        <f t="shared" si="14"/>
        <v>0</v>
      </c>
      <c r="J38" s="69">
        <f t="shared" si="4"/>
        <v>92.200516312839511</v>
      </c>
      <c r="K38" s="60" t="str">
        <f t="shared" si="15"/>
        <v>0</v>
      </c>
      <c r="L38" s="69">
        <f t="shared" si="5"/>
        <v>83.969734016470582</v>
      </c>
      <c r="M38" s="73" t="str">
        <f t="shared" si="16"/>
        <v>0</v>
      </c>
      <c r="N38" s="76">
        <f t="shared" si="6"/>
        <v>4.9428309200000005</v>
      </c>
      <c r="O38" s="77">
        <v>260</v>
      </c>
      <c r="Q38" s="71" t="str">
        <f t="shared" si="17"/>
        <v>1</v>
      </c>
      <c r="R38" s="71">
        <f t="shared" si="7"/>
        <v>1</v>
      </c>
      <c r="S38" s="71" t="str">
        <f t="shared" si="18"/>
        <v>0</v>
      </c>
      <c r="T38" s="71">
        <f t="shared" si="8"/>
        <v>0</v>
      </c>
      <c r="U38" s="71" t="str">
        <f t="shared" si="19"/>
        <v>0</v>
      </c>
      <c r="V38" s="71">
        <f t="shared" si="9"/>
        <v>0</v>
      </c>
      <c r="W38" s="71" t="str">
        <f t="shared" si="20"/>
        <v>0</v>
      </c>
      <c r="X38" s="71">
        <f t="shared" si="10"/>
        <v>0</v>
      </c>
      <c r="Y38" s="71" t="str">
        <f t="shared" si="21"/>
        <v>0</v>
      </c>
      <c r="Z38" s="71">
        <f t="shared" si="11"/>
        <v>0</v>
      </c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</row>
    <row r="39" spans="1:39" ht="15.75" thickBot="1">
      <c r="A39" s="102">
        <v>43863.083449074074</v>
      </c>
      <c r="B39" s="64">
        <f>Parâmetros!G28*0.04*46.0055</f>
        <v>42.361864399999995</v>
      </c>
      <c r="C39" s="97">
        <f t="shared" si="0"/>
        <v>42.361864399999995</v>
      </c>
      <c r="D39" s="101">
        <f t="shared" si="1"/>
        <v>8.4723728799999982</v>
      </c>
      <c r="E39" s="60" t="str">
        <f t="shared" si="12"/>
        <v>1</v>
      </c>
      <c r="F39" s="69">
        <f t="shared" si="2"/>
        <v>-112.69718220999999</v>
      </c>
      <c r="G39" s="60" t="str">
        <f t="shared" si="13"/>
        <v>0</v>
      </c>
      <c r="H39" s="69">
        <f t="shared" si="3"/>
        <v>-15.348591104999997</v>
      </c>
      <c r="I39" s="60" t="str">
        <f t="shared" si="14"/>
        <v>0</v>
      </c>
      <c r="J39" s="69">
        <f t="shared" si="4"/>
        <v>93.921712700740741</v>
      </c>
      <c r="K39" s="60" t="str">
        <f t="shared" si="15"/>
        <v>0</v>
      </c>
      <c r="L39" s="69">
        <f t="shared" si="5"/>
        <v>85.838315054117658</v>
      </c>
      <c r="M39" s="73" t="str">
        <f t="shared" si="16"/>
        <v>0</v>
      </c>
      <c r="N39" s="76">
        <f t="shared" si="6"/>
        <v>8.4723728799999982</v>
      </c>
      <c r="O39" s="77">
        <v>260</v>
      </c>
      <c r="Q39" s="71" t="str">
        <f t="shared" si="17"/>
        <v>1</v>
      </c>
      <c r="R39" s="71">
        <f t="shared" si="7"/>
        <v>1</v>
      </c>
      <c r="S39" s="71" t="str">
        <f t="shared" si="18"/>
        <v>0</v>
      </c>
      <c r="T39" s="71">
        <f t="shared" si="8"/>
        <v>0</v>
      </c>
      <c r="U39" s="71" t="str">
        <f t="shared" si="19"/>
        <v>0</v>
      </c>
      <c r="V39" s="71">
        <f t="shared" si="9"/>
        <v>0</v>
      </c>
      <c r="W39" s="71" t="str">
        <f t="shared" si="20"/>
        <v>0</v>
      </c>
      <c r="X39" s="71">
        <f t="shared" si="10"/>
        <v>0</v>
      </c>
      <c r="Y39" s="71" t="str">
        <f t="shared" si="21"/>
        <v>0</v>
      </c>
      <c r="Z39" s="71">
        <f t="shared" si="11"/>
        <v>0</v>
      </c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</row>
    <row r="40" spans="1:39" ht="15.75" thickBot="1">
      <c r="A40" s="102">
        <v>43863.125115740739</v>
      </c>
      <c r="B40" s="64">
        <f>Parâmetros!G29*0.04*46.0055</f>
        <v>40.264013599999998</v>
      </c>
      <c r="C40" s="97">
        <f t="shared" si="0"/>
        <v>40.264013599999998</v>
      </c>
      <c r="D40" s="101">
        <f t="shared" si="1"/>
        <v>8.052802719999999</v>
      </c>
      <c r="E40" s="60" t="str">
        <f t="shared" si="12"/>
        <v>1</v>
      </c>
      <c r="F40" s="69">
        <f t="shared" si="2"/>
        <v>-114.74258674000001</v>
      </c>
      <c r="G40" s="60" t="str">
        <f t="shared" si="13"/>
        <v>0</v>
      </c>
      <c r="H40" s="69">
        <f t="shared" si="3"/>
        <v>-16.371293369999989</v>
      </c>
      <c r="I40" s="60" t="str">
        <f t="shared" si="14"/>
        <v>0</v>
      </c>
      <c r="J40" s="69">
        <f t="shared" si="4"/>
        <v>93.717107499259257</v>
      </c>
      <c r="K40" s="60" t="str">
        <f t="shared" si="15"/>
        <v>0</v>
      </c>
      <c r="L40" s="69">
        <f t="shared" si="5"/>
        <v>85.616189675294123</v>
      </c>
      <c r="M40" s="73" t="str">
        <f t="shared" si="16"/>
        <v>0</v>
      </c>
      <c r="N40" s="76">
        <f t="shared" si="6"/>
        <v>8.052802719999999</v>
      </c>
      <c r="O40" s="77">
        <v>260</v>
      </c>
      <c r="Q40" s="71" t="str">
        <f t="shared" si="17"/>
        <v>1</v>
      </c>
      <c r="R40" s="71">
        <f t="shared" si="7"/>
        <v>1</v>
      </c>
      <c r="S40" s="71" t="str">
        <f t="shared" si="18"/>
        <v>0</v>
      </c>
      <c r="T40" s="71">
        <f t="shared" si="8"/>
        <v>0</v>
      </c>
      <c r="U40" s="71" t="str">
        <f t="shared" si="19"/>
        <v>0</v>
      </c>
      <c r="V40" s="71">
        <f t="shared" si="9"/>
        <v>0</v>
      </c>
      <c r="W40" s="71" t="str">
        <f t="shared" si="20"/>
        <v>0</v>
      </c>
      <c r="X40" s="71">
        <f t="shared" si="10"/>
        <v>0</v>
      </c>
      <c r="Y40" s="71" t="str">
        <f t="shared" si="21"/>
        <v>0</v>
      </c>
      <c r="Z40" s="71">
        <f t="shared" si="11"/>
        <v>0</v>
      </c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</row>
    <row r="41" spans="1:39" ht="15.75" thickBot="1">
      <c r="A41" s="102">
        <v>43863.16678240741</v>
      </c>
      <c r="B41" s="64">
        <f>Parâmetros!G30*0.04*46.0055</f>
        <v>14.316911600000001</v>
      </c>
      <c r="C41" s="97">
        <f t="shared" si="0"/>
        <v>14.316911600000001</v>
      </c>
      <c r="D41" s="101">
        <f t="shared" si="1"/>
        <v>2.8633823200000004</v>
      </c>
      <c r="E41" s="60" t="str">
        <f t="shared" si="12"/>
        <v>1</v>
      </c>
      <c r="F41" s="69">
        <f t="shared" si="2"/>
        <v>-140.04101119000001</v>
      </c>
      <c r="G41" s="60" t="str">
        <f t="shared" si="13"/>
        <v>0</v>
      </c>
      <c r="H41" s="69">
        <f t="shared" si="3"/>
        <v>-29.020505595000003</v>
      </c>
      <c r="I41" s="60" t="str">
        <f t="shared" si="14"/>
        <v>0</v>
      </c>
      <c r="J41" s="69">
        <f t="shared" si="4"/>
        <v>91.186464217777782</v>
      </c>
      <c r="K41" s="60" t="str">
        <f t="shared" si="15"/>
        <v>0</v>
      </c>
      <c r="L41" s="69">
        <f t="shared" si="5"/>
        <v>82.868849463529415</v>
      </c>
      <c r="M41" s="73" t="str">
        <f t="shared" si="16"/>
        <v>0</v>
      </c>
      <c r="N41" s="76">
        <f t="shared" si="6"/>
        <v>2.8633823200000004</v>
      </c>
      <c r="O41" s="77">
        <v>260</v>
      </c>
      <c r="Q41" s="71" t="str">
        <f t="shared" si="17"/>
        <v>1</v>
      </c>
      <c r="R41" s="71">
        <f t="shared" si="7"/>
        <v>1</v>
      </c>
      <c r="S41" s="71" t="str">
        <f t="shared" si="18"/>
        <v>0</v>
      </c>
      <c r="T41" s="71">
        <f t="shared" si="8"/>
        <v>0</v>
      </c>
      <c r="U41" s="71" t="str">
        <f t="shared" si="19"/>
        <v>0</v>
      </c>
      <c r="V41" s="71">
        <f t="shared" si="9"/>
        <v>0</v>
      </c>
      <c r="W41" s="71" t="str">
        <f t="shared" si="20"/>
        <v>0</v>
      </c>
      <c r="X41" s="71">
        <f t="shared" si="10"/>
        <v>0</v>
      </c>
      <c r="Y41" s="71" t="str">
        <f t="shared" si="21"/>
        <v>0</v>
      </c>
      <c r="Z41" s="71">
        <f t="shared" si="11"/>
        <v>0</v>
      </c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</row>
    <row r="42" spans="1:39" ht="15.75" thickBot="1">
      <c r="A42" s="102">
        <v>43863.208449074074</v>
      </c>
      <c r="B42" s="64">
        <f>Parâmetros!G31*0.04*46.0055</f>
        <v>14.924184199999997</v>
      </c>
      <c r="C42" s="97">
        <f t="shared" si="0"/>
        <v>14.924184199999997</v>
      </c>
      <c r="D42" s="101">
        <f t="shared" si="1"/>
        <v>2.9848368399999998</v>
      </c>
      <c r="E42" s="60" t="str">
        <f t="shared" si="12"/>
        <v>1</v>
      </c>
      <c r="F42" s="69">
        <f t="shared" si="2"/>
        <v>-139.448920405</v>
      </c>
      <c r="G42" s="60" t="str">
        <f t="shared" si="13"/>
        <v>0</v>
      </c>
      <c r="H42" s="69">
        <f t="shared" si="3"/>
        <v>-28.724460202499998</v>
      </c>
      <c r="I42" s="60" t="str">
        <f t="shared" si="14"/>
        <v>0</v>
      </c>
      <c r="J42" s="69">
        <f t="shared" si="4"/>
        <v>91.245692039259268</v>
      </c>
      <c r="K42" s="60" t="str">
        <f t="shared" si="15"/>
        <v>0</v>
      </c>
      <c r="L42" s="69">
        <f t="shared" si="5"/>
        <v>82.933148915294097</v>
      </c>
      <c r="M42" s="73" t="str">
        <f t="shared" si="16"/>
        <v>0</v>
      </c>
      <c r="N42" s="76">
        <f t="shared" si="6"/>
        <v>2.9848368399999998</v>
      </c>
      <c r="O42" s="77">
        <v>260</v>
      </c>
      <c r="Q42" s="71" t="str">
        <f t="shared" si="17"/>
        <v>1</v>
      </c>
      <c r="R42" s="71">
        <f t="shared" si="7"/>
        <v>1</v>
      </c>
      <c r="S42" s="71" t="str">
        <f t="shared" si="18"/>
        <v>0</v>
      </c>
      <c r="T42" s="71">
        <f t="shared" si="8"/>
        <v>0</v>
      </c>
      <c r="U42" s="71" t="str">
        <f t="shared" si="19"/>
        <v>0</v>
      </c>
      <c r="V42" s="71">
        <f t="shared" si="9"/>
        <v>0</v>
      </c>
      <c r="W42" s="71" t="str">
        <f t="shared" si="20"/>
        <v>0</v>
      </c>
      <c r="X42" s="71">
        <f t="shared" si="10"/>
        <v>0</v>
      </c>
      <c r="Y42" s="71" t="str">
        <f t="shared" si="21"/>
        <v>0</v>
      </c>
      <c r="Z42" s="71">
        <f t="shared" si="11"/>
        <v>0</v>
      </c>
      <c r="AA42" s="52"/>
      <c r="AE42" s="52"/>
      <c r="AF42" s="52"/>
      <c r="AG42" s="52"/>
      <c r="AH42" s="52"/>
      <c r="AI42" s="52"/>
      <c r="AJ42" s="52"/>
      <c r="AK42" s="52"/>
      <c r="AL42" s="52"/>
      <c r="AM42" s="52"/>
    </row>
    <row r="43" spans="1:39" ht="15.75" thickBot="1">
      <c r="A43" s="102">
        <v>43863.250115740739</v>
      </c>
      <c r="B43" s="64">
        <f>Parâmetros!G32*0.04*46.0055</f>
        <v>13.967269799999999</v>
      </c>
      <c r="C43" s="97">
        <f t="shared" si="0"/>
        <v>13.967269799999999</v>
      </c>
      <c r="D43" s="101">
        <f t="shared" si="1"/>
        <v>2.7934539599999999</v>
      </c>
      <c r="E43" s="60" t="str">
        <f t="shared" si="12"/>
        <v>1</v>
      </c>
      <c r="F43" s="69">
        <f t="shared" si="2"/>
        <v>-140.38191194499998</v>
      </c>
      <c r="G43" s="60" t="str">
        <f t="shared" si="13"/>
        <v>0</v>
      </c>
      <c r="H43" s="69">
        <f t="shared" si="3"/>
        <v>-29.190955972499992</v>
      </c>
      <c r="I43" s="60" t="str">
        <f t="shared" si="14"/>
        <v>0</v>
      </c>
      <c r="J43" s="69">
        <f t="shared" si="4"/>
        <v>91.152363350864192</v>
      </c>
      <c r="K43" s="60" t="str">
        <f t="shared" si="15"/>
        <v>0</v>
      </c>
      <c r="L43" s="69">
        <f t="shared" si="5"/>
        <v>82.831828567058821</v>
      </c>
      <c r="M43" s="73" t="str">
        <f t="shared" si="16"/>
        <v>0</v>
      </c>
      <c r="N43" s="76">
        <f t="shared" si="6"/>
        <v>2.7934539599999999</v>
      </c>
      <c r="O43" s="77">
        <v>260</v>
      </c>
      <c r="Q43" s="71" t="str">
        <f t="shared" si="17"/>
        <v>1</v>
      </c>
      <c r="R43" s="71">
        <f t="shared" si="7"/>
        <v>1</v>
      </c>
      <c r="S43" s="71" t="str">
        <f t="shared" si="18"/>
        <v>0</v>
      </c>
      <c r="T43" s="71">
        <f t="shared" si="8"/>
        <v>0</v>
      </c>
      <c r="U43" s="71" t="str">
        <f t="shared" si="19"/>
        <v>0</v>
      </c>
      <c r="V43" s="71">
        <f t="shared" si="9"/>
        <v>0</v>
      </c>
      <c r="W43" s="71" t="str">
        <f t="shared" si="20"/>
        <v>0</v>
      </c>
      <c r="X43" s="71">
        <f t="shared" si="10"/>
        <v>0</v>
      </c>
      <c r="Y43" s="71" t="str">
        <f t="shared" si="21"/>
        <v>0</v>
      </c>
      <c r="Z43" s="71">
        <f t="shared" si="11"/>
        <v>0</v>
      </c>
      <c r="AA43" s="52"/>
      <c r="AE43" s="52"/>
      <c r="AF43" s="52"/>
      <c r="AG43" s="52"/>
      <c r="AH43" s="52"/>
      <c r="AI43" s="52"/>
      <c r="AJ43" s="52"/>
      <c r="AK43" s="52"/>
      <c r="AL43" s="52"/>
      <c r="AM43" s="52"/>
    </row>
    <row r="44" spans="1:39" ht="15.75" thickBot="1">
      <c r="A44" s="102">
        <v>43863.29178240741</v>
      </c>
      <c r="B44" s="64">
        <f>Parâmetros!G33*0.04*46.0055</f>
        <v>21.2729432</v>
      </c>
      <c r="C44" s="97">
        <f t="shared" si="0"/>
        <v>21.2729432</v>
      </c>
      <c r="D44" s="101">
        <f t="shared" si="1"/>
        <v>4.2545886399999997</v>
      </c>
      <c r="E44" s="60" t="str">
        <f t="shared" si="12"/>
        <v>1</v>
      </c>
      <c r="F44" s="69">
        <f t="shared" si="2"/>
        <v>-133.25888038000002</v>
      </c>
      <c r="G44" s="60" t="str">
        <f t="shared" si="13"/>
        <v>0</v>
      </c>
      <c r="H44" s="69">
        <f t="shared" si="3"/>
        <v>-25.629440190000011</v>
      </c>
      <c r="I44" s="60" t="str">
        <f t="shared" si="14"/>
        <v>0</v>
      </c>
      <c r="J44" s="69">
        <f t="shared" si="4"/>
        <v>91.864891991111108</v>
      </c>
      <c r="K44" s="60" t="str">
        <f t="shared" si="15"/>
        <v>0</v>
      </c>
      <c r="L44" s="69">
        <f t="shared" si="5"/>
        <v>83.605370456470595</v>
      </c>
      <c r="M44" s="73" t="str">
        <f t="shared" si="16"/>
        <v>0</v>
      </c>
      <c r="N44" s="76">
        <f t="shared" si="6"/>
        <v>4.2545886399999997</v>
      </c>
      <c r="O44" s="77">
        <v>260</v>
      </c>
      <c r="Q44" s="71" t="str">
        <f t="shared" si="17"/>
        <v>1</v>
      </c>
      <c r="R44" s="71">
        <f t="shared" si="7"/>
        <v>1</v>
      </c>
      <c r="S44" s="71" t="str">
        <f t="shared" si="18"/>
        <v>0</v>
      </c>
      <c r="T44" s="71">
        <f t="shared" si="8"/>
        <v>0</v>
      </c>
      <c r="U44" s="71" t="str">
        <f t="shared" si="19"/>
        <v>0</v>
      </c>
      <c r="V44" s="71">
        <f t="shared" si="9"/>
        <v>0</v>
      </c>
      <c r="W44" s="71" t="str">
        <f t="shared" si="20"/>
        <v>0</v>
      </c>
      <c r="X44" s="71">
        <f t="shared" si="10"/>
        <v>0</v>
      </c>
      <c r="Y44" s="71" t="str">
        <f t="shared" si="21"/>
        <v>0</v>
      </c>
      <c r="Z44" s="71">
        <f t="shared" si="11"/>
        <v>0</v>
      </c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</row>
    <row r="45" spans="1:39" ht="15.75" thickBot="1">
      <c r="A45" s="102">
        <v>43863.333449074074</v>
      </c>
      <c r="B45" s="64">
        <f>Parâmetros!G34*0.04*46.0055</f>
        <v>16.433164600000001</v>
      </c>
      <c r="C45" s="97">
        <f t="shared" si="0"/>
        <v>16.433164600000001</v>
      </c>
      <c r="D45" s="101">
        <f t="shared" si="1"/>
        <v>3.2866329200000006</v>
      </c>
      <c r="E45" s="60" t="str">
        <f t="shared" si="12"/>
        <v>1</v>
      </c>
      <c r="F45" s="69">
        <f t="shared" si="2"/>
        <v>-137.97766451499999</v>
      </c>
      <c r="G45" s="60" t="str">
        <f t="shared" si="13"/>
        <v>0</v>
      </c>
      <c r="H45" s="69">
        <f t="shared" si="3"/>
        <v>-27.988832257499993</v>
      </c>
      <c r="I45" s="60" t="str">
        <f t="shared" si="14"/>
        <v>0</v>
      </c>
      <c r="J45" s="69">
        <f t="shared" si="4"/>
        <v>91.392864201728401</v>
      </c>
      <c r="K45" s="60" t="str">
        <f t="shared" si="15"/>
        <v>0</v>
      </c>
      <c r="L45" s="69">
        <f t="shared" si="5"/>
        <v>83.092923310588233</v>
      </c>
      <c r="M45" s="73" t="str">
        <f t="shared" si="16"/>
        <v>0</v>
      </c>
      <c r="N45" s="76">
        <f t="shared" si="6"/>
        <v>3.2866329200000006</v>
      </c>
      <c r="O45" s="77">
        <v>260</v>
      </c>
      <c r="Q45" s="71" t="str">
        <f t="shared" si="17"/>
        <v>1</v>
      </c>
      <c r="R45" s="71">
        <f t="shared" si="7"/>
        <v>1</v>
      </c>
      <c r="S45" s="71" t="str">
        <f t="shared" si="18"/>
        <v>0</v>
      </c>
      <c r="T45" s="71">
        <f t="shared" si="8"/>
        <v>0</v>
      </c>
      <c r="U45" s="71" t="str">
        <f t="shared" si="19"/>
        <v>0</v>
      </c>
      <c r="V45" s="71">
        <f t="shared" si="9"/>
        <v>0</v>
      </c>
      <c r="W45" s="71" t="str">
        <f t="shared" si="20"/>
        <v>0</v>
      </c>
      <c r="X45" s="71">
        <f t="shared" si="10"/>
        <v>0</v>
      </c>
      <c r="Y45" s="71" t="str">
        <f t="shared" si="21"/>
        <v>0</v>
      </c>
      <c r="Z45" s="71">
        <f t="shared" si="11"/>
        <v>0</v>
      </c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</row>
    <row r="46" spans="1:39" ht="15.75" thickBot="1">
      <c r="A46" s="102">
        <v>43863.375115740739</v>
      </c>
      <c r="B46" s="64">
        <f>Parâmetros!G35*0.04*46.0055</f>
        <v>9.3299153999999991</v>
      </c>
      <c r="C46" s="97">
        <f t="shared" si="0"/>
        <v>9.3299153999999991</v>
      </c>
      <c r="D46" s="101">
        <f t="shared" si="1"/>
        <v>1.8659830799999999</v>
      </c>
      <c r="E46" s="60" t="str">
        <f t="shared" si="12"/>
        <v>1</v>
      </c>
      <c r="F46" s="69">
        <f t="shared" si="2"/>
        <v>-144.90333248499999</v>
      </c>
      <c r="G46" s="60" t="str">
        <f t="shared" si="13"/>
        <v>0</v>
      </c>
      <c r="H46" s="69">
        <f t="shared" si="3"/>
        <v>-31.451666242499996</v>
      </c>
      <c r="I46" s="60" t="str">
        <f t="shared" si="14"/>
        <v>0</v>
      </c>
      <c r="J46" s="69">
        <f t="shared" si="4"/>
        <v>90.70007816864198</v>
      </c>
      <c r="K46" s="60" t="str">
        <f t="shared" si="15"/>
        <v>0</v>
      </c>
      <c r="L46" s="69">
        <f t="shared" si="5"/>
        <v>82.340814571764696</v>
      </c>
      <c r="M46" s="73" t="str">
        <f t="shared" si="16"/>
        <v>0</v>
      </c>
      <c r="N46" s="76">
        <f t="shared" si="6"/>
        <v>1.8659830799999999</v>
      </c>
      <c r="O46" s="77">
        <v>260</v>
      </c>
      <c r="Q46" s="71" t="str">
        <f t="shared" si="17"/>
        <v>1</v>
      </c>
      <c r="R46" s="71">
        <f t="shared" si="7"/>
        <v>1</v>
      </c>
      <c r="S46" s="71" t="str">
        <f t="shared" si="18"/>
        <v>0</v>
      </c>
      <c r="T46" s="71">
        <f t="shared" si="8"/>
        <v>0</v>
      </c>
      <c r="U46" s="71" t="str">
        <f t="shared" si="19"/>
        <v>0</v>
      </c>
      <c r="V46" s="71">
        <f t="shared" si="9"/>
        <v>0</v>
      </c>
      <c r="W46" s="71" t="str">
        <f t="shared" si="20"/>
        <v>0</v>
      </c>
      <c r="X46" s="71">
        <f t="shared" si="10"/>
        <v>0</v>
      </c>
      <c r="Y46" s="71" t="str">
        <f t="shared" si="21"/>
        <v>0</v>
      </c>
      <c r="Z46" s="71">
        <f t="shared" si="11"/>
        <v>0</v>
      </c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</row>
    <row r="47" spans="1:39" ht="15.75" thickBot="1">
      <c r="A47" s="102">
        <v>43863.41678240741</v>
      </c>
      <c r="B47" s="64">
        <f>Parâmetros!G36*0.04*46.0055</f>
        <v>8.9986757999999991</v>
      </c>
      <c r="C47" s="97">
        <f t="shared" si="0"/>
        <v>8.9986757999999991</v>
      </c>
      <c r="D47" s="101">
        <f t="shared" si="1"/>
        <v>1.7997351599999998</v>
      </c>
      <c r="E47" s="60" t="str">
        <f t="shared" si="12"/>
        <v>1</v>
      </c>
      <c r="F47" s="69">
        <f t="shared" si="2"/>
        <v>-145.22629109500002</v>
      </c>
      <c r="G47" s="60" t="str">
        <f t="shared" si="13"/>
        <v>0</v>
      </c>
      <c r="H47" s="69">
        <f t="shared" si="3"/>
        <v>-31.613145547500011</v>
      </c>
      <c r="I47" s="60" t="str">
        <f t="shared" si="14"/>
        <v>0</v>
      </c>
      <c r="J47" s="69">
        <f t="shared" si="4"/>
        <v>90.667772084197537</v>
      </c>
      <c r="K47" s="60" t="str">
        <f t="shared" si="15"/>
        <v>0</v>
      </c>
      <c r="L47" s="69">
        <f t="shared" si="5"/>
        <v>82.305742143529415</v>
      </c>
      <c r="M47" s="73" t="str">
        <f t="shared" si="16"/>
        <v>0</v>
      </c>
      <c r="N47" s="76">
        <f t="shared" si="6"/>
        <v>1.7997351599999998</v>
      </c>
      <c r="O47" s="77">
        <v>260</v>
      </c>
      <c r="Q47" s="71" t="str">
        <f t="shared" si="17"/>
        <v>1</v>
      </c>
      <c r="R47" s="71">
        <f t="shared" si="7"/>
        <v>1</v>
      </c>
      <c r="S47" s="71" t="str">
        <f t="shared" si="18"/>
        <v>0</v>
      </c>
      <c r="T47" s="71">
        <f t="shared" si="8"/>
        <v>0</v>
      </c>
      <c r="U47" s="71" t="str">
        <f t="shared" si="19"/>
        <v>0</v>
      </c>
      <c r="V47" s="71">
        <f t="shared" si="9"/>
        <v>0</v>
      </c>
      <c r="W47" s="71" t="str">
        <f t="shared" si="20"/>
        <v>0</v>
      </c>
      <c r="X47" s="71">
        <f t="shared" si="10"/>
        <v>0</v>
      </c>
      <c r="Y47" s="71" t="str">
        <f t="shared" si="21"/>
        <v>0</v>
      </c>
      <c r="Z47" s="71">
        <f t="shared" si="11"/>
        <v>0</v>
      </c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</row>
    <row r="48" spans="1:39" ht="15.75" thickBot="1">
      <c r="A48" s="102">
        <v>43863.458449074074</v>
      </c>
      <c r="B48" s="64">
        <f>Parâmetros!G37*0.04*46.0055</f>
        <v>8.6122295999999992</v>
      </c>
      <c r="C48" s="97">
        <f t="shared" si="0"/>
        <v>8.6122295999999992</v>
      </c>
      <c r="D48" s="101">
        <f t="shared" si="1"/>
        <v>1.7224459199999997</v>
      </c>
      <c r="E48" s="60" t="str">
        <f t="shared" si="12"/>
        <v>1</v>
      </c>
      <c r="F48" s="69">
        <f t="shared" si="2"/>
        <v>-145.60307614000001</v>
      </c>
      <c r="G48" s="60" t="str">
        <f t="shared" si="13"/>
        <v>0</v>
      </c>
      <c r="H48" s="69">
        <f t="shared" si="3"/>
        <v>-31.801538070000007</v>
      </c>
      <c r="I48" s="60" t="str">
        <f t="shared" si="14"/>
        <v>0</v>
      </c>
      <c r="J48" s="69">
        <f t="shared" si="4"/>
        <v>90.63008165234568</v>
      </c>
      <c r="K48" s="60" t="str">
        <f t="shared" si="15"/>
        <v>0</v>
      </c>
      <c r="L48" s="69">
        <f t="shared" si="5"/>
        <v>82.264824310588239</v>
      </c>
      <c r="M48" s="73" t="str">
        <f t="shared" si="16"/>
        <v>0</v>
      </c>
      <c r="N48" s="76">
        <f t="shared" si="6"/>
        <v>1.7224459199999997</v>
      </c>
      <c r="O48" s="77">
        <v>260</v>
      </c>
      <c r="Q48" s="71" t="str">
        <f t="shared" si="17"/>
        <v>1</v>
      </c>
      <c r="R48" s="71">
        <f t="shared" si="7"/>
        <v>1</v>
      </c>
      <c r="S48" s="71" t="str">
        <f t="shared" si="18"/>
        <v>0</v>
      </c>
      <c r="T48" s="71">
        <f t="shared" si="8"/>
        <v>0</v>
      </c>
      <c r="U48" s="71" t="str">
        <f t="shared" si="19"/>
        <v>0</v>
      </c>
      <c r="V48" s="71">
        <f t="shared" si="9"/>
        <v>0</v>
      </c>
      <c r="W48" s="71" t="str">
        <f t="shared" si="20"/>
        <v>0</v>
      </c>
      <c r="X48" s="71">
        <f t="shared" si="10"/>
        <v>0</v>
      </c>
      <c r="Y48" s="71" t="str">
        <f t="shared" si="21"/>
        <v>0</v>
      </c>
      <c r="Z48" s="71">
        <f t="shared" si="11"/>
        <v>0</v>
      </c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</row>
    <row r="49" spans="1:39" ht="15.75" thickBot="1">
      <c r="A49" s="102">
        <v>43863.500115740739</v>
      </c>
      <c r="B49" s="64">
        <f>Parâmetros!G38*0.04*46.0055</f>
        <v>8.6674362000000009</v>
      </c>
      <c r="C49" s="97">
        <f t="shared" si="0"/>
        <v>8.6674362000000009</v>
      </c>
      <c r="D49" s="101">
        <f t="shared" si="1"/>
        <v>1.7334872400000001</v>
      </c>
      <c r="E49" s="60" t="str">
        <f t="shared" si="12"/>
        <v>1</v>
      </c>
      <c r="F49" s="69">
        <f t="shared" si="2"/>
        <v>-145.54924970499999</v>
      </c>
      <c r="G49" s="60" t="str">
        <f t="shared" si="13"/>
        <v>0</v>
      </c>
      <c r="H49" s="69">
        <f t="shared" si="3"/>
        <v>-31.774624852499997</v>
      </c>
      <c r="I49" s="60" t="str">
        <f t="shared" si="14"/>
        <v>0</v>
      </c>
      <c r="J49" s="69">
        <f t="shared" si="4"/>
        <v>90.63546599975308</v>
      </c>
      <c r="K49" s="60" t="str">
        <f t="shared" si="15"/>
        <v>0</v>
      </c>
      <c r="L49" s="69">
        <f t="shared" si="5"/>
        <v>82.270669715294119</v>
      </c>
      <c r="M49" s="73" t="str">
        <f t="shared" si="16"/>
        <v>0</v>
      </c>
      <c r="N49" s="76">
        <f t="shared" si="6"/>
        <v>1.7334872400000001</v>
      </c>
      <c r="O49" s="77">
        <v>260</v>
      </c>
      <c r="Q49" s="71" t="str">
        <f t="shared" si="17"/>
        <v>1</v>
      </c>
      <c r="R49" s="71">
        <f t="shared" si="7"/>
        <v>1</v>
      </c>
      <c r="S49" s="71" t="str">
        <f t="shared" si="18"/>
        <v>0</v>
      </c>
      <c r="T49" s="71">
        <f t="shared" si="8"/>
        <v>0</v>
      </c>
      <c r="U49" s="71" t="str">
        <f t="shared" si="19"/>
        <v>0</v>
      </c>
      <c r="V49" s="71">
        <f t="shared" si="9"/>
        <v>0</v>
      </c>
      <c r="W49" s="71" t="str">
        <f t="shared" si="20"/>
        <v>0</v>
      </c>
      <c r="X49" s="71">
        <f t="shared" si="10"/>
        <v>0</v>
      </c>
      <c r="Y49" s="71" t="str">
        <f t="shared" si="21"/>
        <v>0</v>
      </c>
      <c r="Z49" s="71">
        <f t="shared" si="11"/>
        <v>0</v>
      </c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</row>
    <row r="50" spans="1:39" ht="15.75" thickBot="1">
      <c r="A50" s="102">
        <v>43863.54178240741</v>
      </c>
      <c r="B50" s="64">
        <f>Parâmetros!G39*0.04*46.0055</f>
        <v>7.8945438000000001</v>
      </c>
      <c r="C50" s="97">
        <f t="shared" si="0"/>
        <v>7.8945438000000001</v>
      </c>
      <c r="D50" s="101">
        <f t="shared" si="1"/>
        <v>1.57890876</v>
      </c>
      <c r="E50" s="60" t="str">
        <f t="shared" si="12"/>
        <v>1</v>
      </c>
      <c r="F50" s="69">
        <f t="shared" si="2"/>
        <v>-146.30281979499998</v>
      </c>
      <c r="G50" s="60" t="str">
        <f t="shared" si="13"/>
        <v>0</v>
      </c>
      <c r="H50" s="69">
        <f t="shared" si="3"/>
        <v>-32.151409897499988</v>
      </c>
      <c r="I50" s="60" t="str">
        <f t="shared" si="14"/>
        <v>0</v>
      </c>
      <c r="J50" s="69">
        <f t="shared" si="4"/>
        <v>90.560085136049381</v>
      </c>
      <c r="K50" s="60" t="str">
        <f t="shared" si="15"/>
        <v>0</v>
      </c>
      <c r="L50" s="69">
        <f t="shared" si="5"/>
        <v>82.188834049411767</v>
      </c>
      <c r="M50" s="73" t="str">
        <f t="shared" si="16"/>
        <v>0</v>
      </c>
      <c r="N50" s="76">
        <f t="shared" si="6"/>
        <v>1.57890876</v>
      </c>
      <c r="O50" s="77">
        <v>260</v>
      </c>
      <c r="Q50" s="71" t="str">
        <f t="shared" si="17"/>
        <v>1</v>
      </c>
      <c r="R50" s="71">
        <f t="shared" si="7"/>
        <v>1</v>
      </c>
      <c r="S50" s="71" t="str">
        <f t="shared" si="18"/>
        <v>0</v>
      </c>
      <c r="T50" s="71">
        <f t="shared" si="8"/>
        <v>0</v>
      </c>
      <c r="U50" s="71" t="str">
        <f t="shared" si="19"/>
        <v>0</v>
      </c>
      <c r="V50" s="71">
        <f t="shared" si="9"/>
        <v>0</v>
      </c>
      <c r="W50" s="71" t="str">
        <f t="shared" si="20"/>
        <v>0</v>
      </c>
      <c r="X50" s="71">
        <f t="shared" si="10"/>
        <v>0</v>
      </c>
      <c r="Y50" s="71" t="str">
        <f t="shared" si="21"/>
        <v>0</v>
      </c>
      <c r="Z50" s="71">
        <f t="shared" si="11"/>
        <v>0</v>
      </c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</row>
    <row r="51" spans="1:39" ht="15.75" thickBot="1">
      <c r="A51" s="102">
        <v>43863.583449074074</v>
      </c>
      <c r="B51" s="64">
        <f>Parâmetros!G40*0.04*46.0055</f>
        <v>7.7841306000000001</v>
      </c>
      <c r="C51" s="97">
        <f t="shared" si="0"/>
        <v>7.7841306000000001</v>
      </c>
      <c r="D51" s="101">
        <f t="shared" si="1"/>
        <v>1.55682612</v>
      </c>
      <c r="E51" s="60" t="str">
        <f t="shared" si="12"/>
        <v>1</v>
      </c>
      <c r="F51" s="69">
        <f t="shared" si="2"/>
        <v>-146.41047266500001</v>
      </c>
      <c r="G51" s="60" t="str">
        <f t="shared" si="13"/>
        <v>0</v>
      </c>
      <c r="H51" s="69">
        <f t="shared" si="3"/>
        <v>-32.205236332500007</v>
      </c>
      <c r="I51" s="60" t="str">
        <f t="shared" si="14"/>
        <v>0</v>
      </c>
      <c r="J51" s="69">
        <f t="shared" si="4"/>
        <v>90.549316441234566</v>
      </c>
      <c r="K51" s="60" t="str">
        <f t="shared" si="15"/>
        <v>0</v>
      </c>
      <c r="L51" s="69">
        <f t="shared" si="5"/>
        <v>82.177143240000007</v>
      </c>
      <c r="M51" s="73" t="str">
        <f t="shared" si="16"/>
        <v>0</v>
      </c>
      <c r="N51" s="76">
        <f t="shared" si="6"/>
        <v>1.55682612</v>
      </c>
      <c r="O51" s="77">
        <v>260</v>
      </c>
      <c r="Q51" s="71" t="str">
        <f t="shared" si="17"/>
        <v>1</v>
      </c>
      <c r="R51" s="71">
        <f t="shared" si="7"/>
        <v>1</v>
      </c>
      <c r="S51" s="71" t="str">
        <f t="shared" si="18"/>
        <v>0</v>
      </c>
      <c r="T51" s="71">
        <f t="shared" si="8"/>
        <v>0</v>
      </c>
      <c r="U51" s="71" t="str">
        <f t="shared" si="19"/>
        <v>0</v>
      </c>
      <c r="V51" s="71">
        <f t="shared" si="9"/>
        <v>0</v>
      </c>
      <c r="W51" s="71" t="str">
        <f t="shared" si="20"/>
        <v>0</v>
      </c>
      <c r="X51" s="71">
        <f t="shared" si="10"/>
        <v>0</v>
      </c>
      <c r="Y51" s="71" t="str">
        <f t="shared" si="21"/>
        <v>0</v>
      </c>
      <c r="Z51" s="71">
        <f t="shared" si="11"/>
        <v>0</v>
      </c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</row>
    <row r="52" spans="1:39" ht="15.75" thickBot="1">
      <c r="A52" s="102">
        <v>43863.625115740739</v>
      </c>
      <c r="B52" s="64">
        <f>Parâmetros!G41*0.04*46.0055</f>
        <v>10.562862800000001</v>
      </c>
      <c r="C52" s="97">
        <f t="shared" si="0"/>
        <v>10.562862800000001</v>
      </c>
      <c r="D52" s="101">
        <f t="shared" si="1"/>
        <v>2.1125725600000003</v>
      </c>
      <c r="E52" s="60" t="str">
        <f t="shared" si="12"/>
        <v>1</v>
      </c>
      <c r="F52" s="69">
        <f t="shared" si="2"/>
        <v>-143.70120876999999</v>
      </c>
      <c r="G52" s="60" t="str">
        <f t="shared" si="13"/>
        <v>0</v>
      </c>
      <c r="H52" s="69">
        <f t="shared" si="3"/>
        <v>-30.850604384999997</v>
      </c>
      <c r="I52" s="60" t="str">
        <f t="shared" si="14"/>
        <v>0</v>
      </c>
      <c r="J52" s="69">
        <f t="shared" si="4"/>
        <v>90.82032859407407</v>
      </c>
      <c r="K52" s="60" t="str">
        <f t="shared" si="15"/>
        <v>0</v>
      </c>
      <c r="L52" s="69">
        <f t="shared" si="5"/>
        <v>82.471361943529402</v>
      </c>
      <c r="M52" s="73" t="str">
        <f t="shared" si="16"/>
        <v>0</v>
      </c>
      <c r="N52" s="76">
        <f t="shared" si="6"/>
        <v>2.1125725600000003</v>
      </c>
      <c r="O52" s="77">
        <v>260</v>
      </c>
      <c r="Q52" s="71" t="str">
        <f t="shared" si="17"/>
        <v>1</v>
      </c>
      <c r="R52" s="71">
        <f t="shared" si="7"/>
        <v>1</v>
      </c>
      <c r="S52" s="71" t="str">
        <f t="shared" si="18"/>
        <v>0</v>
      </c>
      <c r="T52" s="71">
        <f t="shared" si="8"/>
        <v>0</v>
      </c>
      <c r="U52" s="71" t="str">
        <f t="shared" si="19"/>
        <v>0</v>
      </c>
      <c r="V52" s="71">
        <f t="shared" si="9"/>
        <v>0</v>
      </c>
      <c r="W52" s="71" t="str">
        <f t="shared" si="20"/>
        <v>0</v>
      </c>
      <c r="X52" s="71">
        <f t="shared" si="10"/>
        <v>0</v>
      </c>
      <c r="Y52" s="71" t="str">
        <f t="shared" si="21"/>
        <v>0</v>
      </c>
      <c r="Z52" s="71">
        <f t="shared" si="11"/>
        <v>0</v>
      </c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</row>
    <row r="53" spans="1:39" ht="15.75" thickBot="1">
      <c r="A53" s="102">
        <v>43863.66678240741</v>
      </c>
      <c r="B53" s="64">
        <f>Parâmetros!G42*0.04*46.0055</f>
        <v>7.1032492000000005</v>
      </c>
      <c r="C53" s="97">
        <f t="shared" si="0"/>
        <v>7.1032492000000005</v>
      </c>
      <c r="D53" s="101">
        <f t="shared" si="1"/>
        <v>1.4206498400000001</v>
      </c>
      <c r="E53" s="60" t="str">
        <f t="shared" si="12"/>
        <v>1</v>
      </c>
      <c r="F53" s="69">
        <f t="shared" si="2"/>
        <v>-147.07433203000002</v>
      </c>
      <c r="G53" s="60" t="str">
        <f t="shared" si="13"/>
        <v>0</v>
      </c>
      <c r="H53" s="69">
        <f t="shared" si="3"/>
        <v>-32.537166015000011</v>
      </c>
      <c r="I53" s="60" t="str">
        <f t="shared" si="14"/>
        <v>0</v>
      </c>
      <c r="J53" s="69">
        <f t="shared" si="4"/>
        <v>90.482909489876548</v>
      </c>
      <c r="K53" s="60" t="str">
        <f t="shared" si="15"/>
        <v>0</v>
      </c>
      <c r="L53" s="69">
        <f t="shared" si="5"/>
        <v>82.105049915294117</v>
      </c>
      <c r="M53" s="73" t="str">
        <f t="shared" si="16"/>
        <v>0</v>
      </c>
      <c r="N53" s="76">
        <f t="shared" si="6"/>
        <v>1.4206498400000001</v>
      </c>
      <c r="O53" s="77">
        <v>260</v>
      </c>
      <c r="Q53" s="71" t="str">
        <f t="shared" si="17"/>
        <v>1</v>
      </c>
      <c r="R53" s="71">
        <f t="shared" si="7"/>
        <v>1</v>
      </c>
      <c r="S53" s="71" t="str">
        <f t="shared" si="18"/>
        <v>0</v>
      </c>
      <c r="T53" s="71">
        <f t="shared" si="8"/>
        <v>0</v>
      </c>
      <c r="U53" s="71" t="str">
        <f t="shared" si="19"/>
        <v>0</v>
      </c>
      <c r="V53" s="71">
        <f t="shared" si="9"/>
        <v>0</v>
      </c>
      <c r="W53" s="71" t="str">
        <f t="shared" si="20"/>
        <v>0</v>
      </c>
      <c r="X53" s="71">
        <f t="shared" si="10"/>
        <v>0</v>
      </c>
      <c r="Y53" s="71" t="str">
        <f t="shared" si="21"/>
        <v>0</v>
      </c>
      <c r="Z53" s="71">
        <f t="shared" si="11"/>
        <v>0</v>
      </c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</row>
    <row r="54" spans="1:39" ht="15.75" thickBot="1">
      <c r="A54" s="102">
        <v>43863.708449074074</v>
      </c>
      <c r="B54" s="64">
        <f>Parâmetros!G43*0.04*46.0055</f>
        <v>9.1458934000000003</v>
      </c>
      <c r="C54" s="97">
        <f t="shared" si="0"/>
        <v>9.1458934000000003</v>
      </c>
      <c r="D54" s="101">
        <f t="shared" si="1"/>
        <v>1.8291786800000001</v>
      </c>
      <c r="E54" s="60" t="str">
        <f t="shared" si="12"/>
        <v>1</v>
      </c>
      <c r="F54" s="69">
        <f t="shared" si="2"/>
        <v>-145.082753935</v>
      </c>
      <c r="G54" s="60" t="str">
        <f t="shared" si="13"/>
        <v>0</v>
      </c>
      <c r="H54" s="69">
        <f t="shared" si="3"/>
        <v>-31.5413769675</v>
      </c>
      <c r="I54" s="60" t="str">
        <f t="shared" si="14"/>
        <v>0</v>
      </c>
      <c r="J54" s="69">
        <f t="shared" si="4"/>
        <v>90.682130343950618</v>
      </c>
      <c r="K54" s="60" t="str">
        <f t="shared" si="15"/>
        <v>0</v>
      </c>
      <c r="L54" s="69">
        <f t="shared" si="5"/>
        <v>82.321329889411771</v>
      </c>
      <c r="M54" s="73" t="str">
        <f t="shared" si="16"/>
        <v>0</v>
      </c>
      <c r="N54" s="76">
        <f t="shared" si="6"/>
        <v>1.8291786800000001</v>
      </c>
      <c r="O54" s="77">
        <v>260</v>
      </c>
      <c r="Q54" s="71" t="str">
        <f t="shared" si="17"/>
        <v>1</v>
      </c>
      <c r="R54" s="71">
        <f t="shared" si="7"/>
        <v>1</v>
      </c>
      <c r="S54" s="71" t="str">
        <f t="shared" si="18"/>
        <v>0</v>
      </c>
      <c r="T54" s="71">
        <f t="shared" si="8"/>
        <v>0</v>
      </c>
      <c r="U54" s="71" t="str">
        <f t="shared" si="19"/>
        <v>0</v>
      </c>
      <c r="V54" s="71">
        <f t="shared" si="9"/>
        <v>0</v>
      </c>
      <c r="W54" s="71" t="str">
        <f t="shared" si="20"/>
        <v>0</v>
      </c>
      <c r="X54" s="71">
        <f t="shared" si="10"/>
        <v>0</v>
      </c>
      <c r="Y54" s="71" t="str">
        <f t="shared" si="21"/>
        <v>0</v>
      </c>
      <c r="Z54" s="71">
        <f t="shared" si="11"/>
        <v>0</v>
      </c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</row>
    <row r="55" spans="1:39" ht="15.75" thickBot="1">
      <c r="A55" s="102">
        <v>43863.750115740739</v>
      </c>
      <c r="B55" s="64">
        <f>Parâmetros!G44*0.04*46.0055</f>
        <v>13.875258800000001</v>
      </c>
      <c r="C55" s="97">
        <f t="shared" si="0"/>
        <v>13.875258800000001</v>
      </c>
      <c r="D55" s="101">
        <f t="shared" si="1"/>
        <v>2.7750517600000002</v>
      </c>
      <c r="E55" s="60" t="str">
        <f t="shared" si="12"/>
        <v>1</v>
      </c>
      <c r="F55" s="69">
        <f t="shared" si="2"/>
        <v>-140.47162266999999</v>
      </c>
      <c r="G55" s="60" t="str">
        <f t="shared" si="13"/>
        <v>0</v>
      </c>
      <c r="H55" s="69">
        <f t="shared" si="3"/>
        <v>-29.235811334999994</v>
      </c>
      <c r="I55" s="60" t="str">
        <f t="shared" si="14"/>
        <v>0</v>
      </c>
      <c r="J55" s="69">
        <f t="shared" si="4"/>
        <v>91.143389438518511</v>
      </c>
      <c r="K55" s="60" t="str">
        <f t="shared" si="15"/>
        <v>0</v>
      </c>
      <c r="L55" s="69">
        <f t="shared" si="5"/>
        <v>82.822086225882359</v>
      </c>
      <c r="M55" s="73" t="str">
        <f t="shared" si="16"/>
        <v>0</v>
      </c>
      <c r="N55" s="76">
        <f t="shared" si="6"/>
        <v>2.7750517600000002</v>
      </c>
      <c r="O55" s="77">
        <v>260</v>
      </c>
      <c r="Q55" s="71" t="str">
        <f t="shared" si="17"/>
        <v>1</v>
      </c>
      <c r="R55" s="71">
        <f t="shared" si="7"/>
        <v>1</v>
      </c>
      <c r="S55" s="71" t="str">
        <f t="shared" si="18"/>
        <v>0</v>
      </c>
      <c r="T55" s="71">
        <f t="shared" si="8"/>
        <v>0</v>
      </c>
      <c r="U55" s="71" t="str">
        <f t="shared" si="19"/>
        <v>0</v>
      </c>
      <c r="V55" s="71">
        <f t="shared" si="9"/>
        <v>0</v>
      </c>
      <c r="W55" s="71" t="str">
        <f t="shared" si="20"/>
        <v>0</v>
      </c>
      <c r="X55" s="71">
        <f t="shared" si="10"/>
        <v>0</v>
      </c>
      <c r="Y55" s="71" t="str">
        <f t="shared" si="21"/>
        <v>0</v>
      </c>
      <c r="Z55" s="71">
        <f t="shared" si="11"/>
        <v>0</v>
      </c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</row>
    <row r="56" spans="1:39" ht="15.75" thickBot="1">
      <c r="A56" s="102">
        <v>43863.79178240741</v>
      </c>
      <c r="B56" s="64">
        <f>Parâmetros!G45*0.04*46.0055</f>
        <v>17.776525200000002</v>
      </c>
      <c r="C56" s="97">
        <f t="shared" si="0"/>
        <v>17.776525200000002</v>
      </c>
      <c r="D56" s="101">
        <f t="shared" si="1"/>
        <v>3.5553050400000004</v>
      </c>
      <c r="E56" s="60" t="str">
        <f t="shared" si="12"/>
        <v>1</v>
      </c>
      <c r="F56" s="69">
        <f t="shared" si="2"/>
        <v>-136.66788793000001</v>
      </c>
      <c r="G56" s="60" t="str">
        <f t="shared" si="13"/>
        <v>0</v>
      </c>
      <c r="H56" s="69">
        <f t="shared" si="3"/>
        <v>-27.333943965000003</v>
      </c>
      <c r="I56" s="60" t="str">
        <f t="shared" si="14"/>
        <v>0</v>
      </c>
      <c r="J56" s="69">
        <f t="shared" si="4"/>
        <v>91.523883321975305</v>
      </c>
      <c r="K56" s="60" t="str">
        <f t="shared" si="15"/>
        <v>0</v>
      </c>
      <c r="L56" s="69">
        <f t="shared" si="5"/>
        <v>83.235161491764714</v>
      </c>
      <c r="M56" s="73" t="str">
        <f t="shared" si="16"/>
        <v>0</v>
      </c>
      <c r="N56" s="76">
        <f t="shared" si="6"/>
        <v>3.5553050400000004</v>
      </c>
      <c r="O56" s="77">
        <v>260</v>
      </c>
      <c r="Q56" s="71" t="str">
        <f t="shared" si="17"/>
        <v>1</v>
      </c>
      <c r="R56" s="71">
        <f t="shared" si="7"/>
        <v>1</v>
      </c>
      <c r="S56" s="71" t="str">
        <f t="shared" si="18"/>
        <v>0</v>
      </c>
      <c r="T56" s="71">
        <f t="shared" si="8"/>
        <v>0</v>
      </c>
      <c r="U56" s="71" t="str">
        <f t="shared" si="19"/>
        <v>0</v>
      </c>
      <c r="V56" s="71">
        <f t="shared" si="9"/>
        <v>0</v>
      </c>
      <c r="W56" s="71" t="str">
        <f t="shared" si="20"/>
        <v>0</v>
      </c>
      <c r="X56" s="71">
        <f t="shared" si="10"/>
        <v>0</v>
      </c>
      <c r="Y56" s="71" t="str">
        <f t="shared" si="21"/>
        <v>0</v>
      </c>
      <c r="Z56" s="71">
        <f t="shared" si="11"/>
        <v>0</v>
      </c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</row>
    <row r="57" spans="1:39" ht="15.75" thickBot="1">
      <c r="A57" s="102">
        <v>43863.833449074074</v>
      </c>
      <c r="B57" s="64">
        <f>Parâmetros!G46*0.04*46.0055</f>
        <v>25.8182866</v>
      </c>
      <c r="C57" s="97">
        <f t="shared" si="0"/>
        <v>25.8182866</v>
      </c>
      <c r="D57" s="101">
        <f t="shared" si="1"/>
        <v>5.1636573200000004</v>
      </c>
      <c r="E57" s="60" t="str">
        <f t="shared" si="12"/>
        <v>1</v>
      </c>
      <c r="F57" s="69">
        <f t="shared" si="2"/>
        <v>-128.82717056500002</v>
      </c>
      <c r="G57" s="60" t="str">
        <f t="shared" si="13"/>
        <v>0</v>
      </c>
      <c r="H57" s="69">
        <f t="shared" si="3"/>
        <v>-23.413585282500009</v>
      </c>
      <c r="I57" s="60" t="str">
        <f t="shared" si="14"/>
        <v>0</v>
      </c>
      <c r="J57" s="69">
        <f t="shared" si="4"/>
        <v>92.308203260987653</v>
      </c>
      <c r="K57" s="60" t="str">
        <f t="shared" si="15"/>
        <v>0</v>
      </c>
      <c r="L57" s="69">
        <f t="shared" si="5"/>
        <v>84.08664211058823</v>
      </c>
      <c r="M57" s="73" t="str">
        <f t="shared" si="16"/>
        <v>0</v>
      </c>
      <c r="N57" s="76">
        <f t="shared" si="6"/>
        <v>5.1636573200000004</v>
      </c>
      <c r="O57" s="77">
        <v>260</v>
      </c>
      <c r="Q57" s="71" t="str">
        <f t="shared" si="17"/>
        <v>1</v>
      </c>
      <c r="R57" s="71">
        <f t="shared" si="7"/>
        <v>1</v>
      </c>
      <c r="S57" s="71" t="str">
        <f t="shared" si="18"/>
        <v>0</v>
      </c>
      <c r="T57" s="71">
        <f t="shared" si="8"/>
        <v>0</v>
      </c>
      <c r="U57" s="71" t="str">
        <f t="shared" si="19"/>
        <v>0</v>
      </c>
      <c r="V57" s="71">
        <f t="shared" si="9"/>
        <v>0</v>
      </c>
      <c r="W57" s="71" t="str">
        <f t="shared" si="20"/>
        <v>0</v>
      </c>
      <c r="X57" s="71">
        <f t="shared" si="10"/>
        <v>0</v>
      </c>
      <c r="Y57" s="71" t="str">
        <f t="shared" si="21"/>
        <v>0</v>
      </c>
      <c r="Z57" s="71">
        <f t="shared" si="11"/>
        <v>0</v>
      </c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</row>
    <row r="58" spans="1:39" ht="15.75" thickBot="1">
      <c r="A58" s="102">
        <v>43863.875115740739</v>
      </c>
      <c r="B58" s="64">
        <f>Parâmetros!G47*0.04*46.0055</f>
        <v>27.069636200000001</v>
      </c>
      <c r="C58" s="97">
        <f t="shared" si="0"/>
        <v>27.069636200000001</v>
      </c>
      <c r="D58" s="101">
        <f t="shared" si="1"/>
        <v>5.4139272400000005</v>
      </c>
      <c r="E58" s="60" t="str">
        <f t="shared" si="12"/>
        <v>1</v>
      </c>
      <c r="F58" s="69">
        <f t="shared" si="2"/>
        <v>-127.60710470500001</v>
      </c>
      <c r="G58" s="60" t="str">
        <f t="shared" si="13"/>
        <v>0</v>
      </c>
      <c r="H58" s="69">
        <f t="shared" si="3"/>
        <v>-22.803552352500006</v>
      </c>
      <c r="I58" s="60" t="str">
        <f t="shared" si="14"/>
        <v>0</v>
      </c>
      <c r="J58" s="69">
        <f t="shared" si="4"/>
        <v>92.430248468888891</v>
      </c>
      <c r="K58" s="60" t="str">
        <f t="shared" si="15"/>
        <v>0</v>
      </c>
      <c r="L58" s="69">
        <f t="shared" si="5"/>
        <v>84.219137950588234</v>
      </c>
      <c r="M58" s="73" t="str">
        <f t="shared" si="16"/>
        <v>0</v>
      </c>
      <c r="N58" s="76">
        <f t="shared" si="6"/>
        <v>5.4139272400000005</v>
      </c>
      <c r="O58" s="77">
        <v>260</v>
      </c>
      <c r="Q58" s="71" t="str">
        <f t="shared" si="17"/>
        <v>1</v>
      </c>
      <c r="R58" s="71">
        <f t="shared" si="7"/>
        <v>1</v>
      </c>
      <c r="S58" s="71" t="str">
        <f t="shared" si="18"/>
        <v>0</v>
      </c>
      <c r="T58" s="71">
        <f t="shared" si="8"/>
        <v>0</v>
      </c>
      <c r="U58" s="71" t="str">
        <f t="shared" si="19"/>
        <v>0</v>
      </c>
      <c r="V58" s="71">
        <f t="shared" si="9"/>
        <v>0</v>
      </c>
      <c r="W58" s="71" t="str">
        <f t="shared" si="20"/>
        <v>0</v>
      </c>
      <c r="X58" s="71">
        <f t="shared" si="10"/>
        <v>0</v>
      </c>
      <c r="Y58" s="71" t="str">
        <f t="shared" si="21"/>
        <v>0</v>
      </c>
      <c r="Z58" s="71">
        <f t="shared" si="11"/>
        <v>0</v>
      </c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</row>
    <row r="59" spans="1:39" ht="15.75" thickBot="1">
      <c r="A59" s="102">
        <v>43863.91678240741</v>
      </c>
      <c r="B59" s="64">
        <f>Parâmetros!G48*0.04*46.0055</f>
        <v>34.172885399999998</v>
      </c>
      <c r="C59" s="97">
        <f t="shared" si="0"/>
        <v>34.172885399999998</v>
      </c>
      <c r="D59" s="101">
        <f t="shared" si="1"/>
        <v>6.834577079999999</v>
      </c>
      <c r="E59" s="60" t="str">
        <f t="shared" si="12"/>
        <v>1</v>
      </c>
      <c r="F59" s="69">
        <f t="shared" si="2"/>
        <v>-120.68143673500003</v>
      </c>
      <c r="G59" s="60" t="str">
        <f t="shared" si="13"/>
        <v>0</v>
      </c>
      <c r="H59" s="69">
        <f t="shared" si="3"/>
        <v>-19.340718367500017</v>
      </c>
      <c r="I59" s="60" t="str">
        <f t="shared" si="14"/>
        <v>0</v>
      </c>
      <c r="J59" s="69">
        <f t="shared" si="4"/>
        <v>93.123034501975312</v>
      </c>
      <c r="K59" s="60" t="str">
        <f t="shared" si="15"/>
        <v>0</v>
      </c>
      <c r="L59" s="69">
        <f t="shared" si="5"/>
        <v>84.971246689411771</v>
      </c>
      <c r="M59" s="73" t="str">
        <f t="shared" si="16"/>
        <v>0</v>
      </c>
      <c r="N59" s="76">
        <f t="shared" si="6"/>
        <v>6.834577079999999</v>
      </c>
      <c r="O59" s="77">
        <v>260</v>
      </c>
      <c r="Q59" s="71" t="str">
        <f t="shared" si="17"/>
        <v>1</v>
      </c>
      <c r="R59" s="71">
        <f t="shared" si="7"/>
        <v>1</v>
      </c>
      <c r="S59" s="71" t="str">
        <f t="shared" si="18"/>
        <v>0</v>
      </c>
      <c r="T59" s="71">
        <f t="shared" si="8"/>
        <v>0</v>
      </c>
      <c r="U59" s="71" t="str">
        <f t="shared" si="19"/>
        <v>0</v>
      </c>
      <c r="V59" s="71">
        <f t="shared" si="9"/>
        <v>0</v>
      </c>
      <c r="W59" s="71" t="str">
        <f t="shared" si="20"/>
        <v>0</v>
      </c>
      <c r="X59" s="71">
        <f t="shared" si="10"/>
        <v>0</v>
      </c>
      <c r="Y59" s="71" t="str">
        <f t="shared" si="21"/>
        <v>0</v>
      </c>
      <c r="Z59" s="71">
        <f t="shared" si="11"/>
        <v>0</v>
      </c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</row>
    <row r="60" spans="1:39" ht="15.75" thickBot="1">
      <c r="A60" s="102">
        <v>43863.958449074074</v>
      </c>
      <c r="B60" s="64">
        <f>Parâmetros!G49*0.04*46.0055</f>
        <v>27.069636200000001</v>
      </c>
      <c r="C60" s="97">
        <f t="shared" si="0"/>
        <v>27.069636200000001</v>
      </c>
      <c r="D60" s="101">
        <f t="shared" si="1"/>
        <v>5.4139272400000005</v>
      </c>
      <c r="E60" s="60" t="str">
        <f t="shared" si="12"/>
        <v>1</v>
      </c>
      <c r="F60" s="69">
        <f t="shared" si="2"/>
        <v>-127.60710470500001</v>
      </c>
      <c r="G60" s="60" t="str">
        <f t="shared" si="13"/>
        <v>0</v>
      </c>
      <c r="H60" s="69">
        <f t="shared" si="3"/>
        <v>-22.803552352500006</v>
      </c>
      <c r="I60" s="60" t="str">
        <f t="shared" si="14"/>
        <v>0</v>
      </c>
      <c r="J60" s="69">
        <f t="shared" si="4"/>
        <v>92.430248468888891</v>
      </c>
      <c r="K60" s="60" t="str">
        <f t="shared" si="15"/>
        <v>0</v>
      </c>
      <c r="L60" s="69">
        <f t="shared" si="5"/>
        <v>84.219137950588234</v>
      </c>
      <c r="M60" s="73" t="str">
        <f t="shared" si="16"/>
        <v>0</v>
      </c>
      <c r="N60" s="76">
        <f t="shared" si="6"/>
        <v>5.4139272400000005</v>
      </c>
      <c r="O60" s="77">
        <v>260</v>
      </c>
      <c r="Q60" s="71" t="str">
        <f t="shared" si="17"/>
        <v>1</v>
      </c>
      <c r="R60" s="71">
        <f t="shared" si="7"/>
        <v>1</v>
      </c>
      <c r="S60" s="71" t="str">
        <f t="shared" si="18"/>
        <v>0</v>
      </c>
      <c r="T60" s="71">
        <f t="shared" si="8"/>
        <v>0</v>
      </c>
      <c r="U60" s="71" t="str">
        <f t="shared" si="19"/>
        <v>0</v>
      </c>
      <c r="V60" s="71">
        <f t="shared" si="9"/>
        <v>0</v>
      </c>
      <c r="W60" s="71" t="str">
        <f t="shared" si="20"/>
        <v>0</v>
      </c>
      <c r="X60" s="71">
        <f t="shared" si="10"/>
        <v>0</v>
      </c>
      <c r="Y60" s="71" t="str">
        <f t="shared" si="21"/>
        <v>0</v>
      </c>
      <c r="Z60" s="71">
        <f t="shared" si="11"/>
        <v>0</v>
      </c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</row>
    <row r="61" spans="1:39" ht="15.75" thickBot="1">
      <c r="A61" s="102">
        <v>43864.000115740739</v>
      </c>
      <c r="B61" s="64">
        <f>Parâmetros!G50*0.04*46.0055</f>
        <v>26.7015922</v>
      </c>
      <c r="C61" s="97">
        <f t="shared" si="0"/>
        <v>26.7015922</v>
      </c>
      <c r="D61" s="101">
        <f t="shared" si="1"/>
        <v>5.3403184400000008</v>
      </c>
      <c r="E61" s="60" t="str">
        <f t="shared" si="12"/>
        <v>1</v>
      </c>
      <c r="F61" s="69">
        <f t="shared" si="2"/>
        <v>-127.96594760500003</v>
      </c>
      <c r="G61" s="60" t="str">
        <f t="shared" si="13"/>
        <v>0</v>
      </c>
      <c r="H61" s="69">
        <f t="shared" si="3"/>
        <v>-22.982973802500013</v>
      </c>
      <c r="I61" s="60" t="str">
        <f t="shared" si="14"/>
        <v>0</v>
      </c>
      <c r="J61" s="69">
        <f t="shared" si="4"/>
        <v>92.394352819506167</v>
      </c>
      <c r="K61" s="60" t="str">
        <f t="shared" si="15"/>
        <v>0</v>
      </c>
      <c r="L61" s="69">
        <f t="shared" si="5"/>
        <v>84.18016858588237</v>
      </c>
      <c r="M61" s="73" t="str">
        <f t="shared" si="16"/>
        <v>0</v>
      </c>
      <c r="N61" s="76">
        <f t="shared" si="6"/>
        <v>5.3403184400000008</v>
      </c>
      <c r="O61" s="77">
        <v>260</v>
      </c>
      <c r="Q61" s="71" t="str">
        <f t="shared" si="17"/>
        <v>1</v>
      </c>
      <c r="R61" s="71">
        <f t="shared" si="7"/>
        <v>1</v>
      </c>
      <c r="S61" s="71" t="str">
        <f t="shared" si="18"/>
        <v>0</v>
      </c>
      <c r="T61" s="71">
        <f t="shared" si="8"/>
        <v>0</v>
      </c>
      <c r="U61" s="71" t="str">
        <f t="shared" si="19"/>
        <v>0</v>
      </c>
      <c r="V61" s="71">
        <f t="shared" si="9"/>
        <v>0</v>
      </c>
      <c r="W61" s="71" t="str">
        <f t="shared" si="20"/>
        <v>0</v>
      </c>
      <c r="X61" s="71">
        <f t="shared" si="10"/>
        <v>0</v>
      </c>
      <c r="Y61" s="71" t="str">
        <f t="shared" si="21"/>
        <v>0</v>
      </c>
      <c r="Z61" s="71">
        <f t="shared" si="11"/>
        <v>0</v>
      </c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</row>
    <row r="62" spans="1:39" ht="15.75" thickBot="1">
      <c r="A62" s="102">
        <v>43864.04178240741</v>
      </c>
      <c r="B62" s="64">
        <f>Parâmetros!G51*0.04*46.0055</f>
        <v>31.486164199999997</v>
      </c>
      <c r="C62" s="97">
        <f t="shared" si="0"/>
        <v>31.486164199999997</v>
      </c>
      <c r="D62" s="101">
        <f t="shared" si="1"/>
        <v>6.2972328399999995</v>
      </c>
      <c r="E62" s="60" t="str">
        <f t="shared" si="12"/>
        <v>1</v>
      </c>
      <c r="F62" s="69">
        <f t="shared" si="2"/>
        <v>-123.30098990499999</v>
      </c>
      <c r="G62" s="60" t="str">
        <f t="shared" si="13"/>
        <v>0</v>
      </c>
      <c r="H62" s="69">
        <f t="shared" si="3"/>
        <v>-20.650494952499997</v>
      </c>
      <c r="I62" s="60" t="str">
        <f t="shared" si="14"/>
        <v>0</v>
      </c>
      <c r="J62" s="69">
        <f t="shared" si="4"/>
        <v>92.860996261481489</v>
      </c>
      <c r="K62" s="60" t="str">
        <f t="shared" si="15"/>
        <v>0</v>
      </c>
      <c r="L62" s="69">
        <f t="shared" si="5"/>
        <v>84.686770327058838</v>
      </c>
      <c r="M62" s="73" t="str">
        <f t="shared" si="16"/>
        <v>0</v>
      </c>
      <c r="N62" s="76">
        <f t="shared" si="6"/>
        <v>6.2972328399999995</v>
      </c>
      <c r="O62" s="77">
        <v>260</v>
      </c>
      <c r="Q62" s="71" t="str">
        <f t="shared" si="17"/>
        <v>1</v>
      </c>
      <c r="R62" s="71">
        <f t="shared" si="7"/>
        <v>1</v>
      </c>
      <c r="S62" s="71" t="str">
        <f t="shared" si="18"/>
        <v>0</v>
      </c>
      <c r="T62" s="71">
        <f t="shared" si="8"/>
        <v>0</v>
      </c>
      <c r="U62" s="71" t="str">
        <f t="shared" si="19"/>
        <v>0</v>
      </c>
      <c r="V62" s="71">
        <f t="shared" si="9"/>
        <v>0</v>
      </c>
      <c r="W62" s="71" t="str">
        <f t="shared" si="20"/>
        <v>0</v>
      </c>
      <c r="X62" s="71">
        <f t="shared" si="10"/>
        <v>0</v>
      </c>
      <c r="Y62" s="71" t="str">
        <f t="shared" si="21"/>
        <v>0</v>
      </c>
      <c r="Z62" s="71">
        <f t="shared" si="11"/>
        <v>0</v>
      </c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</row>
    <row r="63" spans="1:39" ht="15.75" thickBot="1">
      <c r="A63" s="102">
        <v>43864.083449074074</v>
      </c>
      <c r="B63" s="64">
        <f>Parâmetros!G52*0.04*46.0055</f>
        <v>34.872169</v>
      </c>
      <c r="C63" s="97">
        <f t="shared" si="0"/>
        <v>34.872169</v>
      </c>
      <c r="D63" s="101">
        <f t="shared" si="1"/>
        <v>6.9744337999999999</v>
      </c>
      <c r="E63" s="60" t="str">
        <f t="shared" si="12"/>
        <v>1</v>
      </c>
      <c r="F63" s="69">
        <f t="shared" si="2"/>
        <v>-119.99963522499999</v>
      </c>
      <c r="G63" s="60" t="str">
        <f t="shared" si="13"/>
        <v>0</v>
      </c>
      <c r="H63" s="69">
        <f t="shared" si="3"/>
        <v>-18.999817612499996</v>
      </c>
      <c r="I63" s="60" t="str">
        <f t="shared" si="14"/>
        <v>0</v>
      </c>
      <c r="J63" s="69">
        <f t="shared" si="4"/>
        <v>93.191236235802464</v>
      </c>
      <c r="K63" s="60" t="str">
        <f t="shared" si="15"/>
        <v>0</v>
      </c>
      <c r="L63" s="69">
        <f t="shared" si="5"/>
        <v>85.045288482352944</v>
      </c>
      <c r="M63" s="73" t="str">
        <f t="shared" si="16"/>
        <v>0</v>
      </c>
      <c r="N63" s="76">
        <f t="shared" si="6"/>
        <v>6.9744337999999999</v>
      </c>
      <c r="O63" s="77">
        <v>260</v>
      </c>
      <c r="Q63" s="71" t="str">
        <f t="shared" si="17"/>
        <v>1</v>
      </c>
      <c r="R63" s="71">
        <f t="shared" si="7"/>
        <v>1</v>
      </c>
      <c r="S63" s="71" t="str">
        <f t="shared" si="18"/>
        <v>0</v>
      </c>
      <c r="T63" s="71">
        <f t="shared" si="8"/>
        <v>0</v>
      </c>
      <c r="U63" s="71" t="str">
        <f t="shared" si="19"/>
        <v>0</v>
      </c>
      <c r="V63" s="71">
        <f t="shared" si="9"/>
        <v>0</v>
      </c>
      <c r="W63" s="71" t="str">
        <f t="shared" si="20"/>
        <v>0</v>
      </c>
      <c r="X63" s="71">
        <f t="shared" si="10"/>
        <v>0</v>
      </c>
      <c r="Y63" s="71" t="str">
        <f t="shared" si="21"/>
        <v>0</v>
      </c>
      <c r="Z63" s="71">
        <f t="shared" si="11"/>
        <v>0</v>
      </c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</row>
    <row r="64" spans="1:39" ht="15.75" thickBot="1">
      <c r="A64" s="102">
        <v>43864.125115740739</v>
      </c>
      <c r="B64" s="64">
        <f>Parâmetros!G53*0.04*46.0055</f>
        <v>33.271177599999994</v>
      </c>
      <c r="C64" s="97">
        <f t="shared" si="0"/>
        <v>33.271177599999994</v>
      </c>
      <c r="D64" s="101">
        <f t="shared" si="1"/>
        <v>6.6542355199999994</v>
      </c>
      <c r="E64" s="60" t="str">
        <f t="shared" si="12"/>
        <v>1</v>
      </c>
      <c r="F64" s="69">
        <f t="shared" si="2"/>
        <v>-121.56060184</v>
      </c>
      <c r="G64" s="60" t="str">
        <f t="shared" si="13"/>
        <v>0</v>
      </c>
      <c r="H64" s="69">
        <f t="shared" si="3"/>
        <v>-19.780300920000002</v>
      </c>
      <c r="I64" s="60" t="str">
        <f t="shared" si="14"/>
        <v>0</v>
      </c>
      <c r="J64" s="69">
        <f t="shared" si="4"/>
        <v>93.03509016098765</v>
      </c>
      <c r="K64" s="60" t="str">
        <f t="shared" si="15"/>
        <v>0</v>
      </c>
      <c r="L64" s="69">
        <f t="shared" si="5"/>
        <v>84.875771745882361</v>
      </c>
      <c r="M64" s="73" t="str">
        <f t="shared" si="16"/>
        <v>0</v>
      </c>
      <c r="N64" s="76">
        <f t="shared" si="6"/>
        <v>6.6542355199999994</v>
      </c>
      <c r="O64" s="77">
        <v>260</v>
      </c>
      <c r="Q64" s="71" t="str">
        <f t="shared" si="17"/>
        <v>1</v>
      </c>
      <c r="R64" s="71">
        <f t="shared" si="7"/>
        <v>1</v>
      </c>
      <c r="S64" s="71" t="str">
        <f t="shared" si="18"/>
        <v>0</v>
      </c>
      <c r="T64" s="71">
        <f t="shared" si="8"/>
        <v>0</v>
      </c>
      <c r="U64" s="71" t="str">
        <f t="shared" si="19"/>
        <v>0</v>
      </c>
      <c r="V64" s="71">
        <f t="shared" si="9"/>
        <v>0</v>
      </c>
      <c r="W64" s="71" t="str">
        <f t="shared" si="20"/>
        <v>0</v>
      </c>
      <c r="X64" s="71">
        <f t="shared" si="10"/>
        <v>0</v>
      </c>
      <c r="Y64" s="71" t="str">
        <f t="shared" si="21"/>
        <v>0</v>
      </c>
      <c r="Z64" s="71">
        <f t="shared" si="11"/>
        <v>0</v>
      </c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</row>
    <row r="65" spans="1:39" ht="15.75" thickBot="1">
      <c r="A65" s="102">
        <v>43864.16678240741</v>
      </c>
      <c r="B65" s="64">
        <f>Parâmetros!G54*0.04*46.0055</f>
        <v>32.479882999999994</v>
      </c>
      <c r="C65" s="97">
        <f t="shared" si="0"/>
        <v>32.479882999999994</v>
      </c>
      <c r="D65" s="101">
        <f t="shared" si="1"/>
        <v>6.4959765999999988</v>
      </c>
      <c r="E65" s="60" t="str">
        <f t="shared" si="12"/>
        <v>1</v>
      </c>
      <c r="F65" s="69">
        <f t="shared" si="2"/>
        <v>-122.33211407499999</v>
      </c>
      <c r="G65" s="60" t="str">
        <f t="shared" si="13"/>
        <v>0</v>
      </c>
      <c r="H65" s="69">
        <f t="shared" si="3"/>
        <v>-20.166057037499996</v>
      </c>
      <c r="I65" s="60" t="str">
        <f t="shared" si="14"/>
        <v>0</v>
      </c>
      <c r="J65" s="69">
        <f t="shared" si="4"/>
        <v>92.957914514814817</v>
      </c>
      <c r="K65" s="60" t="str">
        <f t="shared" si="15"/>
        <v>0</v>
      </c>
      <c r="L65" s="69">
        <f t="shared" si="5"/>
        <v>84.791987611764696</v>
      </c>
      <c r="M65" s="73" t="str">
        <f t="shared" si="16"/>
        <v>0</v>
      </c>
      <c r="N65" s="76">
        <f t="shared" si="6"/>
        <v>6.4959765999999988</v>
      </c>
      <c r="O65" s="77">
        <v>260</v>
      </c>
      <c r="Q65" s="71" t="str">
        <f t="shared" si="17"/>
        <v>1</v>
      </c>
      <c r="R65" s="71">
        <f t="shared" si="7"/>
        <v>1</v>
      </c>
      <c r="S65" s="71" t="str">
        <f t="shared" si="18"/>
        <v>0</v>
      </c>
      <c r="T65" s="71">
        <f t="shared" si="8"/>
        <v>0</v>
      </c>
      <c r="U65" s="71" t="str">
        <f t="shared" si="19"/>
        <v>0</v>
      </c>
      <c r="V65" s="71">
        <f t="shared" si="9"/>
        <v>0</v>
      </c>
      <c r="W65" s="71" t="str">
        <f t="shared" si="20"/>
        <v>0</v>
      </c>
      <c r="X65" s="71">
        <f t="shared" si="10"/>
        <v>0</v>
      </c>
      <c r="Y65" s="71" t="str">
        <f t="shared" si="21"/>
        <v>0</v>
      </c>
      <c r="Z65" s="71">
        <f t="shared" si="11"/>
        <v>0</v>
      </c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</row>
    <row r="66" spans="1:39" ht="15.75" thickBot="1">
      <c r="A66" s="102">
        <v>43864.208449074074</v>
      </c>
      <c r="B66" s="64">
        <f>Parâmetros!G55*0.04*46.0055</f>
        <v>32.093436800000006</v>
      </c>
      <c r="C66" s="97">
        <f t="shared" si="0"/>
        <v>32.093436800000006</v>
      </c>
      <c r="D66" s="101">
        <f t="shared" si="1"/>
        <v>6.4186873600000016</v>
      </c>
      <c r="E66" s="60" t="str">
        <f t="shared" si="12"/>
        <v>1</v>
      </c>
      <c r="F66" s="69">
        <f t="shared" si="2"/>
        <v>-122.70889912000001</v>
      </c>
      <c r="G66" s="60" t="str">
        <f t="shared" si="13"/>
        <v>0</v>
      </c>
      <c r="H66" s="69">
        <f t="shared" si="3"/>
        <v>-20.354449560000006</v>
      </c>
      <c r="I66" s="60" t="str">
        <f t="shared" si="14"/>
        <v>0</v>
      </c>
      <c r="J66" s="69">
        <f t="shared" si="4"/>
        <v>92.92022408296296</v>
      </c>
      <c r="K66" s="60" t="str">
        <f t="shared" si="15"/>
        <v>0</v>
      </c>
      <c r="L66" s="69">
        <f t="shared" si="5"/>
        <v>84.751069778823549</v>
      </c>
      <c r="M66" s="73" t="str">
        <f t="shared" si="16"/>
        <v>0</v>
      </c>
      <c r="N66" s="76">
        <f t="shared" si="6"/>
        <v>6.4186873600000016</v>
      </c>
      <c r="O66" s="77">
        <v>260</v>
      </c>
      <c r="Q66" s="71" t="str">
        <f t="shared" si="17"/>
        <v>1</v>
      </c>
      <c r="R66" s="71">
        <f t="shared" si="7"/>
        <v>1</v>
      </c>
      <c r="S66" s="71" t="str">
        <f t="shared" si="18"/>
        <v>0</v>
      </c>
      <c r="T66" s="71">
        <f t="shared" si="8"/>
        <v>0</v>
      </c>
      <c r="U66" s="71" t="str">
        <f t="shared" si="19"/>
        <v>0</v>
      </c>
      <c r="V66" s="71">
        <f t="shared" si="9"/>
        <v>0</v>
      </c>
      <c r="W66" s="71" t="str">
        <f t="shared" si="20"/>
        <v>0</v>
      </c>
      <c r="X66" s="71">
        <f t="shared" si="10"/>
        <v>0</v>
      </c>
      <c r="Y66" s="71" t="str">
        <f t="shared" si="21"/>
        <v>0</v>
      </c>
      <c r="Z66" s="71">
        <f t="shared" si="11"/>
        <v>0</v>
      </c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</row>
    <row r="67" spans="1:39" ht="15.75" thickBot="1">
      <c r="A67" s="102">
        <v>43864.250115740739</v>
      </c>
      <c r="B67" s="64">
        <f>Parâmetros!G56*0.04*46.0055</f>
        <v>32.203850000000003</v>
      </c>
      <c r="C67" s="97">
        <f t="shared" si="0"/>
        <v>32.203850000000003</v>
      </c>
      <c r="D67" s="101">
        <f t="shared" si="1"/>
        <v>6.4407700000000006</v>
      </c>
      <c r="E67" s="60" t="str">
        <f t="shared" si="12"/>
        <v>1</v>
      </c>
      <c r="F67" s="69">
        <f t="shared" si="2"/>
        <v>-122.60124625</v>
      </c>
      <c r="G67" s="60" t="str">
        <f t="shared" si="13"/>
        <v>0</v>
      </c>
      <c r="H67" s="69">
        <f t="shared" si="3"/>
        <v>-20.300623125000001</v>
      </c>
      <c r="I67" s="60" t="str">
        <f t="shared" si="14"/>
        <v>0</v>
      </c>
      <c r="J67" s="69">
        <f t="shared" si="4"/>
        <v>92.930992777777774</v>
      </c>
      <c r="K67" s="60" t="str">
        <f t="shared" si="15"/>
        <v>0</v>
      </c>
      <c r="L67" s="69">
        <f t="shared" si="5"/>
        <v>84.762760588235309</v>
      </c>
      <c r="M67" s="73" t="str">
        <f t="shared" si="16"/>
        <v>0</v>
      </c>
      <c r="N67" s="76">
        <f t="shared" si="6"/>
        <v>6.4407700000000006</v>
      </c>
      <c r="O67" s="77">
        <v>260</v>
      </c>
      <c r="Q67" s="71" t="str">
        <f t="shared" si="17"/>
        <v>1</v>
      </c>
      <c r="R67" s="71">
        <f t="shared" si="7"/>
        <v>1</v>
      </c>
      <c r="S67" s="71" t="str">
        <f t="shared" si="18"/>
        <v>0</v>
      </c>
      <c r="T67" s="71">
        <f t="shared" si="8"/>
        <v>0</v>
      </c>
      <c r="U67" s="71" t="str">
        <f t="shared" si="19"/>
        <v>0</v>
      </c>
      <c r="V67" s="71">
        <f t="shared" si="9"/>
        <v>0</v>
      </c>
      <c r="W67" s="71" t="str">
        <f t="shared" si="20"/>
        <v>0</v>
      </c>
      <c r="X67" s="71">
        <f t="shared" si="10"/>
        <v>0</v>
      </c>
      <c r="Y67" s="71" t="str">
        <f t="shared" si="21"/>
        <v>0</v>
      </c>
      <c r="Z67" s="71">
        <f t="shared" si="11"/>
        <v>0</v>
      </c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</row>
    <row r="68" spans="1:39" ht="15.75" thickBot="1">
      <c r="A68" s="102">
        <v>43864.29178240741</v>
      </c>
      <c r="B68" s="64">
        <f>Parâmetros!G57*0.04*46.0055</f>
        <v>28.247376999999997</v>
      </c>
      <c r="C68" s="97">
        <f t="shared" si="0"/>
        <v>28.247376999999997</v>
      </c>
      <c r="D68" s="101">
        <f t="shared" si="1"/>
        <v>5.6494753999999991</v>
      </c>
      <c r="E68" s="60" t="str">
        <f t="shared" si="12"/>
        <v>1</v>
      </c>
      <c r="F68" s="69">
        <f t="shared" si="2"/>
        <v>-126.458807425</v>
      </c>
      <c r="G68" s="60" t="str">
        <f t="shared" si="13"/>
        <v>0</v>
      </c>
      <c r="H68" s="69">
        <f t="shared" si="3"/>
        <v>-22.229403712500002</v>
      </c>
      <c r="I68" s="60" t="str">
        <f t="shared" si="14"/>
        <v>0</v>
      </c>
      <c r="J68" s="69">
        <f t="shared" si="4"/>
        <v>92.545114546913581</v>
      </c>
      <c r="K68" s="60" t="str">
        <f t="shared" si="15"/>
        <v>0</v>
      </c>
      <c r="L68" s="69">
        <f t="shared" si="5"/>
        <v>84.343839917647045</v>
      </c>
      <c r="M68" s="73" t="str">
        <f t="shared" si="16"/>
        <v>0</v>
      </c>
      <c r="N68" s="76">
        <f t="shared" si="6"/>
        <v>5.6494753999999991</v>
      </c>
      <c r="O68" s="77">
        <v>260</v>
      </c>
      <c r="Q68" s="71" t="str">
        <f t="shared" si="17"/>
        <v>1</v>
      </c>
      <c r="R68" s="71">
        <f t="shared" si="7"/>
        <v>1</v>
      </c>
      <c r="S68" s="71" t="str">
        <f t="shared" si="18"/>
        <v>0</v>
      </c>
      <c r="T68" s="71">
        <f t="shared" si="8"/>
        <v>0</v>
      </c>
      <c r="U68" s="71" t="str">
        <f t="shared" si="19"/>
        <v>0</v>
      </c>
      <c r="V68" s="71">
        <f t="shared" si="9"/>
        <v>0</v>
      </c>
      <c r="W68" s="71" t="str">
        <f t="shared" si="20"/>
        <v>0</v>
      </c>
      <c r="X68" s="71">
        <f t="shared" si="10"/>
        <v>0</v>
      </c>
      <c r="Y68" s="71" t="str">
        <f t="shared" si="21"/>
        <v>0</v>
      </c>
      <c r="Z68" s="71">
        <f t="shared" si="11"/>
        <v>0</v>
      </c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</row>
    <row r="69" spans="1:39" ht="15.75" thickBot="1">
      <c r="A69" s="102">
        <v>43864.333449074074</v>
      </c>
      <c r="B69" s="64">
        <f>Parâmetros!G58*0.04*46.0055</f>
        <v>22.211455399999998</v>
      </c>
      <c r="C69" s="97">
        <f t="shared" si="0"/>
        <v>22.211455399999998</v>
      </c>
      <c r="D69" s="101">
        <f t="shared" si="1"/>
        <v>4.4422910799999995</v>
      </c>
      <c r="E69" s="60" t="str">
        <f t="shared" si="12"/>
        <v>1</v>
      </c>
      <c r="F69" s="69">
        <f t="shared" si="2"/>
        <v>-132.34383098499998</v>
      </c>
      <c r="G69" s="60" t="str">
        <f t="shared" si="13"/>
        <v>0</v>
      </c>
      <c r="H69" s="69">
        <f t="shared" si="3"/>
        <v>-25.171915492499991</v>
      </c>
      <c r="I69" s="60" t="str">
        <f t="shared" si="14"/>
        <v>0</v>
      </c>
      <c r="J69" s="69">
        <f t="shared" si="4"/>
        <v>91.956425897037036</v>
      </c>
      <c r="K69" s="60" t="str">
        <f t="shared" si="15"/>
        <v>0</v>
      </c>
      <c r="L69" s="69">
        <f t="shared" si="5"/>
        <v>83.704742336470588</v>
      </c>
      <c r="M69" s="73" t="str">
        <f t="shared" si="16"/>
        <v>0</v>
      </c>
      <c r="N69" s="76">
        <f t="shared" si="6"/>
        <v>4.4422910799999995</v>
      </c>
      <c r="O69" s="77">
        <v>260</v>
      </c>
      <c r="Q69" s="71" t="str">
        <f t="shared" si="17"/>
        <v>1</v>
      </c>
      <c r="R69" s="71">
        <f t="shared" si="7"/>
        <v>1</v>
      </c>
      <c r="S69" s="71" t="str">
        <f t="shared" si="18"/>
        <v>0</v>
      </c>
      <c r="T69" s="71">
        <f t="shared" si="8"/>
        <v>0</v>
      </c>
      <c r="U69" s="71" t="str">
        <f t="shared" si="19"/>
        <v>0</v>
      </c>
      <c r="V69" s="71">
        <f t="shared" si="9"/>
        <v>0</v>
      </c>
      <c r="W69" s="71" t="str">
        <f t="shared" si="20"/>
        <v>0</v>
      </c>
      <c r="X69" s="71">
        <f t="shared" si="10"/>
        <v>0</v>
      </c>
      <c r="Y69" s="71" t="str">
        <f t="shared" si="21"/>
        <v>0</v>
      </c>
      <c r="Z69" s="71">
        <f t="shared" si="11"/>
        <v>0</v>
      </c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</row>
    <row r="70" spans="1:39" ht="15.75" thickBot="1">
      <c r="A70" s="102">
        <v>43864.375115740739</v>
      </c>
      <c r="B70" s="64">
        <f>Parâmetros!G59*0.04*46.0055</f>
        <v>24.401317199999998</v>
      </c>
      <c r="C70" s="97">
        <f t="shared" si="0"/>
        <v>24.401317199999998</v>
      </c>
      <c r="D70" s="101">
        <f t="shared" si="1"/>
        <v>4.8802634399999993</v>
      </c>
      <c r="E70" s="60" t="str">
        <f t="shared" si="12"/>
        <v>1</v>
      </c>
      <c r="F70" s="69">
        <f t="shared" si="2"/>
        <v>-130.20871572999999</v>
      </c>
      <c r="G70" s="60" t="str">
        <f t="shared" si="13"/>
        <v>0</v>
      </c>
      <c r="H70" s="69">
        <f t="shared" si="3"/>
        <v>-24.104357864999997</v>
      </c>
      <c r="I70" s="60" t="str">
        <f t="shared" si="14"/>
        <v>0</v>
      </c>
      <c r="J70" s="69">
        <f t="shared" si="4"/>
        <v>92.170005010864202</v>
      </c>
      <c r="K70" s="60" t="str">
        <f t="shared" si="15"/>
        <v>0</v>
      </c>
      <c r="L70" s="69">
        <f t="shared" si="5"/>
        <v>83.936610056470599</v>
      </c>
      <c r="M70" s="73" t="str">
        <f t="shared" si="16"/>
        <v>0</v>
      </c>
      <c r="N70" s="76">
        <f t="shared" si="6"/>
        <v>4.8802634399999993</v>
      </c>
      <c r="O70" s="77">
        <v>260</v>
      </c>
      <c r="Q70" s="71" t="str">
        <f t="shared" si="17"/>
        <v>1</v>
      </c>
      <c r="R70" s="71">
        <f t="shared" si="7"/>
        <v>1</v>
      </c>
      <c r="S70" s="71" t="str">
        <f t="shared" si="18"/>
        <v>0</v>
      </c>
      <c r="T70" s="71">
        <f t="shared" si="8"/>
        <v>0</v>
      </c>
      <c r="U70" s="71" t="str">
        <f t="shared" si="19"/>
        <v>0</v>
      </c>
      <c r="V70" s="71">
        <f t="shared" si="9"/>
        <v>0</v>
      </c>
      <c r="W70" s="71" t="str">
        <f t="shared" si="20"/>
        <v>0</v>
      </c>
      <c r="X70" s="71">
        <f t="shared" si="10"/>
        <v>0</v>
      </c>
      <c r="Y70" s="71" t="str">
        <f t="shared" si="21"/>
        <v>0</v>
      </c>
      <c r="Z70" s="71">
        <f t="shared" si="11"/>
        <v>0</v>
      </c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</row>
    <row r="71" spans="1:39" ht="15.75" thickBot="1">
      <c r="A71" s="102">
        <v>43864.41678240741</v>
      </c>
      <c r="B71" s="64">
        <f>Parâmetros!G60*0.04*46.0055</f>
        <v>14.169694</v>
      </c>
      <c r="C71" s="97">
        <f t="shared" si="0"/>
        <v>14.169694</v>
      </c>
      <c r="D71" s="101">
        <f t="shared" si="1"/>
        <v>2.8339387999999999</v>
      </c>
      <c r="E71" s="60" t="str">
        <f t="shared" si="12"/>
        <v>1</v>
      </c>
      <c r="F71" s="69">
        <f t="shared" si="2"/>
        <v>-140.18454835</v>
      </c>
      <c r="G71" s="60" t="str">
        <f t="shared" si="13"/>
        <v>0</v>
      </c>
      <c r="H71" s="69">
        <f t="shared" si="3"/>
        <v>-29.092274175</v>
      </c>
      <c r="I71" s="60" t="str">
        <f t="shared" si="14"/>
        <v>0</v>
      </c>
      <c r="J71" s="69">
        <f t="shared" si="4"/>
        <v>91.172105958024687</v>
      </c>
      <c r="K71" s="60" t="str">
        <f t="shared" si="15"/>
        <v>0</v>
      </c>
      <c r="L71" s="69">
        <f t="shared" si="5"/>
        <v>82.853261717647058</v>
      </c>
      <c r="M71" s="73" t="str">
        <f t="shared" si="16"/>
        <v>0</v>
      </c>
      <c r="N71" s="76">
        <f t="shared" si="6"/>
        <v>2.8339387999999999</v>
      </c>
      <c r="O71" s="77">
        <v>260</v>
      </c>
      <c r="Q71" s="71" t="str">
        <f t="shared" si="17"/>
        <v>1</v>
      </c>
      <c r="R71" s="71">
        <f t="shared" si="7"/>
        <v>1</v>
      </c>
      <c r="S71" s="71" t="str">
        <f t="shared" si="18"/>
        <v>0</v>
      </c>
      <c r="T71" s="71">
        <f t="shared" si="8"/>
        <v>0</v>
      </c>
      <c r="U71" s="71" t="str">
        <f t="shared" si="19"/>
        <v>0</v>
      </c>
      <c r="V71" s="71">
        <f t="shared" si="9"/>
        <v>0</v>
      </c>
      <c r="W71" s="71" t="str">
        <f t="shared" si="20"/>
        <v>0</v>
      </c>
      <c r="X71" s="71">
        <f t="shared" si="10"/>
        <v>0</v>
      </c>
      <c r="Y71" s="71" t="str">
        <f t="shared" si="21"/>
        <v>0</v>
      </c>
      <c r="Z71" s="71">
        <f t="shared" si="11"/>
        <v>0</v>
      </c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</row>
    <row r="72" spans="1:39" ht="15.75" thickBot="1">
      <c r="A72" s="102">
        <v>43864.458449074074</v>
      </c>
      <c r="B72" s="64">
        <f>Parâmetros!G61*0.04*46.0055</f>
        <v>10.875700199999999</v>
      </c>
      <c r="C72" s="97">
        <f t="shared" si="0"/>
        <v>10.875700199999999</v>
      </c>
      <c r="D72" s="101">
        <f t="shared" si="1"/>
        <v>2.1751400399999996</v>
      </c>
      <c r="E72" s="60" t="str">
        <f t="shared" si="12"/>
        <v>1</v>
      </c>
      <c r="F72" s="69">
        <f t="shared" si="2"/>
        <v>-143.396192305</v>
      </c>
      <c r="G72" s="60" t="str">
        <f t="shared" si="13"/>
        <v>0</v>
      </c>
      <c r="H72" s="69">
        <f t="shared" si="3"/>
        <v>-30.6980961525</v>
      </c>
      <c r="I72" s="60" t="str">
        <f t="shared" si="14"/>
        <v>0</v>
      </c>
      <c r="J72" s="69">
        <f t="shared" si="4"/>
        <v>90.850839896049379</v>
      </c>
      <c r="K72" s="60" t="str">
        <f t="shared" si="15"/>
        <v>0</v>
      </c>
      <c r="L72" s="69">
        <f t="shared" si="5"/>
        <v>82.504485903529414</v>
      </c>
      <c r="M72" s="73" t="str">
        <f t="shared" si="16"/>
        <v>0</v>
      </c>
      <c r="N72" s="76">
        <f t="shared" si="6"/>
        <v>2.1751400399999996</v>
      </c>
      <c r="O72" s="77">
        <v>260</v>
      </c>
      <c r="Q72" s="71" t="str">
        <f t="shared" si="17"/>
        <v>1</v>
      </c>
      <c r="R72" s="71">
        <f t="shared" si="7"/>
        <v>1</v>
      </c>
      <c r="S72" s="71" t="str">
        <f t="shared" si="18"/>
        <v>0</v>
      </c>
      <c r="T72" s="71">
        <f t="shared" si="8"/>
        <v>0</v>
      </c>
      <c r="U72" s="71" t="str">
        <f t="shared" si="19"/>
        <v>0</v>
      </c>
      <c r="V72" s="71">
        <f t="shared" si="9"/>
        <v>0</v>
      </c>
      <c r="W72" s="71" t="str">
        <f t="shared" si="20"/>
        <v>0</v>
      </c>
      <c r="X72" s="71">
        <f t="shared" si="10"/>
        <v>0</v>
      </c>
      <c r="Y72" s="71" t="str">
        <f t="shared" si="21"/>
        <v>0</v>
      </c>
      <c r="Z72" s="71">
        <f t="shared" si="11"/>
        <v>0</v>
      </c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</row>
    <row r="73" spans="1:39" ht="15.75" thickBot="1">
      <c r="A73" s="102">
        <v>43864.500115740739</v>
      </c>
      <c r="B73" s="64">
        <f>Parâmetros!G62*0.04*46.0055</f>
        <v>9.0538823999999991</v>
      </c>
      <c r="C73" s="97">
        <f t="shared" si="0"/>
        <v>9.0538823999999991</v>
      </c>
      <c r="D73" s="101">
        <f t="shared" si="1"/>
        <v>1.8107764799999999</v>
      </c>
      <c r="E73" s="60" t="str">
        <f t="shared" si="12"/>
        <v>1</v>
      </c>
      <c r="F73" s="69">
        <f t="shared" si="2"/>
        <v>-145.17246466</v>
      </c>
      <c r="G73" s="60" t="str">
        <f t="shared" si="13"/>
        <v>0</v>
      </c>
      <c r="H73" s="69">
        <f t="shared" si="3"/>
        <v>-31.586232330000001</v>
      </c>
      <c r="I73" s="60" t="str">
        <f t="shared" si="14"/>
        <v>0</v>
      </c>
      <c r="J73" s="69">
        <f t="shared" si="4"/>
        <v>90.673156431604937</v>
      </c>
      <c r="K73" s="60" t="str">
        <f t="shared" si="15"/>
        <v>0</v>
      </c>
      <c r="L73" s="69">
        <f t="shared" si="5"/>
        <v>82.311587548235295</v>
      </c>
      <c r="M73" s="73" t="str">
        <f t="shared" si="16"/>
        <v>0</v>
      </c>
      <c r="N73" s="76">
        <f t="shared" si="6"/>
        <v>1.8107764799999999</v>
      </c>
      <c r="O73" s="77">
        <v>260</v>
      </c>
      <c r="Q73" s="71" t="str">
        <f t="shared" si="17"/>
        <v>1</v>
      </c>
      <c r="R73" s="71">
        <f t="shared" si="7"/>
        <v>1</v>
      </c>
      <c r="S73" s="71" t="str">
        <f t="shared" si="18"/>
        <v>0</v>
      </c>
      <c r="T73" s="71">
        <f t="shared" si="8"/>
        <v>0</v>
      </c>
      <c r="U73" s="71" t="str">
        <f t="shared" si="19"/>
        <v>0</v>
      </c>
      <c r="V73" s="71">
        <f t="shared" si="9"/>
        <v>0</v>
      </c>
      <c r="W73" s="71" t="str">
        <f t="shared" si="20"/>
        <v>0</v>
      </c>
      <c r="X73" s="71">
        <f t="shared" si="10"/>
        <v>0</v>
      </c>
      <c r="Y73" s="71" t="str">
        <f t="shared" si="21"/>
        <v>0</v>
      </c>
      <c r="Z73" s="71">
        <f t="shared" si="11"/>
        <v>0</v>
      </c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</row>
    <row r="74" spans="1:39" ht="15.75" thickBot="1">
      <c r="A74" s="102">
        <v>43864.54178240741</v>
      </c>
      <c r="B74" s="64">
        <f>Parâmetros!G63*0.04*46.0055</f>
        <v>8.4098053999999998</v>
      </c>
      <c r="C74" s="97">
        <f t="shared" si="0"/>
        <v>8.4098053999999998</v>
      </c>
      <c r="D74" s="101">
        <f t="shared" si="1"/>
        <v>1.6819610799999998</v>
      </c>
      <c r="E74" s="60" t="str">
        <f t="shared" si="12"/>
        <v>1</v>
      </c>
      <c r="F74" s="69">
        <f t="shared" si="2"/>
        <v>-145.800439735</v>
      </c>
      <c r="G74" s="60" t="str">
        <f t="shared" si="13"/>
        <v>0</v>
      </c>
      <c r="H74" s="69">
        <f t="shared" si="3"/>
        <v>-31.900219867499999</v>
      </c>
      <c r="I74" s="60" t="str">
        <f t="shared" si="14"/>
        <v>0</v>
      </c>
      <c r="J74" s="69">
        <f t="shared" si="4"/>
        <v>90.610339045185185</v>
      </c>
      <c r="K74" s="60" t="str">
        <f t="shared" si="15"/>
        <v>0</v>
      </c>
      <c r="L74" s="69">
        <f t="shared" si="5"/>
        <v>82.243391160000016</v>
      </c>
      <c r="M74" s="73" t="str">
        <f t="shared" si="16"/>
        <v>0</v>
      </c>
      <c r="N74" s="76">
        <f t="shared" si="6"/>
        <v>1.6819610799999998</v>
      </c>
      <c r="O74" s="77">
        <v>260</v>
      </c>
      <c r="Q74" s="71" t="str">
        <f t="shared" si="17"/>
        <v>1</v>
      </c>
      <c r="R74" s="71">
        <f t="shared" si="7"/>
        <v>1</v>
      </c>
      <c r="S74" s="71" t="str">
        <f t="shared" si="18"/>
        <v>0</v>
      </c>
      <c r="T74" s="71">
        <f t="shared" si="8"/>
        <v>0</v>
      </c>
      <c r="U74" s="71" t="str">
        <f t="shared" si="19"/>
        <v>0</v>
      </c>
      <c r="V74" s="71">
        <f t="shared" si="9"/>
        <v>0</v>
      </c>
      <c r="W74" s="71" t="str">
        <f t="shared" si="20"/>
        <v>0</v>
      </c>
      <c r="X74" s="71">
        <f t="shared" si="10"/>
        <v>0</v>
      </c>
      <c r="Y74" s="71" t="str">
        <f t="shared" si="21"/>
        <v>0</v>
      </c>
      <c r="Z74" s="71">
        <f t="shared" si="11"/>
        <v>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</row>
    <row r="75" spans="1:39" ht="15.75" thickBot="1">
      <c r="A75" s="102">
        <v>43864.583449074074</v>
      </c>
      <c r="B75" s="64">
        <f>Parâmetros!G64*0.04*46.0055</f>
        <v>8.7778493999999991</v>
      </c>
      <c r="C75" s="97">
        <f t="shared" si="0"/>
        <v>8.7778493999999991</v>
      </c>
      <c r="D75" s="101">
        <f t="shared" si="1"/>
        <v>1.7555698799999997</v>
      </c>
      <c r="E75" s="60" t="str">
        <f t="shared" si="12"/>
        <v>1</v>
      </c>
      <c r="F75" s="69">
        <f t="shared" si="2"/>
        <v>-145.44159683499998</v>
      </c>
      <c r="G75" s="60" t="str">
        <f t="shared" si="13"/>
        <v>0</v>
      </c>
      <c r="H75" s="69">
        <f t="shared" si="3"/>
        <v>-31.720798417499992</v>
      </c>
      <c r="I75" s="60" t="str">
        <f t="shared" si="14"/>
        <v>0</v>
      </c>
      <c r="J75" s="69">
        <f t="shared" si="4"/>
        <v>90.646234694567895</v>
      </c>
      <c r="K75" s="60" t="str">
        <f t="shared" si="15"/>
        <v>0</v>
      </c>
      <c r="L75" s="69">
        <f t="shared" si="5"/>
        <v>82.282360524705879</v>
      </c>
      <c r="M75" s="73" t="str">
        <f t="shared" si="16"/>
        <v>0</v>
      </c>
      <c r="N75" s="76">
        <f t="shared" si="6"/>
        <v>1.7555698799999997</v>
      </c>
      <c r="O75" s="77">
        <v>260</v>
      </c>
      <c r="Q75" s="71" t="str">
        <f t="shared" si="17"/>
        <v>1</v>
      </c>
      <c r="R75" s="71">
        <f t="shared" si="7"/>
        <v>1</v>
      </c>
      <c r="S75" s="71" t="str">
        <f t="shared" si="18"/>
        <v>0</v>
      </c>
      <c r="T75" s="71">
        <f t="shared" si="8"/>
        <v>0</v>
      </c>
      <c r="U75" s="71" t="str">
        <f t="shared" si="19"/>
        <v>0</v>
      </c>
      <c r="V75" s="71">
        <f t="shared" si="9"/>
        <v>0</v>
      </c>
      <c r="W75" s="71" t="str">
        <f t="shared" si="20"/>
        <v>0</v>
      </c>
      <c r="X75" s="71">
        <f t="shared" si="10"/>
        <v>0</v>
      </c>
      <c r="Y75" s="71" t="str">
        <f t="shared" si="21"/>
        <v>0</v>
      </c>
      <c r="Z75" s="71">
        <f t="shared" si="11"/>
        <v>0</v>
      </c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</row>
    <row r="76" spans="1:39" ht="15.75" thickBot="1">
      <c r="A76" s="102">
        <v>43864.625115740739</v>
      </c>
      <c r="B76" s="64">
        <f>Parâmetros!G65*0.04*46.0055</f>
        <v>8.3914031999999992</v>
      </c>
      <c r="C76" s="97">
        <f t="shared" si="0"/>
        <v>8.3914031999999992</v>
      </c>
      <c r="D76" s="101">
        <f t="shared" si="1"/>
        <v>1.6782806399999997</v>
      </c>
      <c r="E76" s="60" t="str">
        <f t="shared" si="12"/>
        <v>1</v>
      </c>
      <c r="F76" s="69">
        <f t="shared" si="2"/>
        <v>-145.81838187999998</v>
      </c>
      <c r="G76" s="60" t="str">
        <f t="shared" si="13"/>
        <v>0</v>
      </c>
      <c r="H76" s="69">
        <f t="shared" si="3"/>
        <v>-31.909190939999988</v>
      </c>
      <c r="I76" s="60" t="str">
        <f t="shared" si="14"/>
        <v>0</v>
      </c>
      <c r="J76" s="69">
        <f t="shared" si="4"/>
        <v>90.608544262716052</v>
      </c>
      <c r="K76" s="60" t="str">
        <f t="shared" si="15"/>
        <v>0</v>
      </c>
      <c r="L76" s="69">
        <f t="shared" si="5"/>
        <v>82.241442691764703</v>
      </c>
      <c r="M76" s="73" t="str">
        <f t="shared" si="16"/>
        <v>0</v>
      </c>
      <c r="N76" s="76">
        <f t="shared" si="6"/>
        <v>1.6782806399999997</v>
      </c>
      <c r="O76" s="77">
        <v>260</v>
      </c>
      <c r="Q76" s="71" t="str">
        <f t="shared" si="17"/>
        <v>1</v>
      </c>
      <c r="R76" s="71">
        <f t="shared" si="7"/>
        <v>1</v>
      </c>
      <c r="S76" s="71" t="str">
        <f t="shared" si="18"/>
        <v>0</v>
      </c>
      <c r="T76" s="71">
        <f t="shared" si="8"/>
        <v>0</v>
      </c>
      <c r="U76" s="71" t="str">
        <f t="shared" si="19"/>
        <v>0</v>
      </c>
      <c r="V76" s="71">
        <f t="shared" si="9"/>
        <v>0</v>
      </c>
      <c r="W76" s="71" t="str">
        <f t="shared" si="20"/>
        <v>0</v>
      </c>
      <c r="X76" s="71">
        <f t="shared" si="10"/>
        <v>0</v>
      </c>
      <c r="Y76" s="71" t="str">
        <f t="shared" si="21"/>
        <v>0</v>
      </c>
      <c r="Z76" s="71">
        <f t="shared" si="11"/>
        <v>0</v>
      </c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</row>
    <row r="77" spans="1:39" ht="15.75" thickBot="1">
      <c r="A77" s="102">
        <v>43864.66678240741</v>
      </c>
      <c r="B77" s="64">
        <f>Parâmetros!G66*0.04*46.0055</f>
        <v>7.9865547999999995</v>
      </c>
      <c r="C77" s="97">
        <f t="shared" si="0"/>
        <v>7.9865547999999995</v>
      </c>
      <c r="D77" s="101">
        <f t="shared" ref="D77:D140" si="22">(((C77-$B$4)/($B$5-$B$4))*($B$7-$B$6))+$B$6</f>
        <v>1.5973109599999999</v>
      </c>
      <c r="E77" s="60" t="str">
        <f t="shared" si="12"/>
        <v>1</v>
      </c>
      <c r="F77" s="69">
        <f t="shared" ref="F77:F140" si="23">(((C77-$C$4)/($C$5-$C$4))*($C$7-$C$6))+$C$6</f>
        <v>-146.21310907</v>
      </c>
      <c r="G77" s="60" t="str">
        <f t="shared" si="13"/>
        <v>0</v>
      </c>
      <c r="H77" s="69">
        <f t="shared" ref="H77:H140" si="24">(((C77-$D$4)/($D$5-$D$4))*($D$7-$D$6))+$D$6</f>
        <v>-32.106554535000001</v>
      </c>
      <c r="I77" s="60" t="str">
        <f t="shared" si="14"/>
        <v>0</v>
      </c>
      <c r="J77" s="69">
        <f t="shared" ref="J77:J140" si="25">(((C77-$E$4)/($E$5-$E$4))*($E$7-$E$6))+$E$6</f>
        <v>90.569059048395061</v>
      </c>
      <c r="K77" s="60" t="str">
        <f t="shared" si="15"/>
        <v>0</v>
      </c>
      <c r="L77" s="69">
        <f t="shared" ref="L77:L140" si="26">(((C77-$F$4)/($F$5-$F$4))*($F$7-$F$6))+$F$6</f>
        <v>82.198576390588244</v>
      </c>
      <c r="M77" s="73" t="str">
        <f t="shared" si="16"/>
        <v>0</v>
      </c>
      <c r="N77" s="76">
        <f t="shared" ref="N77:N140" si="27">(D77*E77)+(F77*G77)+(H77*I77)+(J77*K77)+(L77*M77)</f>
        <v>1.5973109599999999</v>
      </c>
      <c r="O77" s="77">
        <v>260</v>
      </c>
      <c r="Q77" s="71" t="str">
        <f t="shared" si="17"/>
        <v>1</v>
      </c>
      <c r="R77" s="71">
        <f t="shared" ref="R77:R140" si="28">Q77*1</f>
        <v>1</v>
      </c>
      <c r="S77" s="71" t="str">
        <f t="shared" si="18"/>
        <v>0</v>
      </c>
      <c r="T77" s="71">
        <f t="shared" ref="T77:T140" si="29">S77*1</f>
        <v>0</v>
      </c>
      <c r="U77" s="71" t="str">
        <f t="shared" si="19"/>
        <v>0</v>
      </c>
      <c r="V77" s="71">
        <f t="shared" ref="V77:V140" si="30">U77*1</f>
        <v>0</v>
      </c>
      <c r="W77" s="71" t="str">
        <f t="shared" si="20"/>
        <v>0</v>
      </c>
      <c r="X77" s="71">
        <f t="shared" ref="X77:X140" si="31">W77*1</f>
        <v>0</v>
      </c>
      <c r="Y77" s="71" t="str">
        <f t="shared" si="21"/>
        <v>0</v>
      </c>
      <c r="Z77" s="71">
        <f t="shared" ref="Z77:Z140" si="32">Y77*1</f>
        <v>0</v>
      </c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</row>
    <row r="78" spans="1:39" ht="15.75" thickBot="1">
      <c r="A78" s="102">
        <v>43864.708449074074</v>
      </c>
      <c r="B78" s="64">
        <f>Parâmetros!G67*0.04*46.0055</f>
        <v>8.9802736000000003</v>
      </c>
      <c r="C78" s="97">
        <f t="shared" si="0"/>
        <v>8.9802736000000003</v>
      </c>
      <c r="D78" s="101">
        <f t="shared" si="22"/>
        <v>1.7960547200000001</v>
      </c>
      <c r="E78" s="60" t="str">
        <f t="shared" ref="E78:E141" si="33">IF(AND(D78&lt;=40,D78&gt;=0),"1","0")</f>
        <v>1</v>
      </c>
      <c r="F78" s="69">
        <f t="shared" si="23"/>
        <v>-145.24423324</v>
      </c>
      <c r="G78" s="60" t="str">
        <f t="shared" ref="G78:G141" si="34">IF(AND(F78&lt;=80,F78&gt;41),"1","0")</f>
        <v>0</v>
      </c>
      <c r="H78" s="69">
        <f t="shared" si="24"/>
        <v>-31.62211662</v>
      </c>
      <c r="I78" s="60" t="str">
        <f t="shared" ref="I78:I141" si="35">IF(AND(H78&lt;=120,H78&gt;81),"1","0")</f>
        <v>0</v>
      </c>
      <c r="J78" s="69">
        <f t="shared" si="25"/>
        <v>90.66597730172839</v>
      </c>
      <c r="K78" s="60" t="str">
        <f t="shared" ref="K78:K141" si="36">IF(AND(J78&lt;=200,J78&gt;121),"1","0")</f>
        <v>0</v>
      </c>
      <c r="L78" s="69">
        <f t="shared" si="26"/>
        <v>82.303793675294116</v>
      </c>
      <c r="M78" s="73" t="str">
        <f t="shared" ref="M78:M141" si="37">IF(AND(L78&lt;999,L78&gt;201),"1","0")</f>
        <v>0</v>
      </c>
      <c r="N78" s="76">
        <f t="shared" si="27"/>
        <v>1.7960547200000001</v>
      </c>
      <c r="O78" s="77">
        <v>260</v>
      </c>
      <c r="Q78" s="71" t="str">
        <f t="shared" ref="Q78:Q141" si="38">IF(AND(N78&lt;40.5,N78&gt;=0),"1","0")</f>
        <v>1</v>
      </c>
      <c r="R78" s="71">
        <f t="shared" si="28"/>
        <v>1</v>
      </c>
      <c r="S78" s="71" t="str">
        <f t="shared" ref="S78:S141" si="39">IF(AND(N78&lt;80.5,N78&gt;=40.5),"1","0")</f>
        <v>0</v>
      </c>
      <c r="T78" s="71">
        <f t="shared" si="29"/>
        <v>0</v>
      </c>
      <c r="U78" s="71" t="str">
        <f t="shared" ref="U78:U141" si="40">IF(AND(N78&lt;120.5,N78&gt;=80.5),"1","0")</f>
        <v>0</v>
      </c>
      <c r="V78" s="71">
        <f t="shared" si="30"/>
        <v>0</v>
      </c>
      <c r="W78" s="71" t="str">
        <f t="shared" ref="W78:W141" si="41">IF(AND(N78&lt;200.5,N78&gt;=120.5),"1","0")</f>
        <v>0</v>
      </c>
      <c r="X78" s="71">
        <f t="shared" si="31"/>
        <v>0</v>
      </c>
      <c r="Y78" s="71" t="str">
        <f t="shared" ref="Y78:Y141" si="42">IF(AND(N78&lt;999,N78&gt;=200.5),"1","0")</f>
        <v>0</v>
      </c>
      <c r="Z78" s="71">
        <f t="shared" si="32"/>
        <v>0</v>
      </c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</row>
    <row r="79" spans="1:39" ht="15.75" thickBot="1">
      <c r="A79" s="102">
        <v>43864.750115740739</v>
      </c>
      <c r="B79" s="64">
        <f>Parâmetros!G68*0.04*46.0055</f>
        <v>12.4030828</v>
      </c>
      <c r="C79" s="97">
        <f t="shared" ref="C79:C142" si="43">B79</f>
        <v>12.4030828</v>
      </c>
      <c r="D79" s="101">
        <f t="shared" si="22"/>
        <v>2.4806165600000001</v>
      </c>
      <c r="E79" s="60" t="str">
        <f t="shared" si="33"/>
        <v>1</v>
      </c>
      <c r="F79" s="69">
        <f t="shared" si="23"/>
        <v>-141.90699426999998</v>
      </c>
      <c r="G79" s="60" t="str">
        <f t="shared" si="34"/>
        <v>0</v>
      </c>
      <c r="H79" s="69">
        <f t="shared" si="24"/>
        <v>-29.953497134999992</v>
      </c>
      <c r="I79" s="60" t="str">
        <f t="shared" si="35"/>
        <v>0</v>
      </c>
      <c r="J79" s="69">
        <f t="shared" si="25"/>
        <v>90.999806840987645</v>
      </c>
      <c r="K79" s="60" t="str">
        <f t="shared" si="36"/>
        <v>0</v>
      </c>
      <c r="L79" s="69">
        <f t="shared" si="26"/>
        <v>82.666208767058819</v>
      </c>
      <c r="M79" s="73" t="str">
        <f t="shared" si="37"/>
        <v>0</v>
      </c>
      <c r="N79" s="76">
        <f t="shared" si="27"/>
        <v>2.4806165600000001</v>
      </c>
      <c r="O79" s="77">
        <v>260</v>
      </c>
      <c r="Q79" s="71" t="str">
        <f t="shared" si="38"/>
        <v>1</v>
      </c>
      <c r="R79" s="71">
        <f t="shared" si="28"/>
        <v>1</v>
      </c>
      <c r="S79" s="71" t="str">
        <f t="shared" si="39"/>
        <v>0</v>
      </c>
      <c r="T79" s="71">
        <f t="shared" si="29"/>
        <v>0</v>
      </c>
      <c r="U79" s="71" t="str">
        <f t="shared" si="40"/>
        <v>0</v>
      </c>
      <c r="V79" s="71">
        <f t="shared" si="30"/>
        <v>0</v>
      </c>
      <c r="W79" s="71" t="str">
        <f t="shared" si="41"/>
        <v>0</v>
      </c>
      <c r="X79" s="71">
        <f t="shared" si="31"/>
        <v>0</v>
      </c>
      <c r="Y79" s="71" t="str">
        <f t="shared" si="42"/>
        <v>0</v>
      </c>
      <c r="Z79" s="71">
        <f t="shared" si="32"/>
        <v>0</v>
      </c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</row>
    <row r="80" spans="1:39" ht="15.75" thickBot="1">
      <c r="A80" s="102">
        <v>43864.79178240741</v>
      </c>
      <c r="B80" s="64">
        <f>Parâmetros!G69*0.04*46.0055</f>
        <v>13.249584</v>
      </c>
      <c r="C80" s="97">
        <f t="shared" si="43"/>
        <v>13.249584</v>
      </c>
      <c r="D80" s="101">
        <f t="shared" si="22"/>
        <v>2.6499168000000002</v>
      </c>
      <c r="E80" s="60" t="str">
        <f t="shared" si="33"/>
        <v>1</v>
      </c>
      <c r="F80" s="69">
        <f t="shared" si="23"/>
        <v>-141.0816556</v>
      </c>
      <c r="G80" s="60" t="str">
        <f t="shared" si="34"/>
        <v>0</v>
      </c>
      <c r="H80" s="69">
        <f t="shared" si="24"/>
        <v>-29.540827800000002</v>
      </c>
      <c r="I80" s="60" t="str">
        <f t="shared" si="35"/>
        <v>0</v>
      </c>
      <c r="J80" s="69">
        <f t="shared" si="25"/>
        <v>91.082366834567907</v>
      </c>
      <c r="K80" s="60" t="str">
        <f t="shared" si="36"/>
        <v>0</v>
      </c>
      <c r="L80" s="69">
        <f t="shared" si="26"/>
        <v>82.755838305882349</v>
      </c>
      <c r="M80" s="73" t="str">
        <f t="shared" si="37"/>
        <v>0</v>
      </c>
      <c r="N80" s="76">
        <f t="shared" si="27"/>
        <v>2.6499168000000002</v>
      </c>
      <c r="O80" s="77">
        <v>260</v>
      </c>
      <c r="Q80" s="71" t="str">
        <f t="shared" si="38"/>
        <v>1</v>
      </c>
      <c r="R80" s="71">
        <f t="shared" si="28"/>
        <v>1</v>
      </c>
      <c r="S80" s="71" t="str">
        <f t="shared" si="39"/>
        <v>0</v>
      </c>
      <c r="T80" s="71">
        <f t="shared" si="29"/>
        <v>0</v>
      </c>
      <c r="U80" s="71" t="str">
        <f t="shared" si="40"/>
        <v>0</v>
      </c>
      <c r="V80" s="71">
        <f t="shared" si="30"/>
        <v>0</v>
      </c>
      <c r="W80" s="71" t="str">
        <f t="shared" si="41"/>
        <v>0</v>
      </c>
      <c r="X80" s="71">
        <f t="shared" si="31"/>
        <v>0</v>
      </c>
      <c r="Y80" s="71" t="str">
        <f t="shared" si="42"/>
        <v>0</v>
      </c>
      <c r="Z80" s="71">
        <f t="shared" si="32"/>
        <v>0</v>
      </c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</row>
    <row r="81" spans="1:39" ht="15.75" thickBot="1">
      <c r="A81" s="102">
        <v>43864.833449074074</v>
      </c>
      <c r="B81" s="64">
        <f>Parâmetros!G70*0.04*46.0055</f>
        <v>15.457848</v>
      </c>
      <c r="C81" s="97">
        <f t="shared" si="43"/>
        <v>15.457848</v>
      </c>
      <c r="D81" s="101">
        <f t="shared" si="22"/>
        <v>3.0915695999999997</v>
      </c>
      <c r="E81" s="60" t="str">
        <f t="shared" si="33"/>
        <v>1</v>
      </c>
      <c r="F81" s="69">
        <f t="shared" si="23"/>
        <v>-138.92859820000001</v>
      </c>
      <c r="G81" s="60" t="str">
        <f t="shared" si="34"/>
        <v>0</v>
      </c>
      <c r="H81" s="69">
        <f t="shared" si="24"/>
        <v>-28.464299100000005</v>
      </c>
      <c r="I81" s="60" t="str">
        <f t="shared" si="35"/>
        <v>0</v>
      </c>
      <c r="J81" s="69">
        <f t="shared" si="25"/>
        <v>91.297740730864206</v>
      </c>
      <c r="K81" s="60" t="str">
        <f t="shared" si="36"/>
        <v>0</v>
      </c>
      <c r="L81" s="69">
        <f t="shared" si="26"/>
        <v>82.989654494117659</v>
      </c>
      <c r="M81" s="73" t="str">
        <f t="shared" si="37"/>
        <v>0</v>
      </c>
      <c r="N81" s="76">
        <f t="shared" si="27"/>
        <v>3.0915695999999997</v>
      </c>
      <c r="O81" s="77">
        <v>260</v>
      </c>
      <c r="Q81" s="71" t="str">
        <f t="shared" si="38"/>
        <v>1</v>
      </c>
      <c r="R81" s="71">
        <f t="shared" si="28"/>
        <v>1</v>
      </c>
      <c r="S81" s="71" t="str">
        <f t="shared" si="39"/>
        <v>0</v>
      </c>
      <c r="T81" s="71">
        <f t="shared" si="29"/>
        <v>0</v>
      </c>
      <c r="U81" s="71" t="str">
        <f t="shared" si="40"/>
        <v>0</v>
      </c>
      <c r="V81" s="71">
        <f t="shared" si="30"/>
        <v>0</v>
      </c>
      <c r="W81" s="71" t="str">
        <f t="shared" si="41"/>
        <v>0</v>
      </c>
      <c r="X81" s="71">
        <f t="shared" si="31"/>
        <v>0</v>
      </c>
      <c r="Y81" s="71" t="str">
        <f t="shared" si="42"/>
        <v>0</v>
      </c>
      <c r="Z81" s="71">
        <f t="shared" si="32"/>
        <v>0</v>
      </c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</row>
    <row r="82" spans="1:39" ht="15.75" thickBot="1">
      <c r="A82" s="102">
        <v>43864.875115740739</v>
      </c>
      <c r="B82" s="64">
        <f>Parâmetros!G71*0.04*46.0055</f>
        <v>15.807489800000001</v>
      </c>
      <c r="C82" s="97">
        <f t="shared" si="43"/>
        <v>15.807489800000001</v>
      </c>
      <c r="D82" s="101">
        <f t="shared" si="22"/>
        <v>3.1614979600000002</v>
      </c>
      <c r="E82" s="60" t="str">
        <f t="shared" si="33"/>
        <v>1</v>
      </c>
      <c r="F82" s="69">
        <f t="shared" si="23"/>
        <v>-138.58769744499998</v>
      </c>
      <c r="G82" s="60" t="str">
        <f t="shared" si="34"/>
        <v>0</v>
      </c>
      <c r="H82" s="69">
        <f t="shared" si="24"/>
        <v>-28.293848722499988</v>
      </c>
      <c r="I82" s="60" t="str">
        <f t="shared" si="35"/>
        <v>0</v>
      </c>
      <c r="J82" s="69">
        <f t="shared" si="25"/>
        <v>91.331841597777782</v>
      </c>
      <c r="K82" s="60" t="str">
        <f t="shared" si="36"/>
        <v>0</v>
      </c>
      <c r="L82" s="69">
        <f t="shared" si="26"/>
        <v>83.026675390588238</v>
      </c>
      <c r="M82" s="73" t="str">
        <f t="shared" si="37"/>
        <v>0</v>
      </c>
      <c r="N82" s="76">
        <f t="shared" si="27"/>
        <v>3.1614979600000002</v>
      </c>
      <c r="O82" s="77">
        <v>260</v>
      </c>
      <c r="Q82" s="71" t="str">
        <f t="shared" si="38"/>
        <v>1</v>
      </c>
      <c r="R82" s="71">
        <f t="shared" si="28"/>
        <v>1</v>
      </c>
      <c r="S82" s="71" t="str">
        <f t="shared" si="39"/>
        <v>0</v>
      </c>
      <c r="T82" s="71">
        <f t="shared" si="29"/>
        <v>0</v>
      </c>
      <c r="U82" s="71" t="str">
        <f t="shared" si="40"/>
        <v>0</v>
      </c>
      <c r="V82" s="71">
        <f t="shared" si="30"/>
        <v>0</v>
      </c>
      <c r="W82" s="71" t="str">
        <f t="shared" si="41"/>
        <v>0</v>
      </c>
      <c r="X82" s="71">
        <f t="shared" si="31"/>
        <v>0</v>
      </c>
      <c r="Y82" s="71" t="str">
        <f t="shared" si="42"/>
        <v>0</v>
      </c>
      <c r="Z82" s="71">
        <f t="shared" si="32"/>
        <v>0</v>
      </c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</row>
    <row r="83" spans="1:39" ht="15.75" thickBot="1">
      <c r="A83" s="102">
        <v>43864.91678240741</v>
      </c>
      <c r="B83" s="64">
        <f>Parâmetros!G72*0.04*46.0055</f>
        <v>13.0839642</v>
      </c>
      <c r="C83" s="97">
        <f t="shared" si="43"/>
        <v>13.0839642</v>
      </c>
      <c r="D83" s="101">
        <f t="shared" si="22"/>
        <v>2.61679284</v>
      </c>
      <c r="E83" s="60" t="str">
        <f t="shared" si="33"/>
        <v>1</v>
      </c>
      <c r="F83" s="69">
        <f t="shared" si="23"/>
        <v>-141.24313490499998</v>
      </c>
      <c r="G83" s="60" t="str">
        <f t="shared" si="34"/>
        <v>0</v>
      </c>
      <c r="H83" s="69">
        <f t="shared" si="24"/>
        <v>-29.621567452499988</v>
      </c>
      <c r="I83" s="60" t="str">
        <f t="shared" si="35"/>
        <v>0</v>
      </c>
      <c r="J83" s="69">
        <f t="shared" si="25"/>
        <v>91.066213792345678</v>
      </c>
      <c r="K83" s="60" t="str">
        <f t="shared" si="36"/>
        <v>0</v>
      </c>
      <c r="L83" s="69">
        <f t="shared" si="26"/>
        <v>82.738302091764723</v>
      </c>
      <c r="M83" s="73" t="str">
        <f t="shared" si="37"/>
        <v>0</v>
      </c>
      <c r="N83" s="76">
        <f t="shared" si="27"/>
        <v>2.61679284</v>
      </c>
      <c r="O83" s="77">
        <v>260</v>
      </c>
      <c r="Q83" s="71" t="str">
        <f t="shared" si="38"/>
        <v>1</v>
      </c>
      <c r="R83" s="71">
        <f t="shared" si="28"/>
        <v>1</v>
      </c>
      <c r="S83" s="71" t="str">
        <f t="shared" si="39"/>
        <v>0</v>
      </c>
      <c r="T83" s="71">
        <f t="shared" si="29"/>
        <v>0</v>
      </c>
      <c r="U83" s="71" t="str">
        <f t="shared" si="40"/>
        <v>0</v>
      </c>
      <c r="V83" s="71">
        <f t="shared" si="30"/>
        <v>0</v>
      </c>
      <c r="W83" s="71" t="str">
        <f t="shared" si="41"/>
        <v>0</v>
      </c>
      <c r="X83" s="71">
        <f t="shared" si="31"/>
        <v>0</v>
      </c>
      <c r="Y83" s="71" t="str">
        <f t="shared" si="42"/>
        <v>0</v>
      </c>
      <c r="Z83" s="71">
        <f t="shared" si="32"/>
        <v>0</v>
      </c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</row>
    <row r="84" spans="1:39" ht="15.75" thickBot="1">
      <c r="A84" s="102">
        <v>43864.958449074074</v>
      </c>
      <c r="B84" s="64">
        <f>Parâmetros!G73*0.04*46.0055</f>
        <v>12.605506999999998</v>
      </c>
      <c r="C84" s="97">
        <f t="shared" si="43"/>
        <v>12.605506999999998</v>
      </c>
      <c r="D84" s="101">
        <f t="shared" si="22"/>
        <v>2.5211013999999992</v>
      </c>
      <c r="E84" s="60" t="str">
        <f t="shared" si="33"/>
        <v>1</v>
      </c>
      <c r="F84" s="69">
        <f t="shared" si="23"/>
        <v>-141.709630675</v>
      </c>
      <c r="G84" s="60" t="str">
        <f t="shared" si="34"/>
        <v>0</v>
      </c>
      <c r="H84" s="69">
        <f t="shared" si="24"/>
        <v>-29.8548153375</v>
      </c>
      <c r="I84" s="60" t="str">
        <f t="shared" si="35"/>
        <v>0</v>
      </c>
      <c r="J84" s="69">
        <f t="shared" si="25"/>
        <v>91.019549448148155</v>
      </c>
      <c r="K84" s="60" t="str">
        <f t="shared" si="36"/>
        <v>0</v>
      </c>
      <c r="L84" s="69">
        <f t="shared" si="26"/>
        <v>82.687641917647042</v>
      </c>
      <c r="M84" s="73" t="str">
        <f t="shared" si="37"/>
        <v>0</v>
      </c>
      <c r="N84" s="76">
        <f t="shared" si="27"/>
        <v>2.5211013999999992</v>
      </c>
      <c r="O84" s="77">
        <v>260</v>
      </c>
      <c r="Q84" s="71" t="str">
        <f t="shared" si="38"/>
        <v>1</v>
      </c>
      <c r="R84" s="71">
        <f t="shared" si="28"/>
        <v>1</v>
      </c>
      <c r="S84" s="71" t="str">
        <f t="shared" si="39"/>
        <v>0</v>
      </c>
      <c r="T84" s="71">
        <f t="shared" si="29"/>
        <v>0</v>
      </c>
      <c r="U84" s="71" t="str">
        <f t="shared" si="40"/>
        <v>0</v>
      </c>
      <c r="V84" s="71">
        <f t="shared" si="30"/>
        <v>0</v>
      </c>
      <c r="W84" s="71" t="str">
        <f t="shared" si="41"/>
        <v>0</v>
      </c>
      <c r="X84" s="71">
        <f t="shared" si="31"/>
        <v>0</v>
      </c>
      <c r="Y84" s="71" t="str">
        <f t="shared" si="42"/>
        <v>0</v>
      </c>
      <c r="Z84" s="71">
        <f t="shared" si="32"/>
        <v>0</v>
      </c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</row>
    <row r="85" spans="1:39" ht="15.75" thickBot="1">
      <c r="A85" s="102">
        <v>43865.000115740739</v>
      </c>
      <c r="B85" s="64">
        <f>Parâmetros!G74*0.04*46.0055</f>
        <v>13.985671999999999</v>
      </c>
      <c r="C85" s="97">
        <f t="shared" si="43"/>
        <v>13.985671999999999</v>
      </c>
      <c r="D85" s="101">
        <f t="shared" si="22"/>
        <v>2.7971344</v>
      </c>
      <c r="E85" s="60" t="str">
        <f t="shared" si="33"/>
        <v>1</v>
      </c>
      <c r="F85" s="69">
        <f t="shared" si="23"/>
        <v>-140.36396980000001</v>
      </c>
      <c r="G85" s="60" t="str">
        <f t="shared" si="34"/>
        <v>0</v>
      </c>
      <c r="H85" s="69">
        <f t="shared" si="24"/>
        <v>-29.181984900000003</v>
      </c>
      <c r="I85" s="60" t="str">
        <f t="shared" si="35"/>
        <v>0</v>
      </c>
      <c r="J85" s="69">
        <f t="shared" si="25"/>
        <v>91.15415813333334</v>
      </c>
      <c r="K85" s="60" t="str">
        <f t="shared" si="36"/>
        <v>0</v>
      </c>
      <c r="L85" s="69">
        <f t="shared" si="26"/>
        <v>82.833777035294119</v>
      </c>
      <c r="M85" s="73" t="str">
        <f t="shared" si="37"/>
        <v>0</v>
      </c>
      <c r="N85" s="76">
        <f t="shared" si="27"/>
        <v>2.7971344</v>
      </c>
      <c r="O85" s="77">
        <v>260</v>
      </c>
      <c r="Q85" s="71" t="str">
        <f t="shared" si="38"/>
        <v>1</v>
      </c>
      <c r="R85" s="71">
        <f t="shared" si="28"/>
        <v>1</v>
      </c>
      <c r="S85" s="71" t="str">
        <f t="shared" si="39"/>
        <v>0</v>
      </c>
      <c r="T85" s="71">
        <f t="shared" si="29"/>
        <v>0</v>
      </c>
      <c r="U85" s="71" t="str">
        <f t="shared" si="40"/>
        <v>0</v>
      </c>
      <c r="V85" s="71">
        <f t="shared" si="30"/>
        <v>0</v>
      </c>
      <c r="W85" s="71" t="str">
        <f t="shared" si="41"/>
        <v>0</v>
      </c>
      <c r="X85" s="71">
        <f t="shared" si="31"/>
        <v>0</v>
      </c>
      <c r="Y85" s="71" t="str">
        <f t="shared" si="42"/>
        <v>0</v>
      </c>
      <c r="Z85" s="71">
        <f t="shared" si="32"/>
        <v>0</v>
      </c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</row>
    <row r="86" spans="1:39" ht="15.75" thickBot="1">
      <c r="A86" s="102">
        <v>43865.04178240741</v>
      </c>
      <c r="B86" s="64">
        <f>Parâmetros!G75*0.04*46.0055</f>
        <v>18.199775800000001</v>
      </c>
      <c r="C86" s="97">
        <f t="shared" si="43"/>
        <v>18.199775800000001</v>
      </c>
      <c r="D86" s="101">
        <f t="shared" si="22"/>
        <v>3.6399551600000004</v>
      </c>
      <c r="E86" s="60" t="str">
        <f t="shared" si="33"/>
        <v>1</v>
      </c>
      <c r="F86" s="69">
        <f t="shared" si="23"/>
        <v>-136.255218595</v>
      </c>
      <c r="G86" s="60" t="str">
        <f t="shared" si="34"/>
        <v>0</v>
      </c>
      <c r="H86" s="69">
        <f t="shared" si="24"/>
        <v>-27.127609297500001</v>
      </c>
      <c r="I86" s="60" t="str">
        <f t="shared" si="35"/>
        <v>0</v>
      </c>
      <c r="J86" s="69">
        <f t="shared" si="25"/>
        <v>91.565163318765428</v>
      </c>
      <c r="K86" s="60" t="str">
        <f t="shared" si="36"/>
        <v>0</v>
      </c>
      <c r="L86" s="69">
        <f t="shared" si="26"/>
        <v>83.279976261176472</v>
      </c>
      <c r="M86" s="73" t="str">
        <f t="shared" si="37"/>
        <v>0</v>
      </c>
      <c r="N86" s="76">
        <f t="shared" si="27"/>
        <v>3.6399551600000004</v>
      </c>
      <c r="O86" s="77">
        <v>260</v>
      </c>
      <c r="Q86" s="71" t="str">
        <f t="shared" si="38"/>
        <v>1</v>
      </c>
      <c r="R86" s="71">
        <f t="shared" si="28"/>
        <v>1</v>
      </c>
      <c r="S86" s="71" t="str">
        <f t="shared" si="39"/>
        <v>0</v>
      </c>
      <c r="T86" s="71">
        <f t="shared" si="29"/>
        <v>0</v>
      </c>
      <c r="U86" s="71" t="str">
        <f t="shared" si="40"/>
        <v>0</v>
      </c>
      <c r="V86" s="71">
        <f t="shared" si="30"/>
        <v>0</v>
      </c>
      <c r="W86" s="71" t="str">
        <f t="shared" si="41"/>
        <v>0</v>
      </c>
      <c r="X86" s="71">
        <f t="shared" si="31"/>
        <v>0</v>
      </c>
      <c r="Y86" s="71" t="str">
        <f t="shared" si="42"/>
        <v>0</v>
      </c>
      <c r="Z86" s="71">
        <f t="shared" si="32"/>
        <v>0</v>
      </c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</row>
    <row r="87" spans="1:39" ht="15.75" thickBot="1">
      <c r="A87" s="102">
        <v>43865.083449074074</v>
      </c>
      <c r="B87" s="64">
        <f>Parâmetros!G76*0.04*46.0055</f>
        <v>13.8384544</v>
      </c>
      <c r="C87" s="97">
        <f t="shared" si="43"/>
        <v>13.8384544</v>
      </c>
      <c r="D87" s="101">
        <f t="shared" si="22"/>
        <v>2.76769088</v>
      </c>
      <c r="E87" s="60" t="str">
        <f t="shared" si="33"/>
        <v>1</v>
      </c>
      <c r="F87" s="69">
        <f t="shared" si="23"/>
        <v>-140.50750696000003</v>
      </c>
      <c r="G87" s="60" t="str">
        <f t="shared" si="34"/>
        <v>0</v>
      </c>
      <c r="H87" s="69">
        <f t="shared" si="24"/>
        <v>-29.253753480000015</v>
      </c>
      <c r="I87" s="60" t="str">
        <f t="shared" si="35"/>
        <v>0</v>
      </c>
      <c r="J87" s="69">
        <f t="shared" si="25"/>
        <v>91.139799873580245</v>
      </c>
      <c r="K87" s="60" t="str">
        <f t="shared" si="36"/>
        <v>0</v>
      </c>
      <c r="L87" s="69">
        <f t="shared" si="26"/>
        <v>82.818189289411762</v>
      </c>
      <c r="M87" s="73" t="str">
        <f t="shared" si="37"/>
        <v>0</v>
      </c>
      <c r="N87" s="76">
        <f t="shared" si="27"/>
        <v>2.76769088</v>
      </c>
      <c r="O87" s="77">
        <v>260</v>
      </c>
      <c r="Q87" s="71" t="str">
        <f t="shared" si="38"/>
        <v>1</v>
      </c>
      <c r="R87" s="71">
        <f t="shared" si="28"/>
        <v>1</v>
      </c>
      <c r="S87" s="71" t="str">
        <f t="shared" si="39"/>
        <v>0</v>
      </c>
      <c r="T87" s="71">
        <f t="shared" si="29"/>
        <v>0</v>
      </c>
      <c r="U87" s="71" t="str">
        <f t="shared" si="40"/>
        <v>0</v>
      </c>
      <c r="V87" s="71">
        <f t="shared" si="30"/>
        <v>0</v>
      </c>
      <c r="W87" s="71" t="str">
        <f t="shared" si="41"/>
        <v>0</v>
      </c>
      <c r="X87" s="71">
        <f t="shared" si="31"/>
        <v>0</v>
      </c>
      <c r="Y87" s="71" t="str">
        <f t="shared" si="42"/>
        <v>0</v>
      </c>
      <c r="Z87" s="71">
        <f t="shared" si="32"/>
        <v>0</v>
      </c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</row>
    <row r="88" spans="1:39" ht="15.75" thickBot="1">
      <c r="A88" s="102">
        <v>43865.125115740739</v>
      </c>
      <c r="B88" s="64">
        <f>Parâmetros!G77*0.04*46.0055</f>
        <v>9.5875462000000002</v>
      </c>
      <c r="C88" s="97">
        <f t="shared" si="43"/>
        <v>9.5875462000000002</v>
      </c>
      <c r="D88" s="101">
        <f t="shared" si="22"/>
        <v>1.9175092400000002</v>
      </c>
      <c r="E88" s="60" t="str">
        <f t="shared" si="33"/>
        <v>1</v>
      </c>
      <c r="F88" s="69">
        <f t="shared" si="23"/>
        <v>-144.65214245499999</v>
      </c>
      <c r="G88" s="60" t="str">
        <f t="shared" si="34"/>
        <v>0</v>
      </c>
      <c r="H88" s="69">
        <f t="shared" si="24"/>
        <v>-31.326071227499995</v>
      </c>
      <c r="I88" s="60" t="str">
        <f t="shared" si="35"/>
        <v>0</v>
      </c>
      <c r="J88" s="69">
        <f t="shared" si="25"/>
        <v>90.725205123209875</v>
      </c>
      <c r="K88" s="60" t="str">
        <f t="shared" si="36"/>
        <v>0</v>
      </c>
      <c r="L88" s="69">
        <f t="shared" si="26"/>
        <v>82.368093127058799</v>
      </c>
      <c r="M88" s="73" t="str">
        <f t="shared" si="37"/>
        <v>0</v>
      </c>
      <c r="N88" s="76">
        <f t="shared" si="27"/>
        <v>1.9175092400000002</v>
      </c>
      <c r="O88" s="77">
        <v>260</v>
      </c>
      <c r="Q88" s="71" t="str">
        <f t="shared" si="38"/>
        <v>1</v>
      </c>
      <c r="R88" s="71">
        <f t="shared" si="28"/>
        <v>1</v>
      </c>
      <c r="S88" s="71" t="str">
        <f t="shared" si="39"/>
        <v>0</v>
      </c>
      <c r="T88" s="71">
        <f t="shared" si="29"/>
        <v>0</v>
      </c>
      <c r="U88" s="71" t="str">
        <f t="shared" si="40"/>
        <v>0</v>
      </c>
      <c r="V88" s="71">
        <f t="shared" si="30"/>
        <v>0</v>
      </c>
      <c r="W88" s="71" t="str">
        <f t="shared" si="41"/>
        <v>0</v>
      </c>
      <c r="X88" s="71">
        <f t="shared" si="31"/>
        <v>0</v>
      </c>
      <c r="Y88" s="71" t="str">
        <f t="shared" si="42"/>
        <v>0</v>
      </c>
      <c r="Z88" s="71">
        <f t="shared" si="32"/>
        <v>0</v>
      </c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</row>
    <row r="89" spans="1:39" ht="15.75" thickBot="1">
      <c r="A89" s="102">
        <v>43865.16678240741</v>
      </c>
      <c r="B89" s="64">
        <f>Parâmetros!G78*0.04*46.0055</f>
        <v>9.6059483999999991</v>
      </c>
      <c r="C89" s="97">
        <f t="shared" si="43"/>
        <v>9.6059483999999991</v>
      </c>
      <c r="D89" s="101">
        <f t="shared" si="22"/>
        <v>1.9211896799999997</v>
      </c>
      <c r="E89" s="60" t="str">
        <f t="shared" si="33"/>
        <v>1</v>
      </c>
      <c r="F89" s="69">
        <f t="shared" si="23"/>
        <v>-144.63420031000001</v>
      </c>
      <c r="G89" s="60" t="str">
        <f t="shared" si="34"/>
        <v>0</v>
      </c>
      <c r="H89" s="69">
        <f t="shared" si="24"/>
        <v>-31.317100155000006</v>
      </c>
      <c r="I89" s="60" t="str">
        <f t="shared" si="35"/>
        <v>0</v>
      </c>
      <c r="J89" s="69">
        <f t="shared" si="25"/>
        <v>90.726999905679008</v>
      </c>
      <c r="K89" s="60" t="str">
        <f t="shared" si="36"/>
        <v>0</v>
      </c>
      <c r="L89" s="69">
        <f t="shared" si="26"/>
        <v>82.370041595294111</v>
      </c>
      <c r="M89" s="73" t="str">
        <f t="shared" si="37"/>
        <v>0</v>
      </c>
      <c r="N89" s="76">
        <f t="shared" si="27"/>
        <v>1.9211896799999997</v>
      </c>
      <c r="O89" s="77">
        <v>260</v>
      </c>
      <c r="Q89" s="71" t="str">
        <f t="shared" si="38"/>
        <v>1</v>
      </c>
      <c r="R89" s="71">
        <f t="shared" si="28"/>
        <v>1</v>
      </c>
      <c r="S89" s="71" t="str">
        <f t="shared" si="39"/>
        <v>0</v>
      </c>
      <c r="T89" s="71">
        <f t="shared" si="29"/>
        <v>0</v>
      </c>
      <c r="U89" s="71" t="str">
        <f t="shared" si="40"/>
        <v>0</v>
      </c>
      <c r="V89" s="71">
        <f t="shared" si="30"/>
        <v>0</v>
      </c>
      <c r="W89" s="71" t="str">
        <f t="shared" si="41"/>
        <v>0</v>
      </c>
      <c r="X89" s="71">
        <f t="shared" si="31"/>
        <v>0</v>
      </c>
      <c r="Y89" s="71" t="str">
        <f t="shared" si="42"/>
        <v>0</v>
      </c>
      <c r="Z89" s="71">
        <f t="shared" si="32"/>
        <v>0</v>
      </c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</row>
    <row r="90" spans="1:39" ht="15.75" thickBot="1">
      <c r="A90" s="102">
        <v>43865.208449074074</v>
      </c>
      <c r="B90" s="64">
        <f>Parâmetros!G79*0.04*46.0055</f>
        <v>16.580382199999999</v>
      </c>
      <c r="C90" s="97">
        <f t="shared" si="43"/>
        <v>16.580382199999999</v>
      </c>
      <c r="D90" s="101">
        <f t="shared" si="22"/>
        <v>3.3160764399999998</v>
      </c>
      <c r="E90" s="60" t="str">
        <f t="shared" si="33"/>
        <v>1</v>
      </c>
      <c r="F90" s="69">
        <f t="shared" si="23"/>
        <v>-137.83412735499999</v>
      </c>
      <c r="G90" s="60" t="str">
        <f t="shared" si="34"/>
        <v>0</v>
      </c>
      <c r="H90" s="69">
        <f t="shared" si="24"/>
        <v>-27.917063677499996</v>
      </c>
      <c r="I90" s="60" t="str">
        <f t="shared" si="35"/>
        <v>0</v>
      </c>
      <c r="J90" s="69">
        <f t="shared" si="25"/>
        <v>91.407222461481481</v>
      </c>
      <c r="K90" s="60" t="str">
        <f t="shared" si="36"/>
        <v>0</v>
      </c>
      <c r="L90" s="69">
        <f t="shared" si="26"/>
        <v>83.10851105647059</v>
      </c>
      <c r="M90" s="73" t="str">
        <f t="shared" si="37"/>
        <v>0</v>
      </c>
      <c r="N90" s="76">
        <f t="shared" si="27"/>
        <v>3.3160764399999998</v>
      </c>
      <c r="O90" s="77">
        <v>260</v>
      </c>
      <c r="Q90" s="71" t="str">
        <f t="shared" si="38"/>
        <v>1</v>
      </c>
      <c r="R90" s="71">
        <f t="shared" si="28"/>
        <v>1</v>
      </c>
      <c r="S90" s="71" t="str">
        <f t="shared" si="39"/>
        <v>0</v>
      </c>
      <c r="T90" s="71">
        <f t="shared" si="29"/>
        <v>0</v>
      </c>
      <c r="U90" s="71" t="str">
        <f t="shared" si="40"/>
        <v>0</v>
      </c>
      <c r="V90" s="71">
        <f t="shared" si="30"/>
        <v>0</v>
      </c>
      <c r="W90" s="71" t="str">
        <f t="shared" si="41"/>
        <v>0</v>
      </c>
      <c r="X90" s="71">
        <f t="shared" si="31"/>
        <v>0</v>
      </c>
      <c r="Y90" s="71" t="str">
        <f t="shared" si="42"/>
        <v>0</v>
      </c>
      <c r="Z90" s="71">
        <f t="shared" si="32"/>
        <v>0</v>
      </c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</row>
    <row r="91" spans="1:39" ht="15.75" thickBot="1">
      <c r="A91" s="102">
        <v>43865.250115740739</v>
      </c>
      <c r="B91" s="64">
        <f>Parâmetros!G80*0.04*46.0055</f>
        <v>23.370794</v>
      </c>
      <c r="C91" s="97">
        <f t="shared" si="43"/>
        <v>23.370794</v>
      </c>
      <c r="D91" s="101">
        <f t="shared" si="22"/>
        <v>4.6741587999999998</v>
      </c>
      <c r="E91" s="60" t="str">
        <f t="shared" si="33"/>
        <v>1</v>
      </c>
      <c r="F91" s="69">
        <f t="shared" si="23"/>
        <v>-131.21347585000001</v>
      </c>
      <c r="G91" s="60" t="str">
        <f t="shared" si="34"/>
        <v>0</v>
      </c>
      <c r="H91" s="69">
        <f t="shared" si="24"/>
        <v>-24.606737925000004</v>
      </c>
      <c r="I91" s="60" t="str">
        <f t="shared" si="35"/>
        <v>0</v>
      </c>
      <c r="J91" s="69">
        <f t="shared" si="25"/>
        <v>92.069497192592593</v>
      </c>
      <c r="K91" s="60" t="str">
        <f t="shared" si="36"/>
        <v>0</v>
      </c>
      <c r="L91" s="69">
        <f t="shared" si="26"/>
        <v>83.827495835294116</v>
      </c>
      <c r="M91" s="73" t="str">
        <f t="shared" si="37"/>
        <v>0</v>
      </c>
      <c r="N91" s="76">
        <f t="shared" si="27"/>
        <v>4.6741587999999998</v>
      </c>
      <c r="O91" s="77">
        <v>260</v>
      </c>
      <c r="Q91" s="71" t="str">
        <f t="shared" si="38"/>
        <v>1</v>
      </c>
      <c r="R91" s="71">
        <f t="shared" si="28"/>
        <v>1</v>
      </c>
      <c r="S91" s="71" t="str">
        <f t="shared" si="39"/>
        <v>0</v>
      </c>
      <c r="T91" s="71">
        <f t="shared" si="29"/>
        <v>0</v>
      </c>
      <c r="U91" s="71" t="str">
        <f t="shared" si="40"/>
        <v>0</v>
      </c>
      <c r="V91" s="71">
        <f t="shared" si="30"/>
        <v>0</v>
      </c>
      <c r="W91" s="71" t="str">
        <f t="shared" si="41"/>
        <v>0</v>
      </c>
      <c r="X91" s="71">
        <f t="shared" si="31"/>
        <v>0</v>
      </c>
      <c r="Y91" s="71" t="str">
        <f t="shared" si="42"/>
        <v>0</v>
      </c>
      <c r="Z91" s="71">
        <f t="shared" si="32"/>
        <v>0</v>
      </c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</row>
    <row r="92" spans="1:39" ht="15.75" thickBot="1">
      <c r="A92" s="102">
        <v>43865.29178240741</v>
      </c>
      <c r="B92" s="64">
        <f>Parâmetros!G81*0.04*46.0055</f>
        <v>27.603299999999997</v>
      </c>
      <c r="C92" s="97">
        <f t="shared" si="43"/>
        <v>27.603299999999997</v>
      </c>
      <c r="D92" s="101">
        <f t="shared" si="22"/>
        <v>5.5206599999999995</v>
      </c>
      <c r="E92" s="60" t="str">
        <f t="shared" si="33"/>
        <v>1</v>
      </c>
      <c r="F92" s="69">
        <f t="shared" si="23"/>
        <v>-127.0867825</v>
      </c>
      <c r="G92" s="60" t="str">
        <f t="shared" si="34"/>
        <v>0</v>
      </c>
      <c r="H92" s="69">
        <f t="shared" si="24"/>
        <v>-22.543391249999999</v>
      </c>
      <c r="I92" s="60" t="str">
        <f t="shared" si="35"/>
        <v>0</v>
      </c>
      <c r="J92" s="69">
        <f t="shared" si="25"/>
        <v>92.482297160493829</v>
      </c>
      <c r="K92" s="60" t="str">
        <f t="shared" si="36"/>
        <v>0</v>
      </c>
      <c r="L92" s="69">
        <f t="shared" si="26"/>
        <v>84.275643529411767</v>
      </c>
      <c r="M92" s="73" t="str">
        <f t="shared" si="37"/>
        <v>0</v>
      </c>
      <c r="N92" s="76">
        <f t="shared" si="27"/>
        <v>5.5206599999999995</v>
      </c>
      <c r="O92" s="77">
        <v>260</v>
      </c>
      <c r="Q92" s="71" t="str">
        <f t="shared" si="38"/>
        <v>1</v>
      </c>
      <c r="R92" s="71">
        <f t="shared" si="28"/>
        <v>1</v>
      </c>
      <c r="S92" s="71" t="str">
        <f t="shared" si="39"/>
        <v>0</v>
      </c>
      <c r="T92" s="71">
        <f t="shared" si="29"/>
        <v>0</v>
      </c>
      <c r="U92" s="71" t="str">
        <f t="shared" si="40"/>
        <v>0</v>
      </c>
      <c r="V92" s="71">
        <f t="shared" si="30"/>
        <v>0</v>
      </c>
      <c r="W92" s="71" t="str">
        <f t="shared" si="41"/>
        <v>0</v>
      </c>
      <c r="X92" s="71">
        <f t="shared" si="31"/>
        <v>0</v>
      </c>
      <c r="Y92" s="71" t="str">
        <f t="shared" si="42"/>
        <v>0</v>
      </c>
      <c r="Z92" s="71">
        <f t="shared" si="32"/>
        <v>0</v>
      </c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</row>
    <row r="93" spans="1:39" ht="15.75" thickBot="1">
      <c r="A93" s="102">
        <v>43865.333449074074</v>
      </c>
      <c r="B93" s="64">
        <f>Parâmetros!G82*0.04*46.0055</f>
        <v>20.849692599999997</v>
      </c>
      <c r="C93" s="97">
        <f t="shared" si="43"/>
        <v>20.849692599999997</v>
      </c>
      <c r="D93" s="101">
        <f t="shared" si="22"/>
        <v>4.1699385199999996</v>
      </c>
      <c r="E93" s="60" t="str">
        <f t="shared" si="33"/>
        <v>1</v>
      </c>
      <c r="F93" s="69">
        <f t="shared" si="23"/>
        <v>-133.671549715</v>
      </c>
      <c r="G93" s="60" t="str">
        <f t="shared" si="34"/>
        <v>0</v>
      </c>
      <c r="H93" s="69">
        <f t="shared" si="24"/>
        <v>-25.835774857499999</v>
      </c>
      <c r="I93" s="60" t="str">
        <f t="shared" si="35"/>
        <v>0</v>
      </c>
      <c r="J93" s="69">
        <f t="shared" si="25"/>
        <v>91.823611994320999</v>
      </c>
      <c r="K93" s="60" t="str">
        <f t="shared" si="36"/>
        <v>0</v>
      </c>
      <c r="L93" s="69">
        <f t="shared" si="26"/>
        <v>83.560555687058823</v>
      </c>
      <c r="M93" s="73" t="str">
        <f t="shared" si="37"/>
        <v>0</v>
      </c>
      <c r="N93" s="76">
        <f t="shared" si="27"/>
        <v>4.1699385199999996</v>
      </c>
      <c r="O93" s="77">
        <v>260</v>
      </c>
      <c r="Q93" s="71" t="str">
        <f t="shared" si="38"/>
        <v>1</v>
      </c>
      <c r="R93" s="71">
        <f t="shared" si="28"/>
        <v>1</v>
      </c>
      <c r="S93" s="71" t="str">
        <f t="shared" si="39"/>
        <v>0</v>
      </c>
      <c r="T93" s="71">
        <f t="shared" si="29"/>
        <v>0</v>
      </c>
      <c r="U93" s="71" t="str">
        <f t="shared" si="40"/>
        <v>0</v>
      </c>
      <c r="V93" s="71">
        <f t="shared" si="30"/>
        <v>0</v>
      </c>
      <c r="W93" s="71" t="str">
        <f t="shared" si="41"/>
        <v>0</v>
      </c>
      <c r="X93" s="71">
        <f t="shared" si="31"/>
        <v>0</v>
      </c>
      <c r="Y93" s="71" t="str">
        <f t="shared" si="42"/>
        <v>0</v>
      </c>
      <c r="Z93" s="71">
        <f t="shared" si="32"/>
        <v>0</v>
      </c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</row>
    <row r="94" spans="1:39" ht="15.75" thickBot="1">
      <c r="A94" s="102">
        <v>43865.375115740739</v>
      </c>
      <c r="B94" s="64">
        <f>Parâmetros!G83*0.04*46.0055</f>
        <v>19.543136399999998</v>
      </c>
      <c r="C94" s="97">
        <f t="shared" si="43"/>
        <v>19.543136399999998</v>
      </c>
      <c r="D94" s="101">
        <f t="shared" si="22"/>
        <v>3.9086272799999993</v>
      </c>
      <c r="E94" s="60" t="str">
        <f t="shared" si="33"/>
        <v>1</v>
      </c>
      <c r="F94" s="69">
        <f t="shared" si="23"/>
        <v>-134.94544200999997</v>
      </c>
      <c r="G94" s="60" t="str">
        <f t="shared" si="34"/>
        <v>0</v>
      </c>
      <c r="H94" s="69">
        <f t="shared" si="24"/>
        <v>-26.472721004999983</v>
      </c>
      <c r="I94" s="60" t="str">
        <f t="shared" si="35"/>
        <v>0</v>
      </c>
      <c r="J94" s="69">
        <f t="shared" si="25"/>
        <v>91.696182439012347</v>
      </c>
      <c r="K94" s="60" t="str">
        <f t="shared" si="36"/>
        <v>0</v>
      </c>
      <c r="L94" s="69">
        <f t="shared" si="26"/>
        <v>83.422214442352953</v>
      </c>
      <c r="M94" s="73" t="str">
        <f t="shared" si="37"/>
        <v>0</v>
      </c>
      <c r="N94" s="76">
        <f t="shared" si="27"/>
        <v>3.9086272799999993</v>
      </c>
      <c r="O94" s="77">
        <v>260</v>
      </c>
      <c r="Q94" s="71" t="str">
        <f t="shared" si="38"/>
        <v>1</v>
      </c>
      <c r="R94" s="71">
        <f t="shared" si="28"/>
        <v>1</v>
      </c>
      <c r="S94" s="71" t="str">
        <f t="shared" si="39"/>
        <v>0</v>
      </c>
      <c r="T94" s="71">
        <f t="shared" si="29"/>
        <v>0</v>
      </c>
      <c r="U94" s="71" t="str">
        <f t="shared" si="40"/>
        <v>0</v>
      </c>
      <c r="V94" s="71">
        <f t="shared" si="30"/>
        <v>0</v>
      </c>
      <c r="W94" s="71" t="str">
        <f t="shared" si="41"/>
        <v>0</v>
      </c>
      <c r="X94" s="71">
        <f t="shared" si="31"/>
        <v>0</v>
      </c>
      <c r="Y94" s="71" t="str">
        <f t="shared" si="42"/>
        <v>0</v>
      </c>
      <c r="Z94" s="71">
        <f t="shared" si="32"/>
        <v>0</v>
      </c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</row>
    <row r="95" spans="1:39" ht="15.75" thickBot="1">
      <c r="A95" s="102">
        <v>43865.41678240741</v>
      </c>
      <c r="B95" s="64">
        <f>Parâmetros!G84*0.04*46.0055</f>
        <v>15.549858999999998</v>
      </c>
      <c r="C95" s="97">
        <f t="shared" si="43"/>
        <v>15.549858999999998</v>
      </c>
      <c r="D95" s="101">
        <f t="shared" si="22"/>
        <v>3.1099717999999998</v>
      </c>
      <c r="E95" s="60" t="str">
        <f t="shared" si="33"/>
        <v>1</v>
      </c>
      <c r="F95" s="69">
        <f t="shared" si="23"/>
        <v>-138.83888747500001</v>
      </c>
      <c r="G95" s="60" t="str">
        <f t="shared" si="34"/>
        <v>0</v>
      </c>
      <c r="H95" s="69">
        <f t="shared" si="24"/>
        <v>-28.419443737500004</v>
      </c>
      <c r="I95" s="60" t="str">
        <f t="shared" si="35"/>
        <v>0</v>
      </c>
      <c r="J95" s="69">
        <f t="shared" si="25"/>
        <v>91.306714643209872</v>
      </c>
      <c r="K95" s="60" t="str">
        <f t="shared" si="36"/>
        <v>0</v>
      </c>
      <c r="L95" s="69">
        <f t="shared" si="26"/>
        <v>82.999396835294121</v>
      </c>
      <c r="M95" s="73" t="str">
        <f t="shared" si="37"/>
        <v>0</v>
      </c>
      <c r="N95" s="76">
        <f t="shared" si="27"/>
        <v>3.1099717999999998</v>
      </c>
      <c r="O95" s="77">
        <v>260</v>
      </c>
      <c r="Q95" s="71" t="str">
        <f t="shared" si="38"/>
        <v>1</v>
      </c>
      <c r="R95" s="71">
        <f t="shared" si="28"/>
        <v>1</v>
      </c>
      <c r="S95" s="71" t="str">
        <f t="shared" si="39"/>
        <v>0</v>
      </c>
      <c r="T95" s="71">
        <f t="shared" si="29"/>
        <v>0</v>
      </c>
      <c r="U95" s="71" t="str">
        <f t="shared" si="40"/>
        <v>0</v>
      </c>
      <c r="V95" s="71">
        <f t="shared" si="30"/>
        <v>0</v>
      </c>
      <c r="W95" s="71" t="str">
        <f t="shared" si="41"/>
        <v>0</v>
      </c>
      <c r="X95" s="71">
        <f t="shared" si="31"/>
        <v>0</v>
      </c>
      <c r="Y95" s="71" t="str">
        <f t="shared" si="42"/>
        <v>0</v>
      </c>
      <c r="Z95" s="71">
        <f t="shared" si="32"/>
        <v>0</v>
      </c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</row>
    <row r="96" spans="1:39" ht="15.75" thickBot="1">
      <c r="A96" s="102">
        <v>43865.458449074074</v>
      </c>
      <c r="B96" s="64">
        <f>Parâmetros!G85*0.04*46.0055</f>
        <v>10.618069399999998</v>
      </c>
      <c r="C96" s="97">
        <f t="shared" si="43"/>
        <v>10.618069399999998</v>
      </c>
      <c r="D96" s="101">
        <f t="shared" si="22"/>
        <v>2.1236138799999997</v>
      </c>
      <c r="E96" s="60" t="str">
        <f t="shared" si="33"/>
        <v>1</v>
      </c>
      <c r="F96" s="69">
        <f t="shared" si="23"/>
        <v>-143.647382335</v>
      </c>
      <c r="G96" s="60" t="str">
        <f t="shared" si="34"/>
        <v>0</v>
      </c>
      <c r="H96" s="69">
        <f t="shared" si="24"/>
        <v>-30.823691167500002</v>
      </c>
      <c r="I96" s="60" t="str">
        <f t="shared" si="35"/>
        <v>0</v>
      </c>
      <c r="J96" s="69">
        <f t="shared" si="25"/>
        <v>90.825712941481484</v>
      </c>
      <c r="K96" s="60" t="str">
        <f t="shared" si="36"/>
        <v>0</v>
      </c>
      <c r="L96" s="69">
        <f t="shared" si="26"/>
        <v>82.477207348235282</v>
      </c>
      <c r="M96" s="73" t="str">
        <f t="shared" si="37"/>
        <v>0</v>
      </c>
      <c r="N96" s="76">
        <f t="shared" si="27"/>
        <v>2.1236138799999997</v>
      </c>
      <c r="O96" s="77">
        <v>260</v>
      </c>
      <c r="Q96" s="71" t="str">
        <f t="shared" si="38"/>
        <v>1</v>
      </c>
      <c r="R96" s="71">
        <f t="shared" si="28"/>
        <v>1</v>
      </c>
      <c r="S96" s="71" t="str">
        <f t="shared" si="39"/>
        <v>0</v>
      </c>
      <c r="T96" s="71">
        <f t="shared" si="29"/>
        <v>0</v>
      </c>
      <c r="U96" s="71" t="str">
        <f t="shared" si="40"/>
        <v>0</v>
      </c>
      <c r="V96" s="71">
        <f t="shared" si="30"/>
        <v>0</v>
      </c>
      <c r="W96" s="71" t="str">
        <f t="shared" si="41"/>
        <v>0</v>
      </c>
      <c r="X96" s="71">
        <f t="shared" si="31"/>
        <v>0</v>
      </c>
      <c r="Y96" s="71" t="str">
        <f t="shared" si="42"/>
        <v>0</v>
      </c>
      <c r="Z96" s="71">
        <f t="shared" si="32"/>
        <v>0</v>
      </c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</row>
    <row r="97" spans="1:39" ht="15.75" thickBot="1">
      <c r="A97" s="102">
        <v>43865.500115740739</v>
      </c>
      <c r="B97" s="64">
        <f>Parâmetros!G86*0.04*46.0055</f>
        <v>9.6243506000000014</v>
      </c>
      <c r="C97" s="97">
        <f t="shared" si="43"/>
        <v>9.6243506000000014</v>
      </c>
      <c r="D97" s="101">
        <f t="shared" si="22"/>
        <v>1.9248701200000005</v>
      </c>
      <c r="E97" s="60" t="str">
        <f t="shared" si="33"/>
        <v>1</v>
      </c>
      <c r="F97" s="69">
        <f t="shared" si="23"/>
        <v>-144.616258165</v>
      </c>
      <c r="G97" s="60" t="str">
        <f t="shared" si="34"/>
        <v>0</v>
      </c>
      <c r="H97" s="69">
        <f t="shared" si="24"/>
        <v>-31.308129082500002</v>
      </c>
      <c r="I97" s="60" t="str">
        <f t="shared" si="35"/>
        <v>0</v>
      </c>
      <c r="J97" s="69">
        <f t="shared" si="25"/>
        <v>90.728794688148156</v>
      </c>
      <c r="K97" s="60" t="str">
        <f t="shared" si="36"/>
        <v>0</v>
      </c>
      <c r="L97" s="69">
        <f t="shared" si="26"/>
        <v>82.371990063529424</v>
      </c>
      <c r="M97" s="73" t="str">
        <f t="shared" si="37"/>
        <v>0</v>
      </c>
      <c r="N97" s="76">
        <f t="shared" si="27"/>
        <v>1.9248701200000005</v>
      </c>
      <c r="O97" s="77">
        <v>260</v>
      </c>
      <c r="Q97" s="71" t="str">
        <f t="shared" si="38"/>
        <v>1</v>
      </c>
      <c r="R97" s="71">
        <f t="shared" si="28"/>
        <v>1</v>
      </c>
      <c r="S97" s="71" t="str">
        <f t="shared" si="39"/>
        <v>0</v>
      </c>
      <c r="T97" s="71">
        <f t="shared" si="29"/>
        <v>0</v>
      </c>
      <c r="U97" s="71" t="str">
        <f t="shared" si="40"/>
        <v>0</v>
      </c>
      <c r="V97" s="71">
        <f t="shared" si="30"/>
        <v>0</v>
      </c>
      <c r="W97" s="71" t="str">
        <f t="shared" si="41"/>
        <v>0</v>
      </c>
      <c r="X97" s="71">
        <f t="shared" si="31"/>
        <v>0</v>
      </c>
      <c r="Y97" s="71" t="str">
        <f t="shared" si="42"/>
        <v>0</v>
      </c>
      <c r="Z97" s="71">
        <f t="shared" si="32"/>
        <v>0</v>
      </c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</row>
    <row r="98" spans="1:39" ht="15.75" thickBot="1">
      <c r="A98" s="102">
        <v>43865.54178240741</v>
      </c>
      <c r="B98" s="64">
        <f>Parâmetros!G87*0.04*46.0055</f>
        <v>9.7899703999999996</v>
      </c>
      <c r="C98" s="97">
        <f t="shared" si="43"/>
        <v>9.7899703999999996</v>
      </c>
      <c r="D98" s="101">
        <f t="shared" si="22"/>
        <v>1.9579940799999997</v>
      </c>
      <c r="E98" s="60" t="str">
        <f t="shared" si="33"/>
        <v>1</v>
      </c>
      <c r="F98" s="69">
        <f t="shared" si="23"/>
        <v>-144.45477886</v>
      </c>
      <c r="G98" s="60" t="str">
        <f t="shared" si="34"/>
        <v>0</v>
      </c>
      <c r="H98" s="69">
        <f t="shared" si="24"/>
        <v>-31.227389430000002</v>
      </c>
      <c r="I98" s="60" t="str">
        <f t="shared" si="35"/>
        <v>0</v>
      </c>
      <c r="J98" s="69">
        <f t="shared" si="25"/>
        <v>90.74494773037037</v>
      </c>
      <c r="K98" s="60" t="str">
        <f t="shared" si="36"/>
        <v>0</v>
      </c>
      <c r="L98" s="69">
        <f t="shared" si="26"/>
        <v>82.38952627764705</v>
      </c>
      <c r="M98" s="73" t="str">
        <f t="shared" si="37"/>
        <v>0</v>
      </c>
      <c r="N98" s="76">
        <f t="shared" si="27"/>
        <v>1.9579940799999997</v>
      </c>
      <c r="O98" s="77">
        <v>260</v>
      </c>
      <c r="Q98" s="71" t="str">
        <f t="shared" si="38"/>
        <v>1</v>
      </c>
      <c r="R98" s="71">
        <f t="shared" si="28"/>
        <v>1</v>
      </c>
      <c r="S98" s="71" t="str">
        <f t="shared" si="39"/>
        <v>0</v>
      </c>
      <c r="T98" s="71">
        <f t="shared" si="29"/>
        <v>0</v>
      </c>
      <c r="U98" s="71" t="str">
        <f t="shared" si="40"/>
        <v>0</v>
      </c>
      <c r="V98" s="71">
        <f t="shared" si="30"/>
        <v>0</v>
      </c>
      <c r="W98" s="71" t="str">
        <f t="shared" si="41"/>
        <v>0</v>
      </c>
      <c r="X98" s="71">
        <f t="shared" si="31"/>
        <v>0</v>
      </c>
      <c r="Y98" s="71" t="str">
        <f t="shared" si="42"/>
        <v>0</v>
      </c>
      <c r="Z98" s="71">
        <f t="shared" si="32"/>
        <v>0</v>
      </c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</row>
    <row r="99" spans="1:39" ht="15.75" thickBot="1">
      <c r="A99" s="102">
        <v>43865.583449074074</v>
      </c>
      <c r="B99" s="64">
        <f>Parâmetros!G88*0.04*46.0055</f>
        <v>10.8020914</v>
      </c>
      <c r="C99" s="97">
        <f t="shared" si="43"/>
        <v>10.8020914</v>
      </c>
      <c r="D99" s="101">
        <f t="shared" si="22"/>
        <v>2.16041828</v>
      </c>
      <c r="E99" s="60" t="str">
        <f t="shared" si="33"/>
        <v>1</v>
      </c>
      <c r="F99" s="69">
        <f t="shared" si="23"/>
        <v>-143.467960885</v>
      </c>
      <c r="G99" s="60" t="str">
        <f t="shared" si="34"/>
        <v>0</v>
      </c>
      <c r="H99" s="69">
        <f t="shared" si="24"/>
        <v>-30.733980442499998</v>
      </c>
      <c r="I99" s="60" t="str">
        <f t="shared" si="35"/>
        <v>0</v>
      </c>
      <c r="J99" s="69">
        <f t="shared" si="25"/>
        <v>90.843660766172832</v>
      </c>
      <c r="K99" s="60" t="str">
        <f t="shared" si="36"/>
        <v>0</v>
      </c>
      <c r="L99" s="69">
        <f t="shared" si="26"/>
        <v>82.49669203058825</v>
      </c>
      <c r="M99" s="73" t="str">
        <f t="shared" si="37"/>
        <v>0</v>
      </c>
      <c r="N99" s="76">
        <f t="shared" si="27"/>
        <v>2.16041828</v>
      </c>
      <c r="O99" s="77">
        <v>260</v>
      </c>
      <c r="Q99" s="71" t="str">
        <f t="shared" si="38"/>
        <v>1</v>
      </c>
      <c r="R99" s="71">
        <f t="shared" si="28"/>
        <v>1</v>
      </c>
      <c r="S99" s="71" t="str">
        <f t="shared" si="39"/>
        <v>0</v>
      </c>
      <c r="T99" s="71">
        <f t="shared" si="29"/>
        <v>0</v>
      </c>
      <c r="U99" s="71" t="str">
        <f t="shared" si="40"/>
        <v>0</v>
      </c>
      <c r="V99" s="71">
        <f t="shared" si="30"/>
        <v>0</v>
      </c>
      <c r="W99" s="71" t="str">
        <f t="shared" si="41"/>
        <v>0</v>
      </c>
      <c r="X99" s="71">
        <f t="shared" si="31"/>
        <v>0</v>
      </c>
      <c r="Y99" s="71" t="str">
        <f t="shared" si="42"/>
        <v>0</v>
      </c>
      <c r="Z99" s="71">
        <f t="shared" si="32"/>
        <v>0</v>
      </c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</row>
    <row r="100" spans="1:39" ht="15.75" thickBot="1">
      <c r="A100" s="102">
        <v>43865.625115740739</v>
      </c>
      <c r="B100" s="64">
        <f>Parâmetros!G89*0.04*46.0055</f>
        <v>10.765286999999999</v>
      </c>
      <c r="C100" s="97">
        <f t="shared" si="43"/>
        <v>10.765286999999999</v>
      </c>
      <c r="D100" s="101">
        <f t="shared" si="22"/>
        <v>2.1530573999999998</v>
      </c>
      <c r="E100" s="60" t="str">
        <f t="shared" si="33"/>
        <v>1</v>
      </c>
      <c r="F100" s="69">
        <f t="shared" si="23"/>
        <v>-143.50384517499998</v>
      </c>
      <c r="G100" s="60" t="str">
        <f t="shared" si="34"/>
        <v>0</v>
      </c>
      <c r="H100" s="69">
        <f t="shared" si="24"/>
        <v>-30.75192258749999</v>
      </c>
      <c r="I100" s="60" t="str">
        <f t="shared" si="35"/>
        <v>0</v>
      </c>
      <c r="J100" s="69">
        <f t="shared" si="25"/>
        <v>90.840071201234565</v>
      </c>
      <c r="K100" s="60" t="str">
        <f t="shared" si="36"/>
        <v>0</v>
      </c>
      <c r="L100" s="69">
        <f t="shared" si="26"/>
        <v>82.492795094117639</v>
      </c>
      <c r="M100" s="73" t="str">
        <f t="shared" si="37"/>
        <v>0</v>
      </c>
      <c r="N100" s="76">
        <f t="shared" si="27"/>
        <v>2.1530573999999998</v>
      </c>
      <c r="O100" s="77">
        <v>260</v>
      </c>
      <c r="Q100" s="71" t="str">
        <f t="shared" si="38"/>
        <v>1</v>
      </c>
      <c r="R100" s="71">
        <f t="shared" si="28"/>
        <v>1</v>
      </c>
      <c r="S100" s="71" t="str">
        <f t="shared" si="39"/>
        <v>0</v>
      </c>
      <c r="T100" s="71">
        <f t="shared" si="29"/>
        <v>0</v>
      </c>
      <c r="U100" s="71" t="str">
        <f t="shared" si="40"/>
        <v>0</v>
      </c>
      <c r="V100" s="71">
        <f t="shared" si="30"/>
        <v>0</v>
      </c>
      <c r="W100" s="71" t="str">
        <f t="shared" si="41"/>
        <v>0</v>
      </c>
      <c r="X100" s="71">
        <f t="shared" si="31"/>
        <v>0</v>
      </c>
      <c r="Y100" s="71" t="str">
        <f t="shared" si="42"/>
        <v>0</v>
      </c>
      <c r="Z100" s="71">
        <f t="shared" si="32"/>
        <v>0</v>
      </c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</row>
    <row r="101" spans="1:39" ht="15.75" thickBot="1">
      <c r="A101" s="102">
        <v>43865.66678240741</v>
      </c>
      <c r="B101" s="64">
        <f>Parâmetros!G90*0.04*46.0055</f>
        <v>11.740603599999998</v>
      </c>
      <c r="C101" s="97">
        <f t="shared" si="43"/>
        <v>11.740603599999998</v>
      </c>
      <c r="D101" s="101">
        <f t="shared" si="22"/>
        <v>2.3481207199999994</v>
      </c>
      <c r="E101" s="60" t="str">
        <f t="shared" si="33"/>
        <v>1</v>
      </c>
      <c r="F101" s="69">
        <f t="shared" si="23"/>
        <v>-142.55291149000001</v>
      </c>
      <c r="G101" s="60" t="str">
        <f t="shared" si="34"/>
        <v>0</v>
      </c>
      <c r="H101" s="69">
        <f t="shared" si="24"/>
        <v>-30.276455745000007</v>
      </c>
      <c r="I101" s="60" t="str">
        <f t="shared" si="35"/>
        <v>0</v>
      </c>
      <c r="J101" s="69">
        <f t="shared" si="25"/>
        <v>90.93519467209876</v>
      </c>
      <c r="K101" s="60" t="str">
        <f t="shared" si="36"/>
        <v>0</v>
      </c>
      <c r="L101" s="69">
        <f t="shared" si="26"/>
        <v>82.596063910588242</v>
      </c>
      <c r="M101" s="73" t="str">
        <f t="shared" si="37"/>
        <v>0</v>
      </c>
      <c r="N101" s="76">
        <f t="shared" si="27"/>
        <v>2.3481207199999994</v>
      </c>
      <c r="O101" s="77">
        <v>260</v>
      </c>
      <c r="Q101" s="71" t="str">
        <f t="shared" si="38"/>
        <v>1</v>
      </c>
      <c r="R101" s="71">
        <f t="shared" si="28"/>
        <v>1</v>
      </c>
      <c r="S101" s="71" t="str">
        <f t="shared" si="39"/>
        <v>0</v>
      </c>
      <c r="T101" s="71">
        <f t="shared" si="29"/>
        <v>0</v>
      </c>
      <c r="U101" s="71" t="str">
        <f t="shared" si="40"/>
        <v>0</v>
      </c>
      <c r="V101" s="71">
        <f t="shared" si="30"/>
        <v>0</v>
      </c>
      <c r="W101" s="71" t="str">
        <f t="shared" si="41"/>
        <v>0</v>
      </c>
      <c r="X101" s="71">
        <f t="shared" si="31"/>
        <v>0</v>
      </c>
      <c r="Y101" s="71" t="str">
        <f t="shared" si="42"/>
        <v>0</v>
      </c>
      <c r="Z101" s="71">
        <f t="shared" si="32"/>
        <v>0</v>
      </c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</row>
    <row r="102" spans="1:39" ht="15.75" thickBot="1">
      <c r="A102" s="102">
        <v>43865.708449074074</v>
      </c>
      <c r="B102" s="64">
        <f>Parâmetros!G91*0.04*46.0055</f>
        <v>11.6301904</v>
      </c>
      <c r="C102" s="97">
        <f t="shared" si="43"/>
        <v>11.6301904</v>
      </c>
      <c r="D102" s="101">
        <f t="shared" si="22"/>
        <v>2.32603808</v>
      </c>
      <c r="E102" s="60" t="str">
        <f t="shared" si="33"/>
        <v>1</v>
      </c>
      <c r="F102" s="69">
        <f t="shared" si="23"/>
        <v>-142.66056436</v>
      </c>
      <c r="G102" s="60" t="str">
        <f t="shared" si="34"/>
        <v>0</v>
      </c>
      <c r="H102" s="69">
        <f t="shared" si="24"/>
        <v>-30.330282179999998</v>
      </c>
      <c r="I102" s="60" t="str">
        <f t="shared" si="35"/>
        <v>0</v>
      </c>
      <c r="J102" s="69">
        <f t="shared" si="25"/>
        <v>90.92442597728396</v>
      </c>
      <c r="K102" s="60" t="str">
        <f t="shared" si="36"/>
        <v>0</v>
      </c>
      <c r="L102" s="69">
        <f t="shared" si="26"/>
        <v>82.584373101176467</v>
      </c>
      <c r="M102" s="73" t="str">
        <f t="shared" si="37"/>
        <v>0</v>
      </c>
      <c r="N102" s="76">
        <f t="shared" si="27"/>
        <v>2.32603808</v>
      </c>
      <c r="O102" s="77">
        <v>260</v>
      </c>
      <c r="Q102" s="71" t="str">
        <f t="shared" si="38"/>
        <v>1</v>
      </c>
      <c r="R102" s="71">
        <f t="shared" si="28"/>
        <v>1</v>
      </c>
      <c r="S102" s="71" t="str">
        <f t="shared" si="39"/>
        <v>0</v>
      </c>
      <c r="T102" s="71">
        <f t="shared" si="29"/>
        <v>0</v>
      </c>
      <c r="U102" s="71" t="str">
        <f t="shared" si="40"/>
        <v>0</v>
      </c>
      <c r="V102" s="71">
        <f t="shared" si="30"/>
        <v>0</v>
      </c>
      <c r="W102" s="71" t="str">
        <f t="shared" si="41"/>
        <v>0</v>
      </c>
      <c r="X102" s="71">
        <f t="shared" si="31"/>
        <v>0</v>
      </c>
      <c r="Y102" s="71" t="str">
        <f t="shared" si="42"/>
        <v>0</v>
      </c>
      <c r="Z102" s="71">
        <f t="shared" si="32"/>
        <v>0</v>
      </c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</row>
    <row r="103" spans="1:39" ht="15.75" thickBot="1">
      <c r="A103" s="102">
        <v>43865.750115740739</v>
      </c>
      <c r="B103" s="64">
        <f>Parâmetros!G92*0.04*46.0055</f>
        <v>16.009913999999998</v>
      </c>
      <c r="C103" s="97">
        <f t="shared" si="43"/>
        <v>16.009913999999998</v>
      </c>
      <c r="D103" s="101">
        <f t="shared" si="22"/>
        <v>3.2019827999999997</v>
      </c>
      <c r="E103" s="60" t="str">
        <f t="shared" si="33"/>
        <v>1</v>
      </c>
      <c r="F103" s="69">
        <f t="shared" si="23"/>
        <v>-138.39033384999999</v>
      </c>
      <c r="G103" s="60" t="str">
        <f t="shared" si="34"/>
        <v>0</v>
      </c>
      <c r="H103" s="69">
        <f t="shared" si="24"/>
        <v>-28.195166924999995</v>
      </c>
      <c r="I103" s="60" t="str">
        <f t="shared" si="35"/>
        <v>0</v>
      </c>
      <c r="J103" s="69">
        <f t="shared" si="25"/>
        <v>91.351584204938263</v>
      </c>
      <c r="K103" s="60" t="str">
        <f t="shared" si="36"/>
        <v>0</v>
      </c>
      <c r="L103" s="69">
        <f t="shared" si="26"/>
        <v>83.048108541176461</v>
      </c>
      <c r="M103" s="73" t="str">
        <f t="shared" si="37"/>
        <v>0</v>
      </c>
      <c r="N103" s="76">
        <f t="shared" si="27"/>
        <v>3.2019827999999997</v>
      </c>
      <c r="O103" s="77">
        <v>260</v>
      </c>
      <c r="Q103" s="71" t="str">
        <f t="shared" si="38"/>
        <v>1</v>
      </c>
      <c r="R103" s="71">
        <f t="shared" si="28"/>
        <v>1</v>
      </c>
      <c r="S103" s="71" t="str">
        <f t="shared" si="39"/>
        <v>0</v>
      </c>
      <c r="T103" s="71">
        <f t="shared" si="29"/>
        <v>0</v>
      </c>
      <c r="U103" s="71" t="str">
        <f t="shared" si="40"/>
        <v>0</v>
      </c>
      <c r="V103" s="71">
        <f t="shared" si="30"/>
        <v>0</v>
      </c>
      <c r="W103" s="71" t="str">
        <f t="shared" si="41"/>
        <v>0</v>
      </c>
      <c r="X103" s="71">
        <f t="shared" si="31"/>
        <v>0</v>
      </c>
      <c r="Y103" s="71" t="str">
        <f t="shared" si="42"/>
        <v>0</v>
      </c>
      <c r="Z103" s="71">
        <f t="shared" si="32"/>
        <v>0</v>
      </c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</row>
    <row r="104" spans="1:39" ht="15.75" thickBot="1">
      <c r="A104" s="102">
        <v>43865.79178240741</v>
      </c>
      <c r="B104" s="64">
        <f>Parâmetros!G93*0.04*46.0055</f>
        <v>28.118561599999996</v>
      </c>
      <c r="C104" s="97">
        <f t="shared" si="43"/>
        <v>28.118561599999996</v>
      </c>
      <c r="D104" s="101">
        <f t="shared" si="22"/>
        <v>5.6237123199999992</v>
      </c>
      <c r="E104" s="60" t="str">
        <f t="shared" si="33"/>
        <v>1</v>
      </c>
      <c r="F104" s="69">
        <f t="shared" si="23"/>
        <v>-126.58440244000002</v>
      </c>
      <c r="G104" s="60" t="str">
        <f t="shared" si="34"/>
        <v>0</v>
      </c>
      <c r="H104" s="69">
        <f t="shared" si="24"/>
        <v>-22.29220122000001</v>
      </c>
      <c r="I104" s="60" t="str">
        <f t="shared" si="35"/>
        <v>0</v>
      </c>
      <c r="J104" s="69">
        <f t="shared" si="25"/>
        <v>92.532551069629633</v>
      </c>
      <c r="K104" s="60" t="str">
        <f t="shared" si="36"/>
        <v>0</v>
      </c>
      <c r="L104" s="69">
        <f t="shared" si="26"/>
        <v>84.330200640000001</v>
      </c>
      <c r="M104" s="73" t="str">
        <f t="shared" si="37"/>
        <v>0</v>
      </c>
      <c r="N104" s="76">
        <f t="shared" si="27"/>
        <v>5.6237123199999992</v>
      </c>
      <c r="O104" s="77">
        <v>260</v>
      </c>
      <c r="Q104" s="71" t="str">
        <f t="shared" si="38"/>
        <v>1</v>
      </c>
      <c r="R104" s="71">
        <f t="shared" si="28"/>
        <v>1</v>
      </c>
      <c r="S104" s="71" t="str">
        <f t="shared" si="39"/>
        <v>0</v>
      </c>
      <c r="T104" s="71">
        <f t="shared" si="29"/>
        <v>0</v>
      </c>
      <c r="U104" s="71" t="str">
        <f t="shared" si="40"/>
        <v>0</v>
      </c>
      <c r="V104" s="71">
        <f t="shared" si="30"/>
        <v>0</v>
      </c>
      <c r="W104" s="71" t="str">
        <f t="shared" si="41"/>
        <v>0</v>
      </c>
      <c r="X104" s="71">
        <f t="shared" si="31"/>
        <v>0</v>
      </c>
      <c r="Y104" s="71" t="str">
        <f t="shared" si="42"/>
        <v>0</v>
      </c>
      <c r="Z104" s="71">
        <f t="shared" si="32"/>
        <v>0</v>
      </c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</row>
    <row r="105" spans="1:39" ht="15.75" thickBot="1">
      <c r="A105" s="102">
        <v>43865.833449074074</v>
      </c>
      <c r="B105" s="64">
        <f>Parâmetros!G94*0.04*46.0055</f>
        <v>17.298068000000001</v>
      </c>
      <c r="C105" s="97">
        <f t="shared" si="43"/>
        <v>17.298068000000001</v>
      </c>
      <c r="D105" s="101">
        <f t="shared" si="22"/>
        <v>3.4596136</v>
      </c>
      <c r="E105" s="60" t="str">
        <f t="shared" si="33"/>
        <v>1</v>
      </c>
      <c r="F105" s="69">
        <f t="shared" si="23"/>
        <v>-137.1343837</v>
      </c>
      <c r="G105" s="60" t="str">
        <f t="shared" si="34"/>
        <v>0</v>
      </c>
      <c r="H105" s="69">
        <f t="shared" si="24"/>
        <v>-27.56719185</v>
      </c>
      <c r="I105" s="60" t="str">
        <f t="shared" si="35"/>
        <v>0</v>
      </c>
      <c r="J105" s="69">
        <f t="shared" si="25"/>
        <v>91.477218977777781</v>
      </c>
      <c r="K105" s="60" t="str">
        <f t="shared" si="36"/>
        <v>0</v>
      </c>
      <c r="L105" s="69">
        <f t="shared" si="26"/>
        <v>83.184501317647062</v>
      </c>
      <c r="M105" s="73" t="str">
        <f t="shared" si="37"/>
        <v>0</v>
      </c>
      <c r="N105" s="76">
        <f t="shared" si="27"/>
        <v>3.4596136</v>
      </c>
      <c r="O105" s="77">
        <v>260</v>
      </c>
      <c r="Q105" s="71" t="str">
        <f t="shared" si="38"/>
        <v>1</v>
      </c>
      <c r="R105" s="71">
        <f t="shared" si="28"/>
        <v>1</v>
      </c>
      <c r="S105" s="71" t="str">
        <f t="shared" si="39"/>
        <v>0</v>
      </c>
      <c r="T105" s="71">
        <f t="shared" si="29"/>
        <v>0</v>
      </c>
      <c r="U105" s="71" t="str">
        <f t="shared" si="40"/>
        <v>0</v>
      </c>
      <c r="V105" s="71">
        <f t="shared" si="30"/>
        <v>0</v>
      </c>
      <c r="W105" s="71" t="str">
        <f t="shared" si="41"/>
        <v>0</v>
      </c>
      <c r="X105" s="71">
        <f t="shared" si="31"/>
        <v>0</v>
      </c>
      <c r="Y105" s="71" t="str">
        <f t="shared" si="42"/>
        <v>0</v>
      </c>
      <c r="Z105" s="71">
        <f t="shared" si="32"/>
        <v>0</v>
      </c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</row>
    <row r="106" spans="1:39" ht="15.75" thickBot="1">
      <c r="A106" s="102">
        <v>43865.875115740739</v>
      </c>
      <c r="B106" s="64">
        <f>Parâmetros!G95*0.04*46.0055</f>
        <v>16.966828400000001</v>
      </c>
      <c r="C106" s="97">
        <f t="shared" si="43"/>
        <v>16.966828400000001</v>
      </c>
      <c r="D106" s="101">
        <f t="shared" si="22"/>
        <v>3.3933656800000001</v>
      </c>
      <c r="E106" s="60" t="str">
        <f t="shared" si="33"/>
        <v>1</v>
      </c>
      <c r="F106" s="69">
        <f t="shared" si="23"/>
        <v>-137.45734231</v>
      </c>
      <c r="G106" s="60" t="str">
        <f t="shared" si="34"/>
        <v>0</v>
      </c>
      <c r="H106" s="69">
        <f t="shared" si="24"/>
        <v>-27.728671155000001</v>
      </c>
      <c r="I106" s="60" t="str">
        <f t="shared" si="35"/>
        <v>0</v>
      </c>
      <c r="J106" s="69">
        <f t="shared" si="25"/>
        <v>91.444912893333338</v>
      </c>
      <c r="K106" s="60" t="str">
        <f t="shared" si="36"/>
        <v>0</v>
      </c>
      <c r="L106" s="69">
        <f t="shared" si="26"/>
        <v>83.149428889411766</v>
      </c>
      <c r="M106" s="73" t="str">
        <f t="shared" si="37"/>
        <v>0</v>
      </c>
      <c r="N106" s="76">
        <f t="shared" si="27"/>
        <v>3.3933656800000001</v>
      </c>
      <c r="O106" s="77">
        <v>260</v>
      </c>
      <c r="Q106" s="71" t="str">
        <f t="shared" si="38"/>
        <v>1</v>
      </c>
      <c r="R106" s="71">
        <f t="shared" si="28"/>
        <v>1</v>
      </c>
      <c r="S106" s="71" t="str">
        <f t="shared" si="39"/>
        <v>0</v>
      </c>
      <c r="T106" s="71">
        <f t="shared" si="29"/>
        <v>0</v>
      </c>
      <c r="U106" s="71" t="str">
        <f t="shared" si="40"/>
        <v>0</v>
      </c>
      <c r="V106" s="71">
        <f t="shared" si="30"/>
        <v>0</v>
      </c>
      <c r="W106" s="71" t="str">
        <f t="shared" si="41"/>
        <v>0</v>
      </c>
      <c r="X106" s="71">
        <f t="shared" si="31"/>
        <v>0</v>
      </c>
      <c r="Y106" s="71" t="str">
        <f t="shared" si="42"/>
        <v>0</v>
      </c>
      <c r="Z106" s="71">
        <f t="shared" si="32"/>
        <v>0</v>
      </c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</row>
    <row r="107" spans="1:39" ht="15.75" thickBot="1">
      <c r="A107" s="102">
        <v>43865.91678240741</v>
      </c>
      <c r="B107" s="64">
        <f>Parâmetros!G96*0.04*46.0055</f>
        <v>11.501374999999999</v>
      </c>
      <c r="C107" s="97">
        <f t="shared" si="43"/>
        <v>11.501374999999999</v>
      </c>
      <c r="D107" s="101">
        <f t="shared" si="22"/>
        <v>2.3002750000000001</v>
      </c>
      <c r="E107" s="60" t="str">
        <f t="shared" si="33"/>
        <v>1</v>
      </c>
      <c r="F107" s="69">
        <f t="shared" si="23"/>
        <v>-142.78615937500001</v>
      </c>
      <c r="G107" s="60" t="str">
        <f t="shared" si="34"/>
        <v>0</v>
      </c>
      <c r="H107" s="69">
        <f t="shared" si="24"/>
        <v>-30.393079687500006</v>
      </c>
      <c r="I107" s="60" t="str">
        <f t="shared" si="35"/>
        <v>0</v>
      </c>
      <c r="J107" s="69">
        <f t="shared" si="25"/>
        <v>90.911862499999998</v>
      </c>
      <c r="K107" s="60" t="str">
        <f t="shared" si="36"/>
        <v>0</v>
      </c>
      <c r="L107" s="69">
        <f t="shared" si="26"/>
        <v>82.570733823529423</v>
      </c>
      <c r="M107" s="73" t="str">
        <f t="shared" si="37"/>
        <v>0</v>
      </c>
      <c r="N107" s="76">
        <f t="shared" si="27"/>
        <v>2.3002750000000001</v>
      </c>
      <c r="O107" s="77">
        <v>260</v>
      </c>
      <c r="Q107" s="71" t="str">
        <f t="shared" si="38"/>
        <v>1</v>
      </c>
      <c r="R107" s="71">
        <f t="shared" si="28"/>
        <v>1</v>
      </c>
      <c r="S107" s="71" t="str">
        <f t="shared" si="39"/>
        <v>0</v>
      </c>
      <c r="T107" s="71">
        <f t="shared" si="29"/>
        <v>0</v>
      </c>
      <c r="U107" s="71" t="str">
        <f t="shared" si="40"/>
        <v>0</v>
      </c>
      <c r="V107" s="71">
        <f t="shared" si="30"/>
        <v>0</v>
      </c>
      <c r="W107" s="71" t="str">
        <f t="shared" si="41"/>
        <v>0</v>
      </c>
      <c r="X107" s="71">
        <f t="shared" si="31"/>
        <v>0</v>
      </c>
      <c r="Y107" s="71" t="str">
        <f t="shared" si="42"/>
        <v>0</v>
      </c>
      <c r="Z107" s="71">
        <f t="shared" si="32"/>
        <v>0</v>
      </c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</row>
    <row r="108" spans="1:39" ht="15.75" thickBot="1">
      <c r="A108" s="102">
        <v>43865.958449074074</v>
      </c>
      <c r="B108" s="64">
        <f>Parâmetros!G97*0.04*46.0055</f>
        <v>19.027874799999999</v>
      </c>
      <c r="C108" s="97">
        <f t="shared" si="43"/>
        <v>19.027874799999999</v>
      </c>
      <c r="D108" s="101">
        <f t="shared" si="22"/>
        <v>3.80557496</v>
      </c>
      <c r="E108" s="60" t="str">
        <f t="shared" si="33"/>
        <v>1</v>
      </c>
      <c r="F108" s="69">
        <f t="shared" si="23"/>
        <v>-135.44782207</v>
      </c>
      <c r="G108" s="60" t="str">
        <f t="shared" si="34"/>
        <v>0</v>
      </c>
      <c r="H108" s="69">
        <f t="shared" si="24"/>
        <v>-26.723911035</v>
      </c>
      <c r="I108" s="60" t="str">
        <f t="shared" si="35"/>
        <v>0</v>
      </c>
      <c r="J108" s="69">
        <f t="shared" si="25"/>
        <v>91.645928529876542</v>
      </c>
      <c r="K108" s="60" t="str">
        <f t="shared" si="36"/>
        <v>0</v>
      </c>
      <c r="L108" s="69">
        <f t="shared" si="26"/>
        <v>83.367657331764704</v>
      </c>
      <c r="M108" s="73" t="str">
        <f t="shared" si="37"/>
        <v>0</v>
      </c>
      <c r="N108" s="76">
        <f t="shared" si="27"/>
        <v>3.80557496</v>
      </c>
      <c r="O108" s="77">
        <v>260</v>
      </c>
      <c r="Q108" s="71" t="str">
        <f t="shared" si="38"/>
        <v>1</v>
      </c>
      <c r="R108" s="71">
        <f t="shared" si="28"/>
        <v>1</v>
      </c>
      <c r="S108" s="71" t="str">
        <f t="shared" si="39"/>
        <v>0</v>
      </c>
      <c r="T108" s="71">
        <f t="shared" si="29"/>
        <v>0</v>
      </c>
      <c r="U108" s="71" t="str">
        <f t="shared" si="40"/>
        <v>0</v>
      </c>
      <c r="V108" s="71">
        <f t="shared" si="30"/>
        <v>0</v>
      </c>
      <c r="W108" s="71" t="str">
        <f t="shared" si="41"/>
        <v>0</v>
      </c>
      <c r="X108" s="71">
        <f t="shared" si="31"/>
        <v>0</v>
      </c>
      <c r="Y108" s="71" t="str">
        <f t="shared" si="42"/>
        <v>0</v>
      </c>
      <c r="Z108" s="71">
        <f t="shared" si="32"/>
        <v>0</v>
      </c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</row>
    <row r="109" spans="1:39" ht="15.75" thickBot="1">
      <c r="A109" s="102">
        <v>43866.000115740739</v>
      </c>
      <c r="B109" s="64">
        <f>Parâmetros!G98*0.04*46.0055</f>
        <v>14.335313799999998</v>
      </c>
      <c r="C109" s="97">
        <f t="shared" si="43"/>
        <v>14.335313799999998</v>
      </c>
      <c r="D109" s="101">
        <f t="shared" si="22"/>
        <v>2.8670627599999996</v>
      </c>
      <c r="E109" s="60" t="str">
        <f t="shared" si="33"/>
        <v>1</v>
      </c>
      <c r="F109" s="69">
        <f t="shared" si="23"/>
        <v>-140.02306904500003</v>
      </c>
      <c r="G109" s="60" t="str">
        <f t="shared" si="34"/>
        <v>0</v>
      </c>
      <c r="H109" s="69">
        <f t="shared" si="24"/>
        <v>-29.011534522500014</v>
      </c>
      <c r="I109" s="60" t="str">
        <f t="shared" si="35"/>
        <v>0</v>
      </c>
      <c r="J109" s="69">
        <f t="shared" si="25"/>
        <v>91.188259000246916</v>
      </c>
      <c r="K109" s="60" t="str">
        <f t="shared" si="36"/>
        <v>0</v>
      </c>
      <c r="L109" s="69">
        <f t="shared" si="26"/>
        <v>82.870797931764699</v>
      </c>
      <c r="M109" s="73" t="str">
        <f t="shared" si="37"/>
        <v>0</v>
      </c>
      <c r="N109" s="76">
        <f t="shared" si="27"/>
        <v>2.8670627599999996</v>
      </c>
      <c r="O109" s="77">
        <v>260</v>
      </c>
      <c r="Q109" s="71" t="str">
        <f t="shared" si="38"/>
        <v>1</v>
      </c>
      <c r="R109" s="71">
        <f t="shared" si="28"/>
        <v>1</v>
      </c>
      <c r="S109" s="71" t="str">
        <f t="shared" si="39"/>
        <v>0</v>
      </c>
      <c r="T109" s="71">
        <f t="shared" si="29"/>
        <v>0</v>
      </c>
      <c r="U109" s="71" t="str">
        <f t="shared" si="40"/>
        <v>0</v>
      </c>
      <c r="V109" s="71">
        <f t="shared" si="30"/>
        <v>0</v>
      </c>
      <c r="W109" s="71" t="str">
        <f t="shared" si="41"/>
        <v>0</v>
      </c>
      <c r="X109" s="71">
        <f t="shared" si="31"/>
        <v>0</v>
      </c>
      <c r="Y109" s="71" t="str">
        <f t="shared" si="42"/>
        <v>0</v>
      </c>
      <c r="Z109" s="71">
        <f t="shared" si="32"/>
        <v>0</v>
      </c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</row>
    <row r="110" spans="1:39" ht="15.75" thickBot="1">
      <c r="A110" s="102">
        <v>43866.04178240741</v>
      </c>
      <c r="B110" s="64">
        <f>Parâmetros!G99*0.04*46.0055</f>
        <v>8.5754251999999997</v>
      </c>
      <c r="C110" s="97">
        <f t="shared" si="43"/>
        <v>8.5754251999999997</v>
      </c>
      <c r="D110" s="101">
        <f t="shared" si="22"/>
        <v>1.7150850399999999</v>
      </c>
      <c r="E110" s="60" t="str">
        <f t="shared" si="33"/>
        <v>1</v>
      </c>
      <c r="F110" s="69">
        <f t="shared" si="23"/>
        <v>-145.63896042999997</v>
      </c>
      <c r="G110" s="60" t="str">
        <f t="shared" si="34"/>
        <v>0</v>
      </c>
      <c r="H110" s="69">
        <f t="shared" si="24"/>
        <v>-31.819480214999984</v>
      </c>
      <c r="I110" s="60" t="str">
        <f t="shared" si="35"/>
        <v>0</v>
      </c>
      <c r="J110" s="69">
        <f t="shared" si="25"/>
        <v>90.626492087407399</v>
      </c>
      <c r="K110" s="60" t="str">
        <f t="shared" si="36"/>
        <v>0</v>
      </c>
      <c r="L110" s="69">
        <f t="shared" si="26"/>
        <v>82.260927374117628</v>
      </c>
      <c r="M110" s="73" t="str">
        <f t="shared" si="37"/>
        <v>0</v>
      </c>
      <c r="N110" s="76">
        <f t="shared" si="27"/>
        <v>1.7150850399999999</v>
      </c>
      <c r="O110" s="77">
        <v>260</v>
      </c>
      <c r="Q110" s="71" t="str">
        <f t="shared" si="38"/>
        <v>1</v>
      </c>
      <c r="R110" s="71">
        <f t="shared" si="28"/>
        <v>1</v>
      </c>
      <c r="S110" s="71" t="str">
        <f t="shared" si="39"/>
        <v>0</v>
      </c>
      <c r="T110" s="71">
        <f t="shared" si="29"/>
        <v>0</v>
      </c>
      <c r="U110" s="71" t="str">
        <f t="shared" si="40"/>
        <v>0</v>
      </c>
      <c r="V110" s="71">
        <f t="shared" si="30"/>
        <v>0</v>
      </c>
      <c r="W110" s="71" t="str">
        <f t="shared" si="41"/>
        <v>0</v>
      </c>
      <c r="X110" s="71">
        <f t="shared" si="31"/>
        <v>0</v>
      </c>
      <c r="Y110" s="71" t="str">
        <f t="shared" si="42"/>
        <v>0</v>
      </c>
      <c r="Z110" s="71">
        <f t="shared" si="32"/>
        <v>0</v>
      </c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</row>
    <row r="111" spans="1:39" ht="15.75" thickBot="1">
      <c r="A111" s="102">
        <v>43866.083449074074</v>
      </c>
      <c r="B111" s="64">
        <f>Parâmetros!G100*0.04*46.0055</f>
        <v>6.5327809999999991</v>
      </c>
      <c r="C111" s="97">
        <f t="shared" si="43"/>
        <v>6.5327809999999991</v>
      </c>
      <c r="D111" s="101">
        <f t="shared" si="22"/>
        <v>1.3065561999999997</v>
      </c>
      <c r="E111" s="60" t="str">
        <f t="shared" si="33"/>
        <v>1</v>
      </c>
      <c r="F111" s="69">
        <f t="shared" si="23"/>
        <v>-147.63053852499999</v>
      </c>
      <c r="G111" s="60" t="str">
        <f t="shared" si="34"/>
        <v>0</v>
      </c>
      <c r="H111" s="69">
        <f t="shared" si="24"/>
        <v>-32.815269262499996</v>
      </c>
      <c r="I111" s="60" t="str">
        <f t="shared" si="35"/>
        <v>0</v>
      </c>
      <c r="J111" s="69">
        <f t="shared" si="25"/>
        <v>90.427271233333329</v>
      </c>
      <c r="K111" s="60" t="str">
        <f t="shared" si="36"/>
        <v>0</v>
      </c>
      <c r="L111" s="69">
        <f t="shared" si="26"/>
        <v>82.044647399999988</v>
      </c>
      <c r="M111" s="73" t="str">
        <f t="shared" si="37"/>
        <v>0</v>
      </c>
      <c r="N111" s="76">
        <f t="shared" si="27"/>
        <v>1.3065561999999997</v>
      </c>
      <c r="O111" s="77">
        <v>260</v>
      </c>
      <c r="Q111" s="71" t="str">
        <f t="shared" si="38"/>
        <v>1</v>
      </c>
      <c r="R111" s="71">
        <f t="shared" si="28"/>
        <v>1</v>
      </c>
      <c r="S111" s="71" t="str">
        <f t="shared" si="39"/>
        <v>0</v>
      </c>
      <c r="T111" s="71">
        <f t="shared" si="29"/>
        <v>0</v>
      </c>
      <c r="U111" s="71" t="str">
        <f t="shared" si="40"/>
        <v>0</v>
      </c>
      <c r="V111" s="71">
        <f t="shared" si="30"/>
        <v>0</v>
      </c>
      <c r="W111" s="71" t="str">
        <f t="shared" si="41"/>
        <v>0</v>
      </c>
      <c r="X111" s="71">
        <f t="shared" si="31"/>
        <v>0</v>
      </c>
      <c r="Y111" s="71" t="str">
        <f t="shared" si="42"/>
        <v>0</v>
      </c>
      <c r="Z111" s="71">
        <f t="shared" si="32"/>
        <v>0</v>
      </c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</row>
    <row r="112" spans="1:39" ht="15.75" thickBot="1">
      <c r="A112" s="102">
        <v>43866.125115740739</v>
      </c>
      <c r="B112" s="64">
        <f>Parâmetros!G101*0.04*46.0055</f>
        <v>5.2078226000000001</v>
      </c>
      <c r="C112" s="97">
        <f t="shared" si="43"/>
        <v>5.2078226000000001</v>
      </c>
      <c r="D112" s="101">
        <f t="shared" si="22"/>
        <v>1.0415645199999999</v>
      </c>
      <c r="E112" s="60" t="str">
        <f t="shared" si="33"/>
        <v>1</v>
      </c>
      <c r="F112" s="69">
        <f t="shared" si="23"/>
        <v>-148.92237296500002</v>
      </c>
      <c r="G112" s="60" t="str">
        <f t="shared" si="34"/>
        <v>0</v>
      </c>
      <c r="H112" s="69">
        <f t="shared" si="24"/>
        <v>-33.461186482500011</v>
      </c>
      <c r="I112" s="60" t="str">
        <f t="shared" si="35"/>
        <v>0</v>
      </c>
      <c r="J112" s="69">
        <f t="shared" si="25"/>
        <v>90.298046895555558</v>
      </c>
      <c r="K112" s="60" t="str">
        <f t="shared" si="36"/>
        <v>0</v>
      </c>
      <c r="L112" s="69">
        <f t="shared" si="26"/>
        <v>81.90435768705882</v>
      </c>
      <c r="M112" s="73" t="str">
        <f t="shared" si="37"/>
        <v>0</v>
      </c>
      <c r="N112" s="76">
        <f t="shared" si="27"/>
        <v>1.0415645199999999</v>
      </c>
      <c r="O112" s="77">
        <v>260</v>
      </c>
      <c r="Q112" s="71" t="str">
        <f t="shared" si="38"/>
        <v>1</v>
      </c>
      <c r="R112" s="71">
        <f t="shared" si="28"/>
        <v>1</v>
      </c>
      <c r="S112" s="71" t="str">
        <f t="shared" si="39"/>
        <v>0</v>
      </c>
      <c r="T112" s="71">
        <f t="shared" si="29"/>
        <v>0</v>
      </c>
      <c r="U112" s="71" t="str">
        <f t="shared" si="40"/>
        <v>0</v>
      </c>
      <c r="V112" s="71">
        <f t="shared" si="30"/>
        <v>0</v>
      </c>
      <c r="W112" s="71" t="str">
        <f t="shared" si="41"/>
        <v>0</v>
      </c>
      <c r="X112" s="71">
        <f t="shared" si="31"/>
        <v>0</v>
      </c>
      <c r="Y112" s="71" t="str">
        <f t="shared" si="42"/>
        <v>0</v>
      </c>
      <c r="Z112" s="71">
        <f t="shared" si="32"/>
        <v>0</v>
      </c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</row>
    <row r="113" spans="1:39" ht="15.75" thickBot="1">
      <c r="A113" s="102">
        <v>43866.16678240741</v>
      </c>
      <c r="B113" s="64">
        <f>Parâmetros!G102*0.04*46.0055</f>
        <v>6.1095303999999997</v>
      </c>
      <c r="C113" s="97">
        <f t="shared" si="43"/>
        <v>6.1095303999999997</v>
      </c>
      <c r="D113" s="101">
        <f t="shared" si="22"/>
        <v>1.2219060799999999</v>
      </c>
      <c r="E113" s="60" t="str">
        <f t="shared" si="33"/>
        <v>1</v>
      </c>
      <c r="F113" s="69">
        <f t="shared" si="23"/>
        <v>-148.04320786</v>
      </c>
      <c r="G113" s="60" t="str">
        <f t="shared" si="34"/>
        <v>0</v>
      </c>
      <c r="H113" s="69">
        <f t="shared" si="24"/>
        <v>-33.021603929999998</v>
      </c>
      <c r="I113" s="60" t="str">
        <f t="shared" si="35"/>
        <v>0</v>
      </c>
      <c r="J113" s="69">
        <f t="shared" si="25"/>
        <v>90.385991236543205</v>
      </c>
      <c r="K113" s="60" t="str">
        <f t="shared" si="36"/>
        <v>0</v>
      </c>
      <c r="L113" s="69">
        <f t="shared" si="26"/>
        <v>81.999832630588244</v>
      </c>
      <c r="M113" s="73" t="str">
        <f t="shared" si="37"/>
        <v>0</v>
      </c>
      <c r="N113" s="76">
        <f t="shared" si="27"/>
        <v>1.2219060799999999</v>
      </c>
      <c r="O113" s="77">
        <v>260</v>
      </c>
      <c r="Q113" s="71" t="str">
        <f t="shared" si="38"/>
        <v>1</v>
      </c>
      <c r="R113" s="71">
        <f t="shared" si="28"/>
        <v>1</v>
      </c>
      <c r="S113" s="71" t="str">
        <f t="shared" si="39"/>
        <v>0</v>
      </c>
      <c r="T113" s="71">
        <f t="shared" si="29"/>
        <v>0</v>
      </c>
      <c r="U113" s="71" t="str">
        <f t="shared" si="40"/>
        <v>0</v>
      </c>
      <c r="V113" s="71">
        <f t="shared" si="30"/>
        <v>0</v>
      </c>
      <c r="W113" s="71" t="str">
        <f t="shared" si="41"/>
        <v>0</v>
      </c>
      <c r="X113" s="71">
        <f t="shared" si="31"/>
        <v>0</v>
      </c>
      <c r="Y113" s="71" t="str">
        <f t="shared" si="42"/>
        <v>0</v>
      </c>
      <c r="Z113" s="71">
        <f t="shared" si="32"/>
        <v>0</v>
      </c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</row>
    <row r="114" spans="1:39" ht="15.75" thickBot="1">
      <c r="A114" s="102">
        <v>43866.208449074074</v>
      </c>
      <c r="B114" s="64">
        <f>Parâmetros!G103*0.04*46.0055</f>
        <v>5.9071062000000003</v>
      </c>
      <c r="C114" s="97">
        <f t="shared" si="43"/>
        <v>5.9071062000000003</v>
      </c>
      <c r="D114" s="101">
        <f t="shared" si="22"/>
        <v>1.1814212399999999</v>
      </c>
      <c r="E114" s="60" t="str">
        <f t="shared" si="33"/>
        <v>1</v>
      </c>
      <c r="F114" s="69">
        <f t="shared" si="23"/>
        <v>-148.24057145500001</v>
      </c>
      <c r="G114" s="60" t="str">
        <f t="shared" si="34"/>
        <v>0</v>
      </c>
      <c r="H114" s="69">
        <f t="shared" si="24"/>
        <v>-33.120285727500004</v>
      </c>
      <c r="I114" s="60" t="str">
        <f t="shared" si="35"/>
        <v>0</v>
      </c>
      <c r="J114" s="69">
        <f t="shared" si="25"/>
        <v>90.36624862938271</v>
      </c>
      <c r="K114" s="60" t="str">
        <f t="shared" si="36"/>
        <v>0</v>
      </c>
      <c r="L114" s="69">
        <f t="shared" si="26"/>
        <v>81.978399480000007</v>
      </c>
      <c r="M114" s="73" t="str">
        <f t="shared" si="37"/>
        <v>0</v>
      </c>
      <c r="N114" s="76">
        <f t="shared" si="27"/>
        <v>1.1814212399999999</v>
      </c>
      <c r="O114" s="77">
        <v>260</v>
      </c>
      <c r="Q114" s="71" t="str">
        <f t="shared" si="38"/>
        <v>1</v>
      </c>
      <c r="R114" s="71">
        <f t="shared" si="28"/>
        <v>1</v>
      </c>
      <c r="S114" s="71" t="str">
        <f t="shared" si="39"/>
        <v>0</v>
      </c>
      <c r="T114" s="71">
        <f t="shared" si="29"/>
        <v>0</v>
      </c>
      <c r="U114" s="71" t="str">
        <f t="shared" si="40"/>
        <v>0</v>
      </c>
      <c r="V114" s="71">
        <f t="shared" si="30"/>
        <v>0</v>
      </c>
      <c r="W114" s="71" t="str">
        <f t="shared" si="41"/>
        <v>0</v>
      </c>
      <c r="X114" s="71">
        <f t="shared" si="31"/>
        <v>0</v>
      </c>
      <c r="Y114" s="71" t="str">
        <f t="shared" si="42"/>
        <v>0</v>
      </c>
      <c r="Z114" s="71">
        <f t="shared" si="32"/>
        <v>0</v>
      </c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</row>
    <row r="115" spans="1:39" ht="15.75" thickBot="1">
      <c r="A115" s="102">
        <v>43866.250127314815</v>
      </c>
      <c r="B115" s="64">
        <f>Parâmetros!G104*0.04*46.0055</f>
        <v>8.6858383999999997</v>
      </c>
      <c r="C115" s="97">
        <f t="shared" si="43"/>
        <v>8.6858383999999997</v>
      </c>
      <c r="D115" s="101">
        <f t="shared" si="22"/>
        <v>1.73716768</v>
      </c>
      <c r="E115" s="60" t="str">
        <f t="shared" si="33"/>
        <v>1</v>
      </c>
      <c r="F115" s="69">
        <f t="shared" si="23"/>
        <v>-145.53130756000002</v>
      </c>
      <c r="G115" s="60" t="str">
        <f t="shared" si="34"/>
        <v>0</v>
      </c>
      <c r="H115" s="69">
        <f t="shared" si="24"/>
        <v>-31.765653780000008</v>
      </c>
      <c r="I115" s="60" t="str">
        <f t="shared" si="35"/>
        <v>0</v>
      </c>
      <c r="J115" s="69">
        <f t="shared" si="25"/>
        <v>90.637260782222228</v>
      </c>
      <c r="K115" s="60" t="str">
        <f t="shared" si="36"/>
        <v>0</v>
      </c>
      <c r="L115" s="69">
        <f t="shared" si="26"/>
        <v>82.272618183529403</v>
      </c>
      <c r="M115" s="73" t="str">
        <f t="shared" si="37"/>
        <v>0</v>
      </c>
      <c r="N115" s="76">
        <f t="shared" si="27"/>
        <v>1.73716768</v>
      </c>
      <c r="O115" s="77">
        <v>260</v>
      </c>
      <c r="Q115" s="71" t="str">
        <f t="shared" si="38"/>
        <v>1</v>
      </c>
      <c r="R115" s="71">
        <f t="shared" si="28"/>
        <v>1</v>
      </c>
      <c r="S115" s="71" t="str">
        <f t="shared" si="39"/>
        <v>0</v>
      </c>
      <c r="T115" s="71">
        <f t="shared" si="29"/>
        <v>0</v>
      </c>
      <c r="U115" s="71" t="str">
        <f t="shared" si="40"/>
        <v>0</v>
      </c>
      <c r="V115" s="71">
        <f t="shared" si="30"/>
        <v>0</v>
      </c>
      <c r="W115" s="71" t="str">
        <f t="shared" si="41"/>
        <v>0</v>
      </c>
      <c r="X115" s="71">
        <f t="shared" si="31"/>
        <v>0</v>
      </c>
      <c r="Y115" s="71" t="str">
        <f t="shared" si="42"/>
        <v>0</v>
      </c>
      <c r="Z115" s="71">
        <f t="shared" si="32"/>
        <v>0</v>
      </c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</row>
    <row r="116" spans="1:39" ht="15.75" thickBot="1">
      <c r="A116" s="102">
        <v>43866.29179398148</v>
      </c>
      <c r="B116" s="64">
        <f>Parâmetros!G105*0.04*46.0055</f>
        <v>30.584456400000001</v>
      </c>
      <c r="C116" s="97">
        <f t="shared" si="43"/>
        <v>30.584456400000001</v>
      </c>
      <c r="D116" s="101">
        <f t="shared" si="22"/>
        <v>6.1168912799999999</v>
      </c>
      <c r="E116" s="60" t="str">
        <f t="shared" si="33"/>
        <v>1</v>
      </c>
      <c r="F116" s="69">
        <f t="shared" si="23"/>
        <v>-124.18015501000002</v>
      </c>
      <c r="G116" s="60" t="str">
        <f t="shared" si="34"/>
        <v>0</v>
      </c>
      <c r="H116" s="69">
        <f t="shared" si="24"/>
        <v>-21.090077505000011</v>
      </c>
      <c r="I116" s="60" t="str">
        <f t="shared" si="35"/>
        <v>0</v>
      </c>
      <c r="J116" s="69">
        <f t="shared" si="25"/>
        <v>92.773051920493828</v>
      </c>
      <c r="K116" s="60" t="str">
        <f t="shared" si="36"/>
        <v>0</v>
      </c>
      <c r="L116" s="69">
        <f t="shared" si="26"/>
        <v>84.591295383529413</v>
      </c>
      <c r="M116" s="73" t="str">
        <f t="shared" si="37"/>
        <v>0</v>
      </c>
      <c r="N116" s="76">
        <f t="shared" si="27"/>
        <v>6.1168912799999999</v>
      </c>
      <c r="O116" s="77">
        <v>260</v>
      </c>
      <c r="Q116" s="71" t="str">
        <f t="shared" si="38"/>
        <v>1</v>
      </c>
      <c r="R116" s="71">
        <f t="shared" si="28"/>
        <v>1</v>
      </c>
      <c r="S116" s="71" t="str">
        <f t="shared" si="39"/>
        <v>0</v>
      </c>
      <c r="T116" s="71">
        <f t="shared" si="29"/>
        <v>0</v>
      </c>
      <c r="U116" s="71" t="str">
        <f t="shared" si="40"/>
        <v>0</v>
      </c>
      <c r="V116" s="71">
        <f t="shared" si="30"/>
        <v>0</v>
      </c>
      <c r="W116" s="71" t="str">
        <f t="shared" si="41"/>
        <v>0</v>
      </c>
      <c r="X116" s="71">
        <f t="shared" si="31"/>
        <v>0</v>
      </c>
      <c r="Y116" s="71" t="str">
        <f t="shared" si="42"/>
        <v>0</v>
      </c>
      <c r="Z116" s="71">
        <f t="shared" si="32"/>
        <v>0</v>
      </c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</row>
    <row r="117" spans="1:39" ht="15.75" thickBot="1">
      <c r="A117" s="102">
        <v>43866.333460648151</v>
      </c>
      <c r="B117" s="64">
        <f>Parâmetros!G106*0.04*46.0055</f>
        <v>33.289579799999998</v>
      </c>
      <c r="C117" s="97">
        <f t="shared" si="43"/>
        <v>33.289579799999998</v>
      </c>
      <c r="D117" s="101">
        <f t="shared" si="22"/>
        <v>6.6579159599999995</v>
      </c>
      <c r="E117" s="60" t="str">
        <f t="shared" si="33"/>
        <v>1</v>
      </c>
      <c r="F117" s="69">
        <f t="shared" si="23"/>
        <v>-121.54265969499997</v>
      </c>
      <c r="G117" s="60" t="str">
        <f t="shared" si="34"/>
        <v>0</v>
      </c>
      <c r="H117" s="69">
        <f t="shared" si="24"/>
        <v>-19.771329847499985</v>
      </c>
      <c r="I117" s="60" t="str">
        <f t="shared" si="35"/>
        <v>0</v>
      </c>
      <c r="J117" s="69">
        <f t="shared" si="25"/>
        <v>93.036884943456784</v>
      </c>
      <c r="K117" s="60" t="str">
        <f t="shared" si="36"/>
        <v>0</v>
      </c>
      <c r="L117" s="69">
        <f t="shared" si="26"/>
        <v>84.877720214117645</v>
      </c>
      <c r="M117" s="73" t="str">
        <f t="shared" si="37"/>
        <v>0</v>
      </c>
      <c r="N117" s="76">
        <f t="shared" si="27"/>
        <v>6.6579159599999995</v>
      </c>
      <c r="O117" s="77">
        <v>260</v>
      </c>
      <c r="Q117" s="71" t="str">
        <f t="shared" si="38"/>
        <v>1</v>
      </c>
      <c r="R117" s="71">
        <f t="shared" si="28"/>
        <v>1</v>
      </c>
      <c r="S117" s="71" t="str">
        <f t="shared" si="39"/>
        <v>0</v>
      </c>
      <c r="T117" s="71">
        <f t="shared" si="29"/>
        <v>0</v>
      </c>
      <c r="U117" s="71" t="str">
        <f t="shared" si="40"/>
        <v>0</v>
      </c>
      <c r="V117" s="71">
        <f t="shared" si="30"/>
        <v>0</v>
      </c>
      <c r="W117" s="71" t="str">
        <f t="shared" si="41"/>
        <v>0</v>
      </c>
      <c r="X117" s="71">
        <f t="shared" si="31"/>
        <v>0</v>
      </c>
      <c r="Y117" s="71" t="str">
        <f t="shared" si="42"/>
        <v>0</v>
      </c>
      <c r="Z117" s="71">
        <f t="shared" si="32"/>
        <v>0</v>
      </c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</row>
    <row r="118" spans="1:39" ht="15.75" thickBot="1">
      <c r="A118" s="102">
        <v>43866.375127314815</v>
      </c>
      <c r="B118" s="64">
        <f>Parâmetros!G107*0.04*46.0055</f>
        <v>23.996468799999995</v>
      </c>
      <c r="C118" s="97">
        <f t="shared" si="43"/>
        <v>23.996468799999995</v>
      </c>
      <c r="D118" s="101">
        <f t="shared" si="22"/>
        <v>4.7992937599999994</v>
      </c>
      <c r="E118" s="60" t="str">
        <f t="shared" si="33"/>
        <v>1</v>
      </c>
      <c r="F118" s="69">
        <f t="shared" si="23"/>
        <v>-130.60344292000002</v>
      </c>
      <c r="G118" s="60" t="str">
        <f t="shared" si="34"/>
        <v>0</v>
      </c>
      <c r="H118" s="69">
        <f t="shared" si="24"/>
        <v>-24.30172146000001</v>
      </c>
      <c r="I118" s="60" t="str">
        <f t="shared" si="35"/>
        <v>0</v>
      </c>
      <c r="J118" s="69">
        <f t="shared" si="25"/>
        <v>92.130519796543211</v>
      </c>
      <c r="K118" s="60" t="str">
        <f t="shared" si="36"/>
        <v>0</v>
      </c>
      <c r="L118" s="69">
        <f t="shared" si="26"/>
        <v>83.893743755294111</v>
      </c>
      <c r="M118" s="73" t="str">
        <f t="shared" si="37"/>
        <v>0</v>
      </c>
      <c r="N118" s="76">
        <f t="shared" si="27"/>
        <v>4.7992937599999994</v>
      </c>
      <c r="O118" s="77">
        <v>260</v>
      </c>
      <c r="Q118" s="71" t="str">
        <f t="shared" si="38"/>
        <v>1</v>
      </c>
      <c r="R118" s="71">
        <f t="shared" si="28"/>
        <v>1</v>
      </c>
      <c r="S118" s="71" t="str">
        <f t="shared" si="39"/>
        <v>0</v>
      </c>
      <c r="T118" s="71">
        <f t="shared" si="29"/>
        <v>0</v>
      </c>
      <c r="U118" s="71" t="str">
        <f t="shared" si="40"/>
        <v>0</v>
      </c>
      <c r="V118" s="71">
        <f t="shared" si="30"/>
        <v>0</v>
      </c>
      <c r="W118" s="71" t="str">
        <f t="shared" si="41"/>
        <v>0</v>
      </c>
      <c r="X118" s="71">
        <f t="shared" si="31"/>
        <v>0</v>
      </c>
      <c r="Y118" s="71" t="str">
        <f t="shared" si="42"/>
        <v>0</v>
      </c>
      <c r="Z118" s="71">
        <f t="shared" si="32"/>
        <v>0</v>
      </c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</row>
    <row r="119" spans="1:39" ht="15.75" thickBot="1">
      <c r="A119" s="102">
        <v>43866.41679398148</v>
      </c>
      <c r="B119" s="64">
        <f>Parâmetros!G108*0.04*46.0055</f>
        <v>17.426883400000001</v>
      </c>
      <c r="C119" s="97">
        <f t="shared" si="43"/>
        <v>17.426883400000001</v>
      </c>
      <c r="D119" s="101">
        <f t="shared" si="22"/>
        <v>3.4853766800000003</v>
      </c>
      <c r="E119" s="60" t="str">
        <f t="shared" si="33"/>
        <v>1</v>
      </c>
      <c r="F119" s="69">
        <f t="shared" si="23"/>
        <v>-137.00878868499998</v>
      </c>
      <c r="G119" s="60" t="str">
        <f t="shared" si="34"/>
        <v>0</v>
      </c>
      <c r="H119" s="69">
        <f t="shared" si="24"/>
        <v>-27.504394342499992</v>
      </c>
      <c r="I119" s="60" t="str">
        <f t="shared" si="35"/>
        <v>0</v>
      </c>
      <c r="J119" s="69">
        <f t="shared" si="25"/>
        <v>91.489782455061729</v>
      </c>
      <c r="K119" s="60" t="str">
        <f t="shared" si="36"/>
        <v>0</v>
      </c>
      <c r="L119" s="69">
        <f t="shared" si="26"/>
        <v>83.198140595294106</v>
      </c>
      <c r="M119" s="73" t="str">
        <f t="shared" si="37"/>
        <v>0</v>
      </c>
      <c r="N119" s="76">
        <f t="shared" si="27"/>
        <v>3.4853766800000003</v>
      </c>
      <c r="O119" s="77">
        <v>260</v>
      </c>
      <c r="Q119" s="71" t="str">
        <f t="shared" si="38"/>
        <v>1</v>
      </c>
      <c r="R119" s="71">
        <f t="shared" si="28"/>
        <v>1</v>
      </c>
      <c r="S119" s="71" t="str">
        <f t="shared" si="39"/>
        <v>0</v>
      </c>
      <c r="T119" s="71">
        <f t="shared" si="29"/>
        <v>0</v>
      </c>
      <c r="U119" s="71" t="str">
        <f t="shared" si="40"/>
        <v>0</v>
      </c>
      <c r="V119" s="71">
        <f t="shared" si="30"/>
        <v>0</v>
      </c>
      <c r="W119" s="71" t="str">
        <f t="shared" si="41"/>
        <v>0</v>
      </c>
      <c r="X119" s="71">
        <f t="shared" si="31"/>
        <v>0</v>
      </c>
      <c r="Y119" s="71" t="str">
        <f t="shared" si="42"/>
        <v>0</v>
      </c>
      <c r="Z119" s="71">
        <f t="shared" si="32"/>
        <v>0</v>
      </c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</row>
    <row r="120" spans="1:39" ht="15.75" thickBot="1">
      <c r="A120" s="102">
        <v>43866.458460648151</v>
      </c>
      <c r="B120" s="64">
        <f>Parâmetros!G109*0.04*46.0055</f>
        <v>15.255423799999997</v>
      </c>
      <c r="C120" s="97">
        <f t="shared" si="43"/>
        <v>15.255423799999997</v>
      </c>
      <c r="D120" s="101">
        <f t="shared" si="22"/>
        <v>3.0510847599999997</v>
      </c>
      <c r="E120" s="60" t="str">
        <f t="shared" si="33"/>
        <v>1</v>
      </c>
      <c r="F120" s="69">
        <f t="shared" si="23"/>
        <v>-139.12596179500002</v>
      </c>
      <c r="G120" s="60" t="str">
        <f t="shared" si="34"/>
        <v>0</v>
      </c>
      <c r="H120" s="69">
        <f t="shared" si="24"/>
        <v>-28.562980897500012</v>
      </c>
      <c r="I120" s="60" t="str">
        <f t="shared" si="35"/>
        <v>0</v>
      </c>
      <c r="J120" s="69">
        <f t="shared" si="25"/>
        <v>91.277998123703696</v>
      </c>
      <c r="K120" s="60" t="str">
        <f t="shared" si="36"/>
        <v>0</v>
      </c>
      <c r="L120" s="69">
        <f t="shared" si="26"/>
        <v>82.968221343529422</v>
      </c>
      <c r="M120" s="73" t="str">
        <f t="shared" si="37"/>
        <v>0</v>
      </c>
      <c r="N120" s="76">
        <f t="shared" si="27"/>
        <v>3.0510847599999997</v>
      </c>
      <c r="O120" s="77">
        <v>260</v>
      </c>
      <c r="Q120" s="71" t="str">
        <f t="shared" si="38"/>
        <v>1</v>
      </c>
      <c r="R120" s="71">
        <f t="shared" si="28"/>
        <v>1</v>
      </c>
      <c r="S120" s="71" t="str">
        <f t="shared" si="39"/>
        <v>0</v>
      </c>
      <c r="T120" s="71">
        <f t="shared" si="29"/>
        <v>0</v>
      </c>
      <c r="U120" s="71" t="str">
        <f t="shared" si="40"/>
        <v>0</v>
      </c>
      <c r="V120" s="71">
        <f t="shared" si="30"/>
        <v>0</v>
      </c>
      <c r="W120" s="71" t="str">
        <f t="shared" si="41"/>
        <v>0</v>
      </c>
      <c r="X120" s="71">
        <f t="shared" si="31"/>
        <v>0</v>
      </c>
      <c r="Y120" s="71" t="str">
        <f t="shared" si="42"/>
        <v>0</v>
      </c>
      <c r="Z120" s="71">
        <f t="shared" si="32"/>
        <v>0</v>
      </c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</row>
    <row r="121" spans="1:39" ht="15.75" thickBot="1">
      <c r="A121" s="102">
        <v>43866.500127314815</v>
      </c>
      <c r="B121" s="64">
        <f>Parâmetros!G110*0.04*46.0055</f>
        <v>38.589413399999998</v>
      </c>
      <c r="C121" s="97">
        <f t="shared" si="43"/>
        <v>38.589413399999998</v>
      </c>
      <c r="D121" s="101">
        <f t="shared" si="22"/>
        <v>7.7178826799999998</v>
      </c>
      <c r="E121" s="60" t="str">
        <f t="shared" si="33"/>
        <v>1</v>
      </c>
      <c r="F121" s="69">
        <f t="shared" si="23"/>
        <v>-116.37532193499999</v>
      </c>
      <c r="G121" s="60" t="str">
        <f t="shared" si="34"/>
        <v>0</v>
      </c>
      <c r="H121" s="69">
        <f t="shared" si="24"/>
        <v>-17.187660967499994</v>
      </c>
      <c r="I121" s="60" t="str">
        <f t="shared" si="35"/>
        <v>0</v>
      </c>
      <c r="J121" s="69">
        <f t="shared" si="25"/>
        <v>93.553782294567895</v>
      </c>
      <c r="K121" s="60" t="str">
        <f t="shared" si="36"/>
        <v>0</v>
      </c>
      <c r="L121" s="69">
        <f t="shared" si="26"/>
        <v>85.438879065882347</v>
      </c>
      <c r="M121" s="73" t="str">
        <f t="shared" si="37"/>
        <v>0</v>
      </c>
      <c r="N121" s="76">
        <f t="shared" si="27"/>
        <v>7.7178826799999998</v>
      </c>
      <c r="O121" s="77">
        <v>260</v>
      </c>
      <c r="Q121" s="71" t="str">
        <f t="shared" si="38"/>
        <v>1</v>
      </c>
      <c r="R121" s="71">
        <f t="shared" si="28"/>
        <v>1</v>
      </c>
      <c r="S121" s="71" t="str">
        <f t="shared" si="39"/>
        <v>0</v>
      </c>
      <c r="T121" s="71">
        <f t="shared" si="29"/>
        <v>0</v>
      </c>
      <c r="U121" s="71" t="str">
        <f t="shared" si="40"/>
        <v>0</v>
      </c>
      <c r="V121" s="71">
        <f t="shared" si="30"/>
        <v>0</v>
      </c>
      <c r="W121" s="71" t="str">
        <f t="shared" si="41"/>
        <v>0</v>
      </c>
      <c r="X121" s="71">
        <f t="shared" si="31"/>
        <v>0</v>
      </c>
      <c r="Y121" s="71" t="str">
        <f t="shared" si="42"/>
        <v>0</v>
      </c>
      <c r="Z121" s="71">
        <f t="shared" si="32"/>
        <v>0</v>
      </c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</row>
    <row r="122" spans="1:39" ht="15.75" thickBot="1">
      <c r="A122" s="102">
        <v>43866.54179398148</v>
      </c>
      <c r="B122" s="64">
        <f>Parâmetros!G111*0.04*46.0055</f>
        <v>31.835806000000002</v>
      </c>
      <c r="C122" s="97">
        <f t="shared" si="43"/>
        <v>31.835806000000002</v>
      </c>
      <c r="D122" s="101">
        <f t="shared" si="22"/>
        <v>6.3671612</v>
      </c>
      <c r="E122" s="60" t="str">
        <f t="shared" si="33"/>
        <v>1</v>
      </c>
      <c r="F122" s="69">
        <f t="shared" si="23"/>
        <v>-122.96008915000002</v>
      </c>
      <c r="G122" s="60" t="str">
        <f t="shared" si="34"/>
        <v>0</v>
      </c>
      <c r="H122" s="69">
        <f t="shared" si="24"/>
        <v>-20.480044575000008</v>
      </c>
      <c r="I122" s="60" t="str">
        <f t="shared" si="35"/>
        <v>0</v>
      </c>
      <c r="J122" s="69">
        <f t="shared" si="25"/>
        <v>92.895097128395065</v>
      </c>
      <c r="K122" s="60" t="str">
        <f t="shared" si="36"/>
        <v>0</v>
      </c>
      <c r="L122" s="69">
        <f t="shared" si="26"/>
        <v>84.723791223529417</v>
      </c>
      <c r="M122" s="73" t="str">
        <f t="shared" si="37"/>
        <v>0</v>
      </c>
      <c r="N122" s="76">
        <f t="shared" si="27"/>
        <v>6.3671612</v>
      </c>
      <c r="O122" s="77">
        <v>260</v>
      </c>
      <c r="Q122" s="71" t="str">
        <f t="shared" si="38"/>
        <v>1</v>
      </c>
      <c r="R122" s="71">
        <f t="shared" si="28"/>
        <v>1</v>
      </c>
      <c r="S122" s="71" t="str">
        <f t="shared" si="39"/>
        <v>0</v>
      </c>
      <c r="T122" s="71">
        <f t="shared" si="29"/>
        <v>0</v>
      </c>
      <c r="U122" s="71" t="str">
        <f t="shared" si="40"/>
        <v>0</v>
      </c>
      <c r="V122" s="71">
        <f t="shared" si="30"/>
        <v>0</v>
      </c>
      <c r="W122" s="71" t="str">
        <f t="shared" si="41"/>
        <v>0</v>
      </c>
      <c r="X122" s="71">
        <f t="shared" si="31"/>
        <v>0</v>
      </c>
      <c r="Y122" s="71" t="str">
        <f t="shared" si="42"/>
        <v>0</v>
      </c>
      <c r="Z122" s="71">
        <f t="shared" si="32"/>
        <v>0</v>
      </c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</row>
    <row r="123" spans="1:39" ht="15.75" thickBot="1">
      <c r="A123" s="102">
        <v>43866.583460648151</v>
      </c>
      <c r="B123" s="64">
        <f>Parâmetros!G112*0.04*46.0055</f>
        <v>20.9417036</v>
      </c>
      <c r="C123" s="97">
        <f t="shared" si="43"/>
        <v>20.9417036</v>
      </c>
      <c r="D123" s="101">
        <f t="shared" si="22"/>
        <v>4.1883407200000002</v>
      </c>
      <c r="E123" s="60" t="str">
        <f t="shared" si="33"/>
        <v>1</v>
      </c>
      <c r="F123" s="69">
        <f t="shared" si="23"/>
        <v>-133.58183898999999</v>
      </c>
      <c r="G123" s="60" t="str">
        <f t="shared" si="34"/>
        <v>0</v>
      </c>
      <c r="H123" s="69">
        <f t="shared" si="24"/>
        <v>-25.790919494999997</v>
      </c>
      <c r="I123" s="60" t="str">
        <f t="shared" si="35"/>
        <v>0</v>
      </c>
      <c r="J123" s="69">
        <f t="shared" si="25"/>
        <v>91.832585906666665</v>
      </c>
      <c r="K123" s="60" t="str">
        <f t="shared" si="36"/>
        <v>0</v>
      </c>
      <c r="L123" s="69">
        <f t="shared" si="26"/>
        <v>83.5702980282353</v>
      </c>
      <c r="M123" s="73" t="str">
        <f t="shared" si="37"/>
        <v>0</v>
      </c>
      <c r="N123" s="76">
        <f t="shared" si="27"/>
        <v>4.1883407200000002</v>
      </c>
      <c r="O123" s="77">
        <v>260</v>
      </c>
      <c r="Q123" s="71" t="str">
        <f t="shared" si="38"/>
        <v>1</v>
      </c>
      <c r="R123" s="71">
        <f t="shared" si="28"/>
        <v>1</v>
      </c>
      <c r="S123" s="71" t="str">
        <f t="shared" si="39"/>
        <v>0</v>
      </c>
      <c r="T123" s="71">
        <f t="shared" si="29"/>
        <v>0</v>
      </c>
      <c r="U123" s="71" t="str">
        <f t="shared" si="40"/>
        <v>0</v>
      </c>
      <c r="V123" s="71">
        <f t="shared" si="30"/>
        <v>0</v>
      </c>
      <c r="W123" s="71" t="str">
        <f t="shared" si="41"/>
        <v>0</v>
      </c>
      <c r="X123" s="71">
        <f t="shared" si="31"/>
        <v>0</v>
      </c>
      <c r="Y123" s="71" t="str">
        <f t="shared" si="42"/>
        <v>0</v>
      </c>
      <c r="Z123" s="71">
        <f t="shared" si="32"/>
        <v>0</v>
      </c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</row>
    <row r="124" spans="1:39" ht="15.75" thickBot="1">
      <c r="A124" s="102">
        <v>43866.625127314815</v>
      </c>
      <c r="B124" s="129"/>
      <c r="C124" s="130"/>
      <c r="D124" s="131"/>
      <c r="E124" s="132"/>
      <c r="F124" s="133"/>
      <c r="G124" s="132"/>
      <c r="H124" s="133"/>
      <c r="I124" s="132"/>
      <c r="J124" s="133"/>
      <c r="K124" s="132"/>
      <c r="L124" s="133"/>
      <c r="M124" s="134"/>
      <c r="N124" s="135"/>
      <c r="O124" s="77">
        <v>260</v>
      </c>
      <c r="Q124" s="71" t="str">
        <f t="shared" si="38"/>
        <v>1</v>
      </c>
      <c r="R124" s="71">
        <f t="shared" si="28"/>
        <v>1</v>
      </c>
      <c r="S124" s="71" t="str">
        <f t="shared" si="39"/>
        <v>0</v>
      </c>
      <c r="T124" s="71">
        <f t="shared" si="29"/>
        <v>0</v>
      </c>
      <c r="U124" s="71" t="str">
        <f t="shared" si="40"/>
        <v>0</v>
      </c>
      <c r="V124" s="71">
        <f t="shared" si="30"/>
        <v>0</v>
      </c>
      <c r="W124" s="71" t="str">
        <f t="shared" si="41"/>
        <v>0</v>
      </c>
      <c r="X124" s="71">
        <f t="shared" si="31"/>
        <v>0</v>
      </c>
      <c r="Y124" s="71" t="str">
        <f t="shared" si="42"/>
        <v>0</v>
      </c>
      <c r="Z124" s="71">
        <f t="shared" si="32"/>
        <v>0</v>
      </c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</row>
    <row r="125" spans="1:39" ht="15.75" thickBot="1">
      <c r="A125" s="102">
        <v>43866.66679398148</v>
      </c>
      <c r="B125" s="129"/>
      <c r="C125" s="130"/>
      <c r="D125" s="131"/>
      <c r="E125" s="132"/>
      <c r="F125" s="133"/>
      <c r="G125" s="132"/>
      <c r="H125" s="133"/>
      <c r="I125" s="132"/>
      <c r="J125" s="133"/>
      <c r="K125" s="132"/>
      <c r="L125" s="133"/>
      <c r="M125" s="134"/>
      <c r="N125" s="135"/>
      <c r="O125" s="77">
        <v>260</v>
      </c>
      <c r="Q125" s="71" t="str">
        <f t="shared" si="38"/>
        <v>1</v>
      </c>
      <c r="R125" s="71">
        <f t="shared" si="28"/>
        <v>1</v>
      </c>
      <c r="S125" s="71" t="str">
        <f t="shared" si="39"/>
        <v>0</v>
      </c>
      <c r="T125" s="71">
        <f t="shared" si="29"/>
        <v>0</v>
      </c>
      <c r="U125" s="71" t="str">
        <f t="shared" si="40"/>
        <v>0</v>
      </c>
      <c r="V125" s="71">
        <f t="shared" si="30"/>
        <v>0</v>
      </c>
      <c r="W125" s="71" t="str">
        <f t="shared" si="41"/>
        <v>0</v>
      </c>
      <c r="X125" s="71">
        <f t="shared" si="31"/>
        <v>0</v>
      </c>
      <c r="Y125" s="71" t="str">
        <f t="shared" si="42"/>
        <v>0</v>
      </c>
      <c r="Z125" s="71">
        <f t="shared" si="32"/>
        <v>0</v>
      </c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</row>
    <row r="126" spans="1:39" ht="15.75" thickBot="1">
      <c r="A126" s="102">
        <v>43866.708460648151</v>
      </c>
      <c r="B126" s="64">
        <f>Parâmetros!G115*0.04*46.0055</f>
        <v>20.444844199999999</v>
      </c>
      <c r="C126" s="97">
        <f t="shared" si="43"/>
        <v>20.444844199999999</v>
      </c>
      <c r="D126" s="101">
        <f t="shared" si="22"/>
        <v>4.0889688399999997</v>
      </c>
      <c r="E126" s="60" t="str">
        <f t="shared" si="33"/>
        <v>1</v>
      </c>
      <c r="F126" s="69">
        <f t="shared" si="23"/>
        <v>-134.066276905</v>
      </c>
      <c r="G126" s="60" t="str">
        <f t="shared" si="34"/>
        <v>0</v>
      </c>
      <c r="H126" s="69">
        <f t="shared" si="24"/>
        <v>-26.033138452499998</v>
      </c>
      <c r="I126" s="60" t="str">
        <f t="shared" si="35"/>
        <v>0</v>
      </c>
      <c r="J126" s="69">
        <f t="shared" si="25"/>
        <v>91.784126779999994</v>
      </c>
      <c r="K126" s="60" t="str">
        <f t="shared" si="36"/>
        <v>0</v>
      </c>
      <c r="L126" s="69">
        <f t="shared" si="26"/>
        <v>83.517689385882363</v>
      </c>
      <c r="M126" s="73" t="str">
        <f t="shared" si="37"/>
        <v>0</v>
      </c>
      <c r="N126" s="76">
        <f t="shared" si="27"/>
        <v>4.0889688399999997</v>
      </c>
      <c r="O126" s="77">
        <v>260</v>
      </c>
      <c r="Q126" s="71" t="str">
        <f t="shared" si="38"/>
        <v>1</v>
      </c>
      <c r="R126" s="71">
        <f t="shared" si="28"/>
        <v>1</v>
      </c>
      <c r="S126" s="71" t="str">
        <f t="shared" si="39"/>
        <v>0</v>
      </c>
      <c r="T126" s="71">
        <f t="shared" si="29"/>
        <v>0</v>
      </c>
      <c r="U126" s="71" t="str">
        <f t="shared" si="40"/>
        <v>0</v>
      </c>
      <c r="V126" s="71">
        <f t="shared" si="30"/>
        <v>0</v>
      </c>
      <c r="W126" s="71" t="str">
        <f t="shared" si="41"/>
        <v>0</v>
      </c>
      <c r="X126" s="71">
        <f t="shared" si="31"/>
        <v>0</v>
      </c>
      <c r="Y126" s="71" t="str">
        <f t="shared" si="42"/>
        <v>0</v>
      </c>
      <c r="Z126" s="71">
        <f t="shared" si="32"/>
        <v>0</v>
      </c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</row>
    <row r="127" spans="1:39" ht="15.75" thickBot="1">
      <c r="A127" s="102">
        <v>43866.750127314815</v>
      </c>
      <c r="B127" s="64">
        <f>Parâmetros!G116*0.04*46.0055</f>
        <v>26.1495262</v>
      </c>
      <c r="C127" s="97">
        <f t="shared" si="43"/>
        <v>26.1495262</v>
      </c>
      <c r="D127" s="101">
        <f t="shared" si="22"/>
        <v>5.2299052399999999</v>
      </c>
      <c r="E127" s="60" t="str">
        <f t="shared" si="33"/>
        <v>1</v>
      </c>
      <c r="F127" s="69">
        <f t="shared" si="23"/>
        <v>-128.50421195499999</v>
      </c>
      <c r="G127" s="60" t="str">
        <f t="shared" si="34"/>
        <v>0</v>
      </c>
      <c r="H127" s="69">
        <f t="shared" si="24"/>
        <v>-23.252105977499994</v>
      </c>
      <c r="I127" s="60" t="str">
        <f t="shared" si="35"/>
        <v>0</v>
      </c>
      <c r="J127" s="69">
        <f t="shared" si="25"/>
        <v>92.340509345432096</v>
      </c>
      <c r="K127" s="60" t="str">
        <f t="shared" si="36"/>
        <v>0</v>
      </c>
      <c r="L127" s="69">
        <f t="shared" si="26"/>
        <v>84.121714538823539</v>
      </c>
      <c r="M127" s="73" t="str">
        <f t="shared" si="37"/>
        <v>0</v>
      </c>
      <c r="N127" s="76">
        <f t="shared" si="27"/>
        <v>5.2299052399999999</v>
      </c>
      <c r="O127" s="77">
        <v>260</v>
      </c>
      <c r="Q127" s="71" t="str">
        <f t="shared" si="38"/>
        <v>1</v>
      </c>
      <c r="R127" s="71">
        <f t="shared" si="28"/>
        <v>1</v>
      </c>
      <c r="S127" s="71" t="str">
        <f t="shared" si="39"/>
        <v>0</v>
      </c>
      <c r="T127" s="71">
        <f t="shared" si="29"/>
        <v>0</v>
      </c>
      <c r="U127" s="71" t="str">
        <f t="shared" si="40"/>
        <v>0</v>
      </c>
      <c r="V127" s="71">
        <f t="shared" si="30"/>
        <v>0</v>
      </c>
      <c r="W127" s="71" t="str">
        <f t="shared" si="41"/>
        <v>0</v>
      </c>
      <c r="X127" s="71">
        <f t="shared" si="31"/>
        <v>0</v>
      </c>
      <c r="Y127" s="71" t="str">
        <f t="shared" si="42"/>
        <v>0</v>
      </c>
      <c r="Z127" s="71">
        <f t="shared" si="32"/>
        <v>0</v>
      </c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</row>
    <row r="128" spans="1:39" ht="15.75" thickBot="1">
      <c r="A128" s="102">
        <v>43866.79179398148</v>
      </c>
      <c r="B128" s="64">
        <f>Parâmetros!G117*0.04*46.0055</f>
        <v>34.522527199999999</v>
      </c>
      <c r="C128" s="97">
        <f t="shared" si="43"/>
        <v>34.522527199999999</v>
      </c>
      <c r="D128" s="101">
        <f t="shared" si="22"/>
        <v>6.9045054399999994</v>
      </c>
      <c r="E128" s="60" t="str">
        <f t="shared" si="33"/>
        <v>1</v>
      </c>
      <c r="F128" s="69">
        <f t="shared" si="23"/>
        <v>-120.34053598</v>
      </c>
      <c r="G128" s="60" t="str">
        <f t="shared" si="34"/>
        <v>0</v>
      </c>
      <c r="H128" s="69">
        <f t="shared" si="24"/>
        <v>-19.170267989999999</v>
      </c>
      <c r="I128" s="60" t="str">
        <f t="shared" si="35"/>
        <v>0</v>
      </c>
      <c r="J128" s="69">
        <f t="shared" si="25"/>
        <v>93.157135368888888</v>
      </c>
      <c r="K128" s="60" t="str">
        <f t="shared" si="36"/>
        <v>0</v>
      </c>
      <c r="L128" s="69">
        <f t="shared" si="26"/>
        <v>85.008267585882365</v>
      </c>
      <c r="M128" s="73" t="str">
        <f t="shared" si="37"/>
        <v>0</v>
      </c>
      <c r="N128" s="76">
        <f t="shared" si="27"/>
        <v>6.9045054399999994</v>
      </c>
      <c r="O128" s="77">
        <v>260</v>
      </c>
      <c r="Q128" s="71" t="str">
        <f t="shared" si="38"/>
        <v>1</v>
      </c>
      <c r="R128" s="71">
        <f t="shared" si="28"/>
        <v>1</v>
      </c>
      <c r="S128" s="71" t="str">
        <f t="shared" si="39"/>
        <v>0</v>
      </c>
      <c r="T128" s="71">
        <f t="shared" si="29"/>
        <v>0</v>
      </c>
      <c r="U128" s="71" t="str">
        <f t="shared" si="40"/>
        <v>0</v>
      </c>
      <c r="V128" s="71">
        <f t="shared" si="30"/>
        <v>0</v>
      </c>
      <c r="W128" s="71" t="str">
        <f t="shared" si="41"/>
        <v>0</v>
      </c>
      <c r="X128" s="71">
        <f t="shared" si="31"/>
        <v>0</v>
      </c>
      <c r="Y128" s="71" t="str">
        <f t="shared" si="42"/>
        <v>0</v>
      </c>
      <c r="Z128" s="71">
        <f t="shared" si="32"/>
        <v>0</v>
      </c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</row>
    <row r="129" spans="1:39" ht="15.75" thickBot="1">
      <c r="A129" s="102">
        <v>43866.833460648151</v>
      </c>
      <c r="B129" s="64">
        <f>Parâmetros!G118*0.04*46.0055</f>
        <v>55.335415400000002</v>
      </c>
      <c r="C129" s="97">
        <f t="shared" si="43"/>
        <v>55.335415400000002</v>
      </c>
      <c r="D129" s="101">
        <f t="shared" si="22"/>
        <v>11.06708308</v>
      </c>
      <c r="E129" s="60" t="str">
        <f t="shared" si="33"/>
        <v>1</v>
      </c>
      <c r="F129" s="69">
        <f t="shared" si="23"/>
        <v>-100.04796998500001</v>
      </c>
      <c r="G129" s="60" t="str">
        <f t="shared" si="34"/>
        <v>0</v>
      </c>
      <c r="H129" s="69">
        <f t="shared" si="24"/>
        <v>-9.0239849925000044</v>
      </c>
      <c r="I129" s="60" t="str">
        <f t="shared" si="35"/>
        <v>0</v>
      </c>
      <c r="J129" s="69">
        <f t="shared" si="25"/>
        <v>95.187034341481478</v>
      </c>
      <c r="K129" s="60" t="str">
        <f t="shared" si="36"/>
        <v>0</v>
      </c>
      <c r="L129" s="69">
        <f t="shared" si="26"/>
        <v>87.211985159999998</v>
      </c>
      <c r="M129" s="73" t="str">
        <f t="shared" si="37"/>
        <v>0</v>
      </c>
      <c r="N129" s="76">
        <f t="shared" si="27"/>
        <v>11.06708308</v>
      </c>
      <c r="O129" s="77">
        <v>260</v>
      </c>
      <c r="Q129" s="71" t="str">
        <f t="shared" si="38"/>
        <v>1</v>
      </c>
      <c r="R129" s="71">
        <f t="shared" si="28"/>
        <v>1</v>
      </c>
      <c r="S129" s="71" t="str">
        <f t="shared" si="39"/>
        <v>0</v>
      </c>
      <c r="T129" s="71">
        <f t="shared" si="29"/>
        <v>0</v>
      </c>
      <c r="U129" s="71" t="str">
        <f t="shared" si="40"/>
        <v>0</v>
      </c>
      <c r="V129" s="71">
        <f t="shared" si="30"/>
        <v>0</v>
      </c>
      <c r="W129" s="71" t="str">
        <f t="shared" si="41"/>
        <v>0</v>
      </c>
      <c r="X129" s="71">
        <f t="shared" si="31"/>
        <v>0</v>
      </c>
      <c r="Y129" s="71" t="str">
        <f t="shared" si="42"/>
        <v>0</v>
      </c>
      <c r="Z129" s="71">
        <f t="shared" si="32"/>
        <v>0</v>
      </c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</row>
    <row r="130" spans="1:39" ht="15.75" thickBot="1">
      <c r="A130" s="102">
        <v>43866.875127314815</v>
      </c>
      <c r="B130" s="64">
        <f>Parâmetros!G119*0.04*46.0055</f>
        <v>57.3780596</v>
      </c>
      <c r="C130" s="97">
        <f t="shared" si="43"/>
        <v>57.3780596</v>
      </c>
      <c r="D130" s="101">
        <f t="shared" si="22"/>
        <v>11.475611919999999</v>
      </c>
      <c r="E130" s="60" t="str">
        <f t="shared" si="33"/>
        <v>1</v>
      </c>
      <c r="F130" s="69">
        <f t="shared" si="23"/>
        <v>-98.056391890000015</v>
      </c>
      <c r="G130" s="60" t="str">
        <f t="shared" si="34"/>
        <v>0</v>
      </c>
      <c r="H130" s="69">
        <f t="shared" si="24"/>
        <v>-8.0281959450000073</v>
      </c>
      <c r="I130" s="60" t="str">
        <f t="shared" si="35"/>
        <v>0</v>
      </c>
      <c r="J130" s="69">
        <f t="shared" si="25"/>
        <v>95.386255195555563</v>
      </c>
      <c r="K130" s="60" t="str">
        <f t="shared" si="36"/>
        <v>0</v>
      </c>
      <c r="L130" s="69">
        <f t="shared" si="26"/>
        <v>87.428265134117638</v>
      </c>
      <c r="M130" s="73" t="str">
        <f t="shared" si="37"/>
        <v>0</v>
      </c>
      <c r="N130" s="76">
        <f t="shared" si="27"/>
        <v>11.475611919999999</v>
      </c>
      <c r="O130" s="77">
        <v>260</v>
      </c>
      <c r="Q130" s="71" t="str">
        <f t="shared" si="38"/>
        <v>1</v>
      </c>
      <c r="R130" s="71">
        <f t="shared" si="28"/>
        <v>1</v>
      </c>
      <c r="S130" s="71" t="str">
        <f t="shared" si="39"/>
        <v>0</v>
      </c>
      <c r="T130" s="71">
        <f t="shared" si="29"/>
        <v>0</v>
      </c>
      <c r="U130" s="71" t="str">
        <f t="shared" si="40"/>
        <v>0</v>
      </c>
      <c r="V130" s="71">
        <f t="shared" si="30"/>
        <v>0</v>
      </c>
      <c r="W130" s="71" t="str">
        <f t="shared" si="41"/>
        <v>0</v>
      </c>
      <c r="X130" s="71">
        <f t="shared" si="31"/>
        <v>0</v>
      </c>
      <c r="Y130" s="71" t="str">
        <f t="shared" si="42"/>
        <v>0</v>
      </c>
      <c r="Z130" s="71">
        <f t="shared" si="32"/>
        <v>0</v>
      </c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</row>
    <row r="131" spans="1:39" ht="15.75" thickBot="1">
      <c r="A131" s="102">
        <v>43866.91679398148</v>
      </c>
      <c r="B131" s="64">
        <f>Parâmetros!G120*0.04*46.0055</f>
        <v>49.299493799999993</v>
      </c>
      <c r="C131" s="97">
        <f t="shared" si="43"/>
        <v>49.299493799999993</v>
      </c>
      <c r="D131" s="101">
        <f t="shared" si="22"/>
        <v>9.8598987599999983</v>
      </c>
      <c r="E131" s="60" t="str">
        <f t="shared" si="33"/>
        <v>1</v>
      </c>
      <c r="F131" s="69">
        <f t="shared" si="23"/>
        <v>-105.93299354499999</v>
      </c>
      <c r="G131" s="60" t="str">
        <f t="shared" si="34"/>
        <v>0</v>
      </c>
      <c r="H131" s="69">
        <f t="shared" si="24"/>
        <v>-11.966496772499994</v>
      </c>
      <c r="I131" s="60" t="str">
        <f t="shared" si="35"/>
        <v>0</v>
      </c>
      <c r="J131" s="69">
        <f t="shared" si="25"/>
        <v>94.598345691604933</v>
      </c>
      <c r="K131" s="60" t="str">
        <f t="shared" si="36"/>
        <v>0</v>
      </c>
      <c r="L131" s="69">
        <f t="shared" si="26"/>
        <v>86.572887578823511</v>
      </c>
      <c r="M131" s="73" t="str">
        <f t="shared" si="37"/>
        <v>0</v>
      </c>
      <c r="N131" s="76">
        <f t="shared" si="27"/>
        <v>9.8598987599999983</v>
      </c>
      <c r="O131" s="77">
        <v>260</v>
      </c>
      <c r="Q131" s="71" t="str">
        <f t="shared" si="38"/>
        <v>1</v>
      </c>
      <c r="R131" s="71">
        <f t="shared" si="28"/>
        <v>1</v>
      </c>
      <c r="S131" s="71" t="str">
        <f t="shared" si="39"/>
        <v>0</v>
      </c>
      <c r="T131" s="71">
        <f t="shared" si="29"/>
        <v>0</v>
      </c>
      <c r="U131" s="71" t="str">
        <f t="shared" si="40"/>
        <v>0</v>
      </c>
      <c r="V131" s="71">
        <f t="shared" si="30"/>
        <v>0</v>
      </c>
      <c r="W131" s="71" t="str">
        <f t="shared" si="41"/>
        <v>0</v>
      </c>
      <c r="X131" s="71">
        <f t="shared" si="31"/>
        <v>0</v>
      </c>
      <c r="Y131" s="71" t="str">
        <f t="shared" si="42"/>
        <v>0</v>
      </c>
      <c r="Z131" s="71">
        <f t="shared" si="32"/>
        <v>0</v>
      </c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</row>
    <row r="132" spans="1:39" ht="15.75" thickBot="1">
      <c r="A132" s="102">
        <v>43866.958460648151</v>
      </c>
      <c r="B132" s="64">
        <f>Parâmetros!G121*0.04*46.0055</f>
        <v>60.230400599999996</v>
      </c>
      <c r="C132" s="97">
        <f t="shared" si="43"/>
        <v>60.230400599999996</v>
      </c>
      <c r="D132" s="101">
        <f t="shared" si="22"/>
        <v>12.046080119999999</v>
      </c>
      <c r="E132" s="60" t="str">
        <f t="shared" si="33"/>
        <v>1</v>
      </c>
      <c r="F132" s="69">
        <f t="shared" si="23"/>
        <v>-95.275359414999997</v>
      </c>
      <c r="G132" s="60" t="str">
        <f t="shared" si="34"/>
        <v>0</v>
      </c>
      <c r="H132" s="69">
        <f t="shared" si="24"/>
        <v>-6.6376797074999985</v>
      </c>
      <c r="I132" s="60" t="str">
        <f t="shared" si="35"/>
        <v>0</v>
      </c>
      <c r="J132" s="69">
        <f t="shared" si="25"/>
        <v>95.6644464782716</v>
      </c>
      <c r="K132" s="60" t="str">
        <f t="shared" si="36"/>
        <v>0</v>
      </c>
      <c r="L132" s="69">
        <f t="shared" si="26"/>
        <v>87.730277710588226</v>
      </c>
      <c r="M132" s="73" t="str">
        <f t="shared" si="37"/>
        <v>0</v>
      </c>
      <c r="N132" s="76">
        <f t="shared" si="27"/>
        <v>12.046080119999999</v>
      </c>
      <c r="O132" s="77">
        <v>260</v>
      </c>
      <c r="Q132" s="71" t="str">
        <f t="shared" si="38"/>
        <v>1</v>
      </c>
      <c r="R132" s="71">
        <f t="shared" si="28"/>
        <v>1</v>
      </c>
      <c r="S132" s="71" t="str">
        <f t="shared" si="39"/>
        <v>0</v>
      </c>
      <c r="T132" s="71">
        <f t="shared" si="29"/>
        <v>0</v>
      </c>
      <c r="U132" s="71" t="str">
        <f t="shared" si="40"/>
        <v>0</v>
      </c>
      <c r="V132" s="71">
        <f t="shared" si="30"/>
        <v>0</v>
      </c>
      <c r="W132" s="71" t="str">
        <f t="shared" si="41"/>
        <v>0</v>
      </c>
      <c r="X132" s="71">
        <f t="shared" si="31"/>
        <v>0</v>
      </c>
      <c r="Y132" s="71" t="str">
        <f t="shared" si="42"/>
        <v>0</v>
      </c>
      <c r="Z132" s="71">
        <f t="shared" si="32"/>
        <v>0</v>
      </c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</row>
    <row r="133" spans="1:39" ht="15.75" thickBot="1">
      <c r="A133" s="102">
        <v>43867.000127314815</v>
      </c>
      <c r="B133" s="64">
        <f>Parâmetros!G122*0.04*46.0055</f>
        <v>57.267646400000004</v>
      </c>
      <c r="C133" s="97">
        <f t="shared" si="43"/>
        <v>57.267646400000004</v>
      </c>
      <c r="D133" s="101">
        <f t="shared" si="22"/>
        <v>11.453529280000001</v>
      </c>
      <c r="E133" s="60" t="str">
        <f t="shared" si="33"/>
        <v>1</v>
      </c>
      <c r="F133" s="69">
        <f t="shared" si="23"/>
        <v>-98.164044760000024</v>
      </c>
      <c r="G133" s="60" t="str">
        <f t="shared" si="34"/>
        <v>0</v>
      </c>
      <c r="H133" s="69">
        <f t="shared" si="24"/>
        <v>-8.0820223800000122</v>
      </c>
      <c r="I133" s="60" t="str">
        <f t="shared" si="35"/>
        <v>0</v>
      </c>
      <c r="J133" s="69">
        <f t="shared" si="25"/>
        <v>95.375486500740735</v>
      </c>
      <c r="K133" s="60" t="str">
        <f t="shared" si="36"/>
        <v>0</v>
      </c>
      <c r="L133" s="69">
        <f t="shared" si="26"/>
        <v>87.416574324705905</v>
      </c>
      <c r="M133" s="73" t="str">
        <f t="shared" si="37"/>
        <v>0</v>
      </c>
      <c r="N133" s="76">
        <f t="shared" si="27"/>
        <v>11.453529280000001</v>
      </c>
      <c r="O133" s="77">
        <v>260</v>
      </c>
      <c r="Q133" s="71" t="str">
        <f t="shared" si="38"/>
        <v>1</v>
      </c>
      <c r="R133" s="71">
        <f t="shared" si="28"/>
        <v>1</v>
      </c>
      <c r="S133" s="71" t="str">
        <f t="shared" si="39"/>
        <v>0</v>
      </c>
      <c r="T133" s="71">
        <f t="shared" si="29"/>
        <v>0</v>
      </c>
      <c r="U133" s="71" t="str">
        <f t="shared" si="40"/>
        <v>0</v>
      </c>
      <c r="V133" s="71">
        <f t="shared" si="30"/>
        <v>0</v>
      </c>
      <c r="W133" s="71" t="str">
        <f t="shared" si="41"/>
        <v>0</v>
      </c>
      <c r="X133" s="71">
        <f t="shared" si="31"/>
        <v>0</v>
      </c>
      <c r="Y133" s="71" t="str">
        <f t="shared" si="42"/>
        <v>0</v>
      </c>
      <c r="Z133" s="71">
        <f t="shared" si="32"/>
        <v>0</v>
      </c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</row>
    <row r="134" spans="1:39" ht="15.75" thickBot="1">
      <c r="A134" s="102">
        <v>43867.04179398148</v>
      </c>
      <c r="B134" s="64">
        <f>Parâmetros!G123*0.04*46.0055</f>
        <v>47.1832408</v>
      </c>
      <c r="C134" s="97">
        <f t="shared" si="43"/>
        <v>47.1832408</v>
      </c>
      <c r="D134" s="101">
        <f t="shared" si="22"/>
        <v>9.436648159999999</v>
      </c>
      <c r="E134" s="60" t="str">
        <f t="shared" si="33"/>
        <v>1</v>
      </c>
      <c r="F134" s="69">
        <f t="shared" si="23"/>
        <v>-107.99634022000001</v>
      </c>
      <c r="G134" s="60" t="str">
        <f t="shared" si="34"/>
        <v>0</v>
      </c>
      <c r="H134" s="69">
        <f t="shared" si="24"/>
        <v>-12.998170110000004</v>
      </c>
      <c r="I134" s="60" t="str">
        <f t="shared" si="35"/>
        <v>0</v>
      </c>
      <c r="J134" s="69">
        <f t="shared" si="25"/>
        <v>94.391945707654315</v>
      </c>
      <c r="K134" s="60" t="str">
        <f t="shared" si="36"/>
        <v>0</v>
      </c>
      <c r="L134" s="69">
        <f t="shared" si="26"/>
        <v>86.348813731764707</v>
      </c>
      <c r="M134" s="73" t="str">
        <f t="shared" si="37"/>
        <v>0</v>
      </c>
      <c r="N134" s="76">
        <f t="shared" si="27"/>
        <v>9.436648159999999</v>
      </c>
      <c r="O134" s="77">
        <v>260</v>
      </c>
      <c r="Q134" s="71" t="str">
        <f t="shared" si="38"/>
        <v>1</v>
      </c>
      <c r="R134" s="71">
        <f t="shared" si="28"/>
        <v>1</v>
      </c>
      <c r="S134" s="71" t="str">
        <f t="shared" si="39"/>
        <v>0</v>
      </c>
      <c r="T134" s="71">
        <f t="shared" si="29"/>
        <v>0</v>
      </c>
      <c r="U134" s="71" t="str">
        <f t="shared" si="40"/>
        <v>0</v>
      </c>
      <c r="V134" s="71">
        <f t="shared" si="30"/>
        <v>0</v>
      </c>
      <c r="W134" s="71" t="str">
        <f t="shared" si="41"/>
        <v>0</v>
      </c>
      <c r="X134" s="71">
        <f t="shared" si="31"/>
        <v>0</v>
      </c>
      <c r="Y134" s="71" t="str">
        <f t="shared" si="42"/>
        <v>0</v>
      </c>
      <c r="Z134" s="71">
        <f t="shared" si="32"/>
        <v>0</v>
      </c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</row>
    <row r="135" spans="1:39" ht="15.75" thickBot="1">
      <c r="A135" s="102">
        <v>43867.083460648151</v>
      </c>
      <c r="B135" s="64">
        <f>Parâmetros!G124*0.04*46.0055</f>
        <v>41.736189599999996</v>
      </c>
      <c r="C135" s="97">
        <f t="shared" si="43"/>
        <v>41.736189599999996</v>
      </c>
      <c r="D135" s="101">
        <f t="shared" si="22"/>
        <v>8.3472379199999995</v>
      </c>
      <c r="E135" s="60" t="str">
        <f t="shared" si="33"/>
        <v>1</v>
      </c>
      <c r="F135" s="69">
        <f t="shared" si="23"/>
        <v>-113.30721514000001</v>
      </c>
      <c r="G135" s="60" t="str">
        <f t="shared" si="34"/>
        <v>0</v>
      </c>
      <c r="H135" s="69">
        <f t="shared" si="24"/>
        <v>-15.653607570000005</v>
      </c>
      <c r="I135" s="60" t="str">
        <f t="shared" si="35"/>
        <v>0</v>
      </c>
      <c r="J135" s="69">
        <f t="shared" si="25"/>
        <v>93.860690096790123</v>
      </c>
      <c r="K135" s="60" t="str">
        <f t="shared" si="36"/>
        <v>0</v>
      </c>
      <c r="L135" s="69">
        <f t="shared" si="26"/>
        <v>85.772067134117634</v>
      </c>
      <c r="M135" s="73" t="str">
        <f t="shared" si="37"/>
        <v>0</v>
      </c>
      <c r="N135" s="76">
        <f t="shared" si="27"/>
        <v>8.3472379199999995</v>
      </c>
      <c r="O135" s="77">
        <v>260</v>
      </c>
      <c r="Q135" s="71" t="str">
        <f t="shared" si="38"/>
        <v>1</v>
      </c>
      <c r="R135" s="71">
        <f t="shared" si="28"/>
        <v>1</v>
      </c>
      <c r="S135" s="71" t="str">
        <f t="shared" si="39"/>
        <v>0</v>
      </c>
      <c r="T135" s="71">
        <f t="shared" si="29"/>
        <v>0</v>
      </c>
      <c r="U135" s="71" t="str">
        <f t="shared" si="40"/>
        <v>0</v>
      </c>
      <c r="V135" s="71">
        <f t="shared" si="30"/>
        <v>0</v>
      </c>
      <c r="W135" s="71" t="str">
        <f t="shared" si="41"/>
        <v>0</v>
      </c>
      <c r="X135" s="71">
        <f t="shared" si="31"/>
        <v>0</v>
      </c>
      <c r="Y135" s="71" t="str">
        <f t="shared" si="42"/>
        <v>0</v>
      </c>
      <c r="Z135" s="71">
        <f t="shared" si="32"/>
        <v>0</v>
      </c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</row>
    <row r="136" spans="1:39" ht="15.75" thickBot="1">
      <c r="A136" s="102">
        <v>43867.125127314815</v>
      </c>
      <c r="B136" s="64">
        <f>Parâmetros!G125*0.04*46.0055</f>
        <v>38.644619999999996</v>
      </c>
      <c r="C136" s="97">
        <f t="shared" si="43"/>
        <v>38.644619999999996</v>
      </c>
      <c r="D136" s="101">
        <f t="shared" si="22"/>
        <v>7.7289239999999992</v>
      </c>
      <c r="E136" s="60" t="str">
        <f t="shared" si="33"/>
        <v>1</v>
      </c>
      <c r="F136" s="69">
        <f t="shared" si="23"/>
        <v>-116.3214955</v>
      </c>
      <c r="G136" s="60" t="str">
        <f t="shared" si="34"/>
        <v>0</v>
      </c>
      <c r="H136" s="69">
        <f t="shared" si="24"/>
        <v>-17.160747749999999</v>
      </c>
      <c r="I136" s="60" t="str">
        <f t="shared" si="35"/>
        <v>0</v>
      </c>
      <c r="J136" s="69">
        <f t="shared" si="25"/>
        <v>93.55916664197531</v>
      </c>
      <c r="K136" s="60" t="str">
        <f t="shared" si="36"/>
        <v>0</v>
      </c>
      <c r="L136" s="69">
        <f t="shared" si="26"/>
        <v>85.444724470588227</v>
      </c>
      <c r="M136" s="73" t="str">
        <f t="shared" si="37"/>
        <v>0</v>
      </c>
      <c r="N136" s="76">
        <f t="shared" si="27"/>
        <v>7.7289239999999992</v>
      </c>
      <c r="O136" s="77">
        <v>260</v>
      </c>
      <c r="Q136" s="71" t="str">
        <f t="shared" si="38"/>
        <v>1</v>
      </c>
      <c r="R136" s="71">
        <f t="shared" si="28"/>
        <v>1</v>
      </c>
      <c r="S136" s="71" t="str">
        <f t="shared" si="39"/>
        <v>0</v>
      </c>
      <c r="T136" s="71">
        <f t="shared" si="29"/>
        <v>0</v>
      </c>
      <c r="U136" s="71" t="str">
        <f t="shared" si="40"/>
        <v>0</v>
      </c>
      <c r="V136" s="71">
        <f t="shared" si="30"/>
        <v>0</v>
      </c>
      <c r="W136" s="71" t="str">
        <f t="shared" si="41"/>
        <v>0</v>
      </c>
      <c r="X136" s="71">
        <f t="shared" si="31"/>
        <v>0</v>
      </c>
      <c r="Y136" s="71" t="str">
        <f t="shared" si="42"/>
        <v>0</v>
      </c>
      <c r="Z136" s="71">
        <f t="shared" si="32"/>
        <v>0</v>
      </c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</row>
    <row r="137" spans="1:39" ht="15.75" thickBot="1">
      <c r="A137" s="102">
        <v>43867.16679398148</v>
      </c>
      <c r="B137" s="64">
        <f>Parâmetros!G126*0.04*46.0055</f>
        <v>36.1051164</v>
      </c>
      <c r="C137" s="97">
        <f t="shared" si="43"/>
        <v>36.1051164</v>
      </c>
      <c r="D137" s="101">
        <f t="shared" si="22"/>
        <v>7.2210232799999998</v>
      </c>
      <c r="E137" s="60" t="str">
        <f t="shared" si="33"/>
        <v>1</v>
      </c>
      <c r="F137" s="69">
        <f t="shared" si="23"/>
        <v>-118.79751151000002</v>
      </c>
      <c r="G137" s="60" t="str">
        <f t="shared" si="34"/>
        <v>0</v>
      </c>
      <c r="H137" s="69">
        <f t="shared" si="24"/>
        <v>-18.39875575500001</v>
      </c>
      <c r="I137" s="60" t="str">
        <f t="shared" si="35"/>
        <v>0</v>
      </c>
      <c r="J137" s="69">
        <f t="shared" si="25"/>
        <v>93.311486661234568</v>
      </c>
      <c r="K137" s="60" t="str">
        <f t="shared" si="36"/>
        <v>0</v>
      </c>
      <c r="L137" s="69">
        <f t="shared" si="26"/>
        <v>85.175835854117651</v>
      </c>
      <c r="M137" s="73" t="str">
        <f t="shared" si="37"/>
        <v>0</v>
      </c>
      <c r="N137" s="76">
        <f t="shared" si="27"/>
        <v>7.2210232799999998</v>
      </c>
      <c r="O137" s="77">
        <v>260</v>
      </c>
      <c r="Q137" s="71" t="str">
        <f t="shared" si="38"/>
        <v>1</v>
      </c>
      <c r="R137" s="71">
        <f t="shared" si="28"/>
        <v>1</v>
      </c>
      <c r="S137" s="71" t="str">
        <f t="shared" si="39"/>
        <v>0</v>
      </c>
      <c r="T137" s="71">
        <f t="shared" si="29"/>
        <v>0</v>
      </c>
      <c r="U137" s="71" t="str">
        <f t="shared" si="40"/>
        <v>0</v>
      </c>
      <c r="V137" s="71">
        <f t="shared" si="30"/>
        <v>0</v>
      </c>
      <c r="W137" s="71" t="str">
        <f t="shared" si="41"/>
        <v>0</v>
      </c>
      <c r="X137" s="71">
        <f t="shared" si="31"/>
        <v>0</v>
      </c>
      <c r="Y137" s="71" t="str">
        <f t="shared" si="42"/>
        <v>0</v>
      </c>
      <c r="Z137" s="71">
        <f t="shared" si="32"/>
        <v>0</v>
      </c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</row>
    <row r="138" spans="1:39" ht="15.75" thickBot="1">
      <c r="A138" s="102">
        <v>43867.208460648151</v>
      </c>
      <c r="B138" s="64">
        <f>Parâmetros!G127*0.04*46.0055</f>
        <v>40.981699399999997</v>
      </c>
      <c r="C138" s="97">
        <f t="shared" si="43"/>
        <v>40.981699399999997</v>
      </c>
      <c r="D138" s="101">
        <f t="shared" si="22"/>
        <v>8.19633988</v>
      </c>
      <c r="E138" s="60" t="str">
        <f t="shared" si="33"/>
        <v>1</v>
      </c>
      <c r="F138" s="69">
        <f t="shared" si="23"/>
        <v>-114.04284308499999</v>
      </c>
      <c r="G138" s="60" t="str">
        <f t="shared" si="34"/>
        <v>0</v>
      </c>
      <c r="H138" s="69">
        <f t="shared" si="24"/>
        <v>-16.021421542500008</v>
      </c>
      <c r="I138" s="60" t="str">
        <f t="shared" si="35"/>
        <v>0</v>
      </c>
      <c r="J138" s="69">
        <f t="shared" si="25"/>
        <v>93.787104015555556</v>
      </c>
      <c r="K138" s="60" t="str">
        <f t="shared" si="36"/>
        <v>0</v>
      </c>
      <c r="L138" s="69">
        <f t="shared" si="26"/>
        <v>85.692179936470595</v>
      </c>
      <c r="M138" s="73" t="str">
        <f t="shared" si="37"/>
        <v>0</v>
      </c>
      <c r="N138" s="76">
        <f t="shared" si="27"/>
        <v>8.19633988</v>
      </c>
      <c r="O138" s="77">
        <v>260</v>
      </c>
      <c r="Q138" s="71" t="str">
        <f t="shared" si="38"/>
        <v>1</v>
      </c>
      <c r="R138" s="71">
        <f t="shared" si="28"/>
        <v>1</v>
      </c>
      <c r="S138" s="71" t="str">
        <f t="shared" si="39"/>
        <v>0</v>
      </c>
      <c r="T138" s="71">
        <f t="shared" si="29"/>
        <v>0</v>
      </c>
      <c r="U138" s="71" t="str">
        <f t="shared" si="40"/>
        <v>0</v>
      </c>
      <c r="V138" s="71">
        <f t="shared" si="30"/>
        <v>0</v>
      </c>
      <c r="W138" s="71" t="str">
        <f t="shared" si="41"/>
        <v>0</v>
      </c>
      <c r="X138" s="71">
        <f t="shared" si="31"/>
        <v>0</v>
      </c>
      <c r="Y138" s="71" t="str">
        <f t="shared" si="42"/>
        <v>0</v>
      </c>
      <c r="Z138" s="71">
        <f t="shared" si="32"/>
        <v>0</v>
      </c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</row>
    <row r="139" spans="1:39" ht="15.75" thickBot="1">
      <c r="A139" s="102">
        <v>43867.250127314815</v>
      </c>
      <c r="B139" s="64">
        <f>Parâmetros!G128*0.04*46.0055</f>
        <v>38.276575999999999</v>
      </c>
      <c r="C139" s="97">
        <f t="shared" si="43"/>
        <v>38.276575999999999</v>
      </c>
      <c r="D139" s="101">
        <f t="shared" si="22"/>
        <v>7.6553152000000004</v>
      </c>
      <c r="E139" s="60" t="str">
        <f t="shared" si="33"/>
        <v>1</v>
      </c>
      <c r="F139" s="69">
        <f t="shared" si="23"/>
        <v>-116.68033839999998</v>
      </c>
      <c r="G139" s="60" t="str">
        <f t="shared" si="34"/>
        <v>0</v>
      </c>
      <c r="H139" s="69">
        <f t="shared" si="24"/>
        <v>-17.340169199999991</v>
      </c>
      <c r="I139" s="60" t="str">
        <f t="shared" si="35"/>
        <v>0</v>
      </c>
      <c r="J139" s="69">
        <f t="shared" si="25"/>
        <v>93.523270992592586</v>
      </c>
      <c r="K139" s="60" t="str">
        <f t="shared" si="36"/>
        <v>0</v>
      </c>
      <c r="L139" s="69">
        <f t="shared" si="26"/>
        <v>85.405755105882363</v>
      </c>
      <c r="M139" s="73" t="str">
        <f t="shared" si="37"/>
        <v>0</v>
      </c>
      <c r="N139" s="76">
        <f t="shared" si="27"/>
        <v>7.6553152000000004</v>
      </c>
      <c r="O139" s="77">
        <v>260</v>
      </c>
      <c r="Q139" s="71" t="str">
        <f t="shared" si="38"/>
        <v>1</v>
      </c>
      <c r="R139" s="71">
        <f t="shared" si="28"/>
        <v>1</v>
      </c>
      <c r="S139" s="71" t="str">
        <f t="shared" si="39"/>
        <v>0</v>
      </c>
      <c r="T139" s="71">
        <f t="shared" si="29"/>
        <v>0</v>
      </c>
      <c r="U139" s="71" t="str">
        <f t="shared" si="40"/>
        <v>0</v>
      </c>
      <c r="V139" s="71">
        <f t="shared" si="30"/>
        <v>0</v>
      </c>
      <c r="W139" s="71" t="str">
        <f t="shared" si="41"/>
        <v>0</v>
      </c>
      <c r="X139" s="71">
        <f t="shared" si="31"/>
        <v>0</v>
      </c>
      <c r="Y139" s="71" t="str">
        <f t="shared" si="42"/>
        <v>0</v>
      </c>
      <c r="Z139" s="71">
        <f t="shared" si="32"/>
        <v>0</v>
      </c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</row>
    <row r="140" spans="1:39" ht="15.75" thickBot="1">
      <c r="A140" s="102">
        <v>43867.29179398148</v>
      </c>
      <c r="B140" s="64">
        <f>Parâmetros!G129*0.04*46.0055</f>
        <v>29.829966200000001</v>
      </c>
      <c r="C140" s="97">
        <f t="shared" si="43"/>
        <v>29.829966200000001</v>
      </c>
      <c r="D140" s="101">
        <f t="shared" si="22"/>
        <v>5.9659932400000004</v>
      </c>
      <c r="E140" s="60" t="str">
        <f t="shared" si="33"/>
        <v>1</v>
      </c>
      <c r="F140" s="69">
        <f t="shared" si="23"/>
        <v>-124.915782955</v>
      </c>
      <c r="G140" s="60" t="str">
        <f t="shared" si="34"/>
        <v>0</v>
      </c>
      <c r="H140" s="69">
        <f t="shared" si="24"/>
        <v>-21.457891477499999</v>
      </c>
      <c r="I140" s="60" t="str">
        <f t="shared" si="35"/>
        <v>0</v>
      </c>
      <c r="J140" s="69">
        <f t="shared" si="25"/>
        <v>92.699465839259261</v>
      </c>
      <c r="K140" s="60" t="str">
        <f t="shared" si="36"/>
        <v>0</v>
      </c>
      <c r="L140" s="69">
        <f t="shared" si="26"/>
        <v>84.511408185882345</v>
      </c>
      <c r="M140" s="73" t="str">
        <f t="shared" si="37"/>
        <v>0</v>
      </c>
      <c r="N140" s="76">
        <f t="shared" si="27"/>
        <v>5.9659932400000004</v>
      </c>
      <c r="O140" s="77">
        <v>260</v>
      </c>
      <c r="Q140" s="71" t="str">
        <f t="shared" si="38"/>
        <v>1</v>
      </c>
      <c r="R140" s="71">
        <f t="shared" si="28"/>
        <v>1</v>
      </c>
      <c r="S140" s="71" t="str">
        <f t="shared" si="39"/>
        <v>0</v>
      </c>
      <c r="T140" s="71">
        <f t="shared" si="29"/>
        <v>0</v>
      </c>
      <c r="U140" s="71" t="str">
        <f t="shared" si="40"/>
        <v>0</v>
      </c>
      <c r="V140" s="71">
        <f t="shared" si="30"/>
        <v>0</v>
      </c>
      <c r="W140" s="71" t="str">
        <f t="shared" si="41"/>
        <v>0</v>
      </c>
      <c r="X140" s="71">
        <f t="shared" si="31"/>
        <v>0</v>
      </c>
      <c r="Y140" s="71" t="str">
        <f t="shared" si="42"/>
        <v>0</v>
      </c>
      <c r="Z140" s="71">
        <f t="shared" si="32"/>
        <v>0</v>
      </c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</row>
    <row r="141" spans="1:39" ht="15.75" thickBot="1">
      <c r="A141" s="102">
        <v>43867.333460648151</v>
      </c>
      <c r="B141" s="64">
        <f>Parâmetros!G130*0.04*46.0055</f>
        <v>31.1181202</v>
      </c>
      <c r="C141" s="97">
        <f t="shared" si="43"/>
        <v>31.1181202</v>
      </c>
      <c r="D141" s="101">
        <f t="shared" ref="D141:D204" si="44">(((C141-$B$4)/($B$5-$B$4))*($B$7-$B$6))+$B$6</f>
        <v>6.2236240399999998</v>
      </c>
      <c r="E141" s="60" t="str">
        <f t="shared" si="33"/>
        <v>1</v>
      </c>
      <c r="F141" s="69">
        <f t="shared" ref="F141:F204" si="45">(((C141-$C$4)/($C$5-$C$4))*($C$7-$C$6))+$C$6</f>
        <v>-123.65983280500001</v>
      </c>
      <c r="G141" s="60" t="str">
        <f t="shared" si="34"/>
        <v>0</v>
      </c>
      <c r="H141" s="69">
        <f t="shared" ref="H141:H204" si="46">(((C141-$D$4)/($D$5-$D$4))*($D$7-$D$6))+$D$6</f>
        <v>-20.829916402500004</v>
      </c>
      <c r="I141" s="60" t="str">
        <f t="shared" si="35"/>
        <v>0</v>
      </c>
      <c r="J141" s="69">
        <f t="shared" ref="J141:J204" si="47">(((C141-$E$4)/($E$5-$E$4))*($E$7-$E$6))+$E$6</f>
        <v>92.825100612098765</v>
      </c>
      <c r="K141" s="60" t="str">
        <f t="shared" si="36"/>
        <v>0</v>
      </c>
      <c r="L141" s="69">
        <f t="shared" ref="L141:L204" si="48">(((C141-$F$4)/($F$5-$F$4))*($F$7-$F$6))+$F$6</f>
        <v>84.647800962352946</v>
      </c>
      <c r="M141" s="73" t="str">
        <f t="shared" si="37"/>
        <v>0</v>
      </c>
      <c r="N141" s="76">
        <f t="shared" ref="N141:N204" si="49">(D141*E141)+(F141*G141)+(H141*I141)+(J141*K141)+(L141*M141)</f>
        <v>6.2236240399999998</v>
      </c>
      <c r="O141" s="77">
        <v>260</v>
      </c>
      <c r="Q141" s="71" t="str">
        <f t="shared" si="38"/>
        <v>1</v>
      </c>
      <c r="R141" s="71">
        <f t="shared" ref="R141:R204" si="50">Q141*1</f>
        <v>1</v>
      </c>
      <c r="S141" s="71" t="str">
        <f t="shared" si="39"/>
        <v>0</v>
      </c>
      <c r="T141" s="71">
        <f t="shared" ref="T141:T204" si="51">S141*1</f>
        <v>0</v>
      </c>
      <c r="U141" s="71" t="str">
        <f t="shared" si="40"/>
        <v>0</v>
      </c>
      <c r="V141" s="71">
        <f t="shared" ref="V141:V204" si="52">U141*1</f>
        <v>0</v>
      </c>
      <c r="W141" s="71" t="str">
        <f t="shared" si="41"/>
        <v>0</v>
      </c>
      <c r="X141" s="71">
        <f t="shared" ref="X141:X204" si="53">W141*1</f>
        <v>0</v>
      </c>
      <c r="Y141" s="71" t="str">
        <f t="shared" si="42"/>
        <v>0</v>
      </c>
      <c r="Z141" s="71">
        <f t="shared" ref="Z141:Z204" si="54">Y141*1</f>
        <v>0</v>
      </c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</row>
    <row r="142" spans="1:39" ht="15.75" thickBot="1">
      <c r="A142" s="102">
        <v>43867.375127314815</v>
      </c>
      <c r="B142" s="64">
        <f>Parâmetros!G131*0.04*46.0055</f>
        <v>31.394153199999998</v>
      </c>
      <c r="C142" s="97">
        <f t="shared" si="43"/>
        <v>31.394153199999998</v>
      </c>
      <c r="D142" s="101">
        <f t="shared" si="44"/>
        <v>6.2788306399999989</v>
      </c>
      <c r="E142" s="60" t="str">
        <f t="shared" ref="E142:E205" si="55">IF(AND(D142&lt;=40,D142&gt;=0),"1","0")</f>
        <v>1</v>
      </c>
      <c r="F142" s="69">
        <f t="shared" si="45"/>
        <v>-123.39070063</v>
      </c>
      <c r="G142" s="60" t="str">
        <f t="shared" ref="G142:G205" si="56">IF(AND(F142&lt;=80,F142&gt;41),"1","0")</f>
        <v>0</v>
      </c>
      <c r="H142" s="69">
        <f t="shared" si="46"/>
        <v>-20.695350314999999</v>
      </c>
      <c r="I142" s="60" t="str">
        <f t="shared" ref="I142:I205" si="57">IF(AND(H142&lt;=120,H142&gt;81),"1","0")</f>
        <v>0</v>
      </c>
      <c r="J142" s="69">
        <f t="shared" si="47"/>
        <v>92.852022349135808</v>
      </c>
      <c r="K142" s="60" t="str">
        <f t="shared" ref="K142:K205" si="58">IF(AND(J142&lt;=200,J142&gt;121),"1","0")</f>
        <v>0</v>
      </c>
      <c r="L142" s="69">
        <f t="shared" si="48"/>
        <v>84.677027985882333</v>
      </c>
      <c r="M142" s="73" t="str">
        <f t="shared" ref="M142:M205" si="59">IF(AND(L142&lt;999,L142&gt;201),"1","0")</f>
        <v>0</v>
      </c>
      <c r="N142" s="76">
        <f t="shared" si="49"/>
        <v>6.2788306399999989</v>
      </c>
      <c r="O142" s="77">
        <v>260</v>
      </c>
      <c r="Q142" s="71" t="str">
        <f t="shared" ref="Q142:Q205" si="60">IF(AND(N142&lt;40.5,N142&gt;=0),"1","0")</f>
        <v>1</v>
      </c>
      <c r="R142" s="71">
        <f t="shared" si="50"/>
        <v>1</v>
      </c>
      <c r="S142" s="71" t="str">
        <f t="shared" ref="S142:S205" si="61">IF(AND(N142&lt;80.5,N142&gt;=40.5),"1","0")</f>
        <v>0</v>
      </c>
      <c r="T142" s="71">
        <f t="shared" si="51"/>
        <v>0</v>
      </c>
      <c r="U142" s="71" t="str">
        <f t="shared" ref="U142:U205" si="62">IF(AND(N142&lt;120.5,N142&gt;=80.5),"1","0")</f>
        <v>0</v>
      </c>
      <c r="V142" s="71">
        <f t="shared" si="52"/>
        <v>0</v>
      </c>
      <c r="W142" s="71" t="str">
        <f t="shared" ref="W142:W205" si="63">IF(AND(N142&lt;200.5,N142&gt;=120.5),"1","0")</f>
        <v>0</v>
      </c>
      <c r="X142" s="71">
        <f t="shared" si="53"/>
        <v>0</v>
      </c>
      <c r="Y142" s="71" t="str">
        <f t="shared" ref="Y142:Y205" si="64">IF(AND(N142&lt;999,N142&gt;=200.5),"1","0")</f>
        <v>0</v>
      </c>
      <c r="Z142" s="71">
        <f t="shared" si="54"/>
        <v>0</v>
      </c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</row>
    <row r="143" spans="1:39" ht="15.75" thickBot="1">
      <c r="A143" s="102">
        <v>43867.41679398148</v>
      </c>
      <c r="B143" s="64">
        <f>Parâmetros!G132*0.04*46.0055</f>
        <v>17.978949399999998</v>
      </c>
      <c r="C143" s="97">
        <f t="shared" ref="C143:C206" si="65">B143</f>
        <v>17.978949399999998</v>
      </c>
      <c r="D143" s="101">
        <f t="shared" si="44"/>
        <v>3.5957898799999994</v>
      </c>
      <c r="E143" s="60" t="str">
        <f t="shared" si="55"/>
        <v>1</v>
      </c>
      <c r="F143" s="69">
        <f t="shared" si="45"/>
        <v>-136.47052433500002</v>
      </c>
      <c r="G143" s="60" t="str">
        <f t="shared" si="56"/>
        <v>0</v>
      </c>
      <c r="H143" s="69">
        <f t="shared" si="46"/>
        <v>-27.235262167500011</v>
      </c>
      <c r="I143" s="60" t="str">
        <f t="shared" si="57"/>
        <v>0</v>
      </c>
      <c r="J143" s="69">
        <f t="shared" si="47"/>
        <v>91.5436259291358</v>
      </c>
      <c r="K143" s="60" t="str">
        <f t="shared" si="58"/>
        <v>0</v>
      </c>
      <c r="L143" s="69">
        <f t="shared" si="48"/>
        <v>83.256594642352937</v>
      </c>
      <c r="M143" s="73" t="str">
        <f t="shared" si="59"/>
        <v>0</v>
      </c>
      <c r="N143" s="76">
        <f t="shared" si="49"/>
        <v>3.5957898799999994</v>
      </c>
      <c r="O143" s="77">
        <v>260</v>
      </c>
      <c r="Q143" s="71" t="str">
        <f t="shared" si="60"/>
        <v>1</v>
      </c>
      <c r="R143" s="71">
        <f t="shared" si="50"/>
        <v>1</v>
      </c>
      <c r="S143" s="71" t="str">
        <f t="shared" si="61"/>
        <v>0</v>
      </c>
      <c r="T143" s="71">
        <f t="shared" si="51"/>
        <v>0</v>
      </c>
      <c r="U143" s="71" t="str">
        <f t="shared" si="62"/>
        <v>0</v>
      </c>
      <c r="V143" s="71">
        <f t="shared" si="52"/>
        <v>0</v>
      </c>
      <c r="W143" s="71" t="str">
        <f t="shared" si="63"/>
        <v>0</v>
      </c>
      <c r="X143" s="71">
        <f t="shared" si="53"/>
        <v>0</v>
      </c>
      <c r="Y143" s="71" t="str">
        <f t="shared" si="64"/>
        <v>0</v>
      </c>
      <c r="Z143" s="71">
        <f t="shared" si="54"/>
        <v>0</v>
      </c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</row>
    <row r="144" spans="1:39" ht="15.75" thickBot="1">
      <c r="A144" s="102">
        <v>43867.458460648151</v>
      </c>
      <c r="B144" s="64">
        <f>Parâmetros!G133*0.04*46.0055</f>
        <v>12.237463</v>
      </c>
      <c r="C144" s="97">
        <f t="shared" si="65"/>
        <v>12.237463</v>
      </c>
      <c r="D144" s="101">
        <f t="shared" si="44"/>
        <v>2.4474925999999999</v>
      </c>
      <c r="E144" s="60" t="str">
        <f t="shared" si="55"/>
        <v>1</v>
      </c>
      <c r="F144" s="69">
        <f t="shared" si="45"/>
        <v>-142.06847357500001</v>
      </c>
      <c r="G144" s="60" t="str">
        <f t="shared" si="56"/>
        <v>0</v>
      </c>
      <c r="H144" s="69">
        <f t="shared" si="46"/>
        <v>-30.034236787500006</v>
      </c>
      <c r="I144" s="60" t="str">
        <f t="shared" si="57"/>
        <v>0</v>
      </c>
      <c r="J144" s="69">
        <f t="shared" si="47"/>
        <v>90.983653798765431</v>
      </c>
      <c r="K144" s="60" t="str">
        <f t="shared" si="58"/>
        <v>0</v>
      </c>
      <c r="L144" s="69">
        <f t="shared" si="48"/>
        <v>82.648672552941179</v>
      </c>
      <c r="M144" s="73" t="str">
        <f t="shared" si="59"/>
        <v>0</v>
      </c>
      <c r="N144" s="76">
        <f t="shared" si="49"/>
        <v>2.4474925999999999</v>
      </c>
      <c r="O144" s="77">
        <v>260</v>
      </c>
      <c r="Q144" s="71" t="str">
        <f t="shared" si="60"/>
        <v>1</v>
      </c>
      <c r="R144" s="71">
        <f t="shared" si="50"/>
        <v>1</v>
      </c>
      <c r="S144" s="71" t="str">
        <f t="shared" si="61"/>
        <v>0</v>
      </c>
      <c r="T144" s="71">
        <f t="shared" si="51"/>
        <v>0</v>
      </c>
      <c r="U144" s="71" t="str">
        <f t="shared" si="62"/>
        <v>0</v>
      </c>
      <c r="V144" s="71">
        <f t="shared" si="52"/>
        <v>0</v>
      </c>
      <c r="W144" s="71" t="str">
        <f t="shared" si="63"/>
        <v>0</v>
      </c>
      <c r="X144" s="71">
        <f t="shared" si="53"/>
        <v>0</v>
      </c>
      <c r="Y144" s="71" t="str">
        <f t="shared" si="64"/>
        <v>0</v>
      </c>
      <c r="Z144" s="71">
        <f t="shared" si="54"/>
        <v>0</v>
      </c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</row>
    <row r="145" spans="1:39" ht="15.75" thickBot="1">
      <c r="A145" s="102">
        <v>43867.500127314815</v>
      </c>
      <c r="B145" s="64">
        <f>Parâmetros!G134*0.04*46.0055</f>
        <v>11.759005799999999</v>
      </c>
      <c r="C145" s="97">
        <f t="shared" si="65"/>
        <v>11.759005799999999</v>
      </c>
      <c r="D145" s="101">
        <f t="shared" si="44"/>
        <v>2.3518011599999995</v>
      </c>
      <c r="E145" s="60" t="str">
        <f t="shared" si="55"/>
        <v>1</v>
      </c>
      <c r="F145" s="69">
        <f t="shared" si="45"/>
        <v>-142.53496934500001</v>
      </c>
      <c r="G145" s="60" t="str">
        <f t="shared" si="56"/>
        <v>0</v>
      </c>
      <c r="H145" s="69">
        <f t="shared" si="46"/>
        <v>-30.267484672500004</v>
      </c>
      <c r="I145" s="60" t="str">
        <f t="shared" si="57"/>
        <v>0</v>
      </c>
      <c r="J145" s="69">
        <f t="shared" si="47"/>
        <v>90.936989454567907</v>
      </c>
      <c r="K145" s="60" t="str">
        <f t="shared" si="58"/>
        <v>0</v>
      </c>
      <c r="L145" s="69">
        <f t="shared" si="48"/>
        <v>82.598012378823526</v>
      </c>
      <c r="M145" s="73" t="str">
        <f t="shared" si="59"/>
        <v>0</v>
      </c>
      <c r="N145" s="76">
        <f t="shared" si="49"/>
        <v>2.3518011599999995</v>
      </c>
      <c r="O145" s="77">
        <v>260</v>
      </c>
      <c r="Q145" s="71" t="str">
        <f t="shared" si="60"/>
        <v>1</v>
      </c>
      <c r="R145" s="71">
        <f t="shared" si="50"/>
        <v>1</v>
      </c>
      <c r="S145" s="71" t="str">
        <f t="shared" si="61"/>
        <v>0</v>
      </c>
      <c r="T145" s="71">
        <f t="shared" si="51"/>
        <v>0</v>
      </c>
      <c r="U145" s="71" t="str">
        <f t="shared" si="62"/>
        <v>0</v>
      </c>
      <c r="V145" s="71">
        <f t="shared" si="52"/>
        <v>0</v>
      </c>
      <c r="W145" s="71" t="str">
        <f t="shared" si="63"/>
        <v>0</v>
      </c>
      <c r="X145" s="71">
        <f t="shared" si="53"/>
        <v>0</v>
      </c>
      <c r="Y145" s="71" t="str">
        <f t="shared" si="64"/>
        <v>0</v>
      </c>
      <c r="Z145" s="71">
        <f t="shared" si="54"/>
        <v>0</v>
      </c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</row>
    <row r="146" spans="1:39" ht="15.75" thickBot="1">
      <c r="A146" s="102">
        <v>43867.54179398148</v>
      </c>
      <c r="B146" s="129"/>
      <c r="C146" s="130"/>
      <c r="D146" s="131"/>
      <c r="E146" s="132"/>
      <c r="F146" s="133"/>
      <c r="G146" s="132"/>
      <c r="H146" s="133"/>
      <c r="I146" s="132"/>
      <c r="J146" s="133"/>
      <c r="K146" s="132"/>
      <c r="L146" s="133"/>
      <c r="M146" s="134"/>
      <c r="N146" s="135"/>
      <c r="O146" s="77">
        <v>260</v>
      </c>
      <c r="Q146" s="71" t="str">
        <f t="shared" si="60"/>
        <v>1</v>
      </c>
      <c r="R146" s="71">
        <f t="shared" si="50"/>
        <v>1</v>
      </c>
      <c r="S146" s="71" t="str">
        <f t="shared" si="61"/>
        <v>0</v>
      </c>
      <c r="T146" s="71">
        <f t="shared" si="51"/>
        <v>0</v>
      </c>
      <c r="U146" s="71" t="str">
        <f t="shared" si="62"/>
        <v>0</v>
      </c>
      <c r="V146" s="71">
        <f t="shared" si="52"/>
        <v>0</v>
      </c>
      <c r="W146" s="71" t="str">
        <f t="shared" si="63"/>
        <v>0</v>
      </c>
      <c r="X146" s="71">
        <f t="shared" si="53"/>
        <v>0</v>
      </c>
      <c r="Y146" s="71" t="str">
        <f t="shared" si="64"/>
        <v>0</v>
      </c>
      <c r="Z146" s="71">
        <f t="shared" si="54"/>
        <v>0</v>
      </c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</row>
    <row r="147" spans="1:39" ht="15.75" thickBot="1">
      <c r="A147" s="102">
        <v>43867.583460648151</v>
      </c>
      <c r="B147" s="64">
        <f>Parâmetros!G136*0.04*46.0055</f>
        <v>13.985671999999999</v>
      </c>
      <c r="C147" s="97">
        <f t="shared" si="65"/>
        <v>13.985671999999999</v>
      </c>
      <c r="D147" s="101">
        <f t="shared" si="44"/>
        <v>2.7971344</v>
      </c>
      <c r="E147" s="60" t="str">
        <f t="shared" si="55"/>
        <v>1</v>
      </c>
      <c r="F147" s="69">
        <f t="shared" si="45"/>
        <v>-140.36396980000001</v>
      </c>
      <c r="G147" s="60" t="str">
        <f t="shared" si="56"/>
        <v>0</v>
      </c>
      <c r="H147" s="69">
        <f t="shared" si="46"/>
        <v>-29.181984900000003</v>
      </c>
      <c r="I147" s="60" t="str">
        <f t="shared" si="57"/>
        <v>0</v>
      </c>
      <c r="J147" s="69">
        <f t="shared" si="47"/>
        <v>91.15415813333334</v>
      </c>
      <c r="K147" s="60" t="str">
        <f t="shared" si="58"/>
        <v>0</v>
      </c>
      <c r="L147" s="69">
        <f t="shared" si="48"/>
        <v>82.833777035294119</v>
      </c>
      <c r="M147" s="73" t="str">
        <f t="shared" si="59"/>
        <v>0</v>
      </c>
      <c r="N147" s="76">
        <f t="shared" si="49"/>
        <v>2.7971344</v>
      </c>
      <c r="O147" s="77">
        <v>260</v>
      </c>
      <c r="Q147" s="71" t="str">
        <f t="shared" si="60"/>
        <v>1</v>
      </c>
      <c r="R147" s="71">
        <f t="shared" si="50"/>
        <v>1</v>
      </c>
      <c r="S147" s="71" t="str">
        <f t="shared" si="61"/>
        <v>0</v>
      </c>
      <c r="T147" s="71">
        <f t="shared" si="51"/>
        <v>0</v>
      </c>
      <c r="U147" s="71" t="str">
        <f t="shared" si="62"/>
        <v>0</v>
      </c>
      <c r="V147" s="71">
        <f t="shared" si="52"/>
        <v>0</v>
      </c>
      <c r="W147" s="71" t="str">
        <f t="shared" si="63"/>
        <v>0</v>
      </c>
      <c r="X147" s="71">
        <f t="shared" si="53"/>
        <v>0</v>
      </c>
      <c r="Y147" s="71" t="str">
        <f t="shared" si="64"/>
        <v>0</v>
      </c>
      <c r="Z147" s="71">
        <f t="shared" si="54"/>
        <v>0</v>
      </c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</row>
    <row r="148" spans="1:39" ht="15.75" thickBot="1">
      <c r="A148" s="102">
        <v>43867.625127314815</v>
      </c>
      <c r="B148" s="64">
        <f>Parâmetros!G137*0.04*46.0055</f>
        <v>10.12121</v>
      </c>
      <c r="C148" s="97">
        <f t="shared" si="65"/>
        <v>10.12121</v>
      </c>
      <c r="D148" s="101">
        <f t="shared" si="44"/>
        <v>2.0242420000000001</v>
      </c>
      <c r="E148" s="60" t="str">
        <f t="shared" si="55"/>
        <v>1</v>
      </c>
      <c r="F148" s="69">
        <f t="shared" si="45"/>
        <v>-144.13182025</v>
      </c>
      <c r="G148" s="60" t="str">
        <f t="shared" si="56"/>
        <v>0</v>
      </c>
      <c r="H148" s="69">
        <f t="shared" si="46"/>
        <v>-31.065910125000002</v>
      </c>
      <c r="I148" s="60" t="str">
        <f t="shared" si="57"/>
        <v>0</v>
      </c>
      <c r="J148" s="69">
        <f t="shared" si="47"/>
        <v>90.777253814814813</v>
      </c>
      <c r="K148" s="60" t="str">
        <f t="shared" si="58"/>
        <v>0</v>
      </c>
      <c r="L148" s="69">
        <f t="shared" si="48"/>
        <v>82.42459870588236</v>
      </c>
      <c r="M148" s="73" t="str">
        <f t="shared" si="59"/>
        <v>0</v>
      </c>
      <c r="N148" s="76">
        <f t="shared" si="49"/>
        <v>2.0242420000000001</v>
      </c>
      <c r="O148" s="77">
        <v>260</v>
      </c>
      <c r="Q148" s="71" t="str">
        <f t="shared" si="60"/>
        <v>1</v>
      </c>
      <c r="R148" s="71">
        <f t="shared" si="50"/>
        <v>1</v>
      </c>
      <c r="S148" s="71" t="str">
        <f t="shared" si="61"/>
        <v>0</v>
      </c>
      <c r="T148" s="71">
        <f t="shared" si="51"/>
        <v>0</v>
      </c>
      <c r="U148" s="71" t="str">
        <f t="shared" si="62"/>
        <v>0</v>
      </c>
      <c r="V148" s="71">
        <f t="shared" si="52"/>
        <v>0</v>
      </c>
      <c r="W148" s="71" t="str">
        <f t="shared" si="63"/>
        <v>0</v>
      </c>
      <c r="X148" s="71">
        <f t="shared" si="53"/>
        <v>0</v>
      </c>
      <c r="Y148" s="71" t="str">
        <f t="shared" si="64"/>
        <v>0</v>
      </c>
      <c r="Z148" s="71">
        <f t="shared" si="54"/>
        <v>0</v>
      </c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</row>
    <row r="149" spans="1:39" ht="15.75" thickBot="1">
      <c r="A149" s="102">
        <v>43867.66679398148</v>
      </c>
      <c r="B149" s="64">
        <f>Parâmetros!G138*0.04*46.0055</f>
        <v>11.998234399999998</v>
      </c>
      <c r="C149" s="97">
        <f t="shared" si="65"/>
        <v>11.998234399999998</v>
      </c>
      <c r="D149" s="101">
        <f t="shared" si="44"/>
        <v>2.3996468799999997</v>
      </c>
      <c r="E149" s="60" t="str">
        <f t="shared" si="55"/>
        <v>1</v>
      </c>
      <c r="F149" s="69">
        <f t="shared" si="45"/>
        <v>-142.30172146000001</v>
      </c>
      <c r="G149" s="60" t="str">
        <f t="shared" si="56"/>
        <v>0</v>
      </c>
      <c r="H149" s="69">
        <f t="shared" si="46"/>
        <v>-30.150860730000005</v>
      </c>
      <c r="I149" s="60" t="str">
        <f t="shared" si="57"/>
        <v>0</v>
      </c>
      <c r="J149" s="69">
        <f t="shared" si="47"/>
        <v>90.960321626666669</v>
      </c>
      <c r="K149" s="60" t="str">
        <f t="shared" si="58"/>
        <v>0</v>
      </c>
      <c r="L149" s="69">
        <f t="shared" si="48"/>
        <v>82.623342465882359</v>
      </c>
      <c r="M149" s="73" t="str">
        <f t="shared" si="59"/>
        <v>0</v>
      </c>
      <c r="N149" s="76">
        <f t="shared" si="49"/>
        <v>2.3996468799999997</v>
      </c>
      <c r="O149" s="77">
        <v>260</v>
      </c>
      <c r="Q149" s="71" t="str">
        <f t="shared" si="60"/>
        <v>1</v>
      </c>
      <c r="R149" s="71">
        <f t="shared" si="50"/>
        <v>1</v>
      </c>
      <c r="S149" s="71" t="str">
        <f t="shared" si="61"/>
        <v>0</v>
      </c>
      <c r="T149" s="71">
        <f t="shared" si="51"/>
        <v>0</v>
      </c>
      <c r="U149" s="71" t="str">
        <f t="shared" si="62"/>
        <v>0</v>
      </c>
      <c r="V149" s="71">
        <f t="shared" si="52"/>
        <v>0</v>
      </c>
      <c r="W149" s="71" t="str">
        <f t="shared" si="63"/>
        <v>0</v>
      </c>
      <c r="X149" s="71">
        <f t="shared" si="53"/>
        <v>0</v>
      </c>
      <c r="Y149" s="71" t="str">
        <f t="shared" si="64"/>
        <v>0</v>
      </c>
      <c r="Z149" s="71">
        <f t="shared" si="54"/>
        <v>0</v>
      </c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</row>
    <row r="150" spans="1:39" ht="15.75" thickBot="1">
      <c r="A150" s="102">
        <v>43867.708460648151</v>
      </c>
      <c r="B150" s="64">
        <f>Parâmetros!G139*0.04*46.0055</f>
        <v>11.206939800000001</v>
      </c>
      <c r="C150" s="97">
        <f t="shared" si="65"/>
        <v>11.206939800000001</v>
      </c>
      <c r="D150" s="101">
        <f t="shared" si="44"/>
        <v>2.24138796</v>
      </c>
      <c r="E150" s="60" t="str">
        <f t="shared" si="55"/>
        <v>1</v>
      </c>
      <c r="F150" s="69">
        <f t="shared" si="45"/>
        <v>-143.073233695</v>
      </c>
      <c r="G150" s="60" t="str">
        <f t="shared" si="56"/>
        <v>0</v>
      </c>
      <c r="H150" s="69">
        <f t="shared" si="46"/>
        <v>-30.536616847499999</v>
      </c>
      <c r="I150" s="60" t="str">
        <f t="shared" si="57"/>
        <v>0</v>
      </c>
      <c r="J150" s="69">
        <f t="shared" si="47"/>
        <v>90.883145980493822</v>
      </c>
      <c r="K150" s="60" t="str">
        <f t="shared" si="58"/>
        <v>0</v>
      </c>
      <c r="L150" s="69">
        <f t="shared" si="48"/>
        <v>82.539558331764724</v>
      </c>
      <c r="M150" s="73" t="str">
        <f t="shared" si="59"/>
        <v>0</v>
      </c>
      <c r="N150" s="76">
        <f t="shared" si="49"/>
        <v>2.24138796</v>
      </c>
      <c r="O150" s="77">
        <v>260</v>
      </c>
      <c r="Q150" s="71" t="str">
        <f t="shared" si="60"/>
        <v>1</v>
      </c>
      <c r="R150" s="71">
        <f t="shared" si="50"/>
        <v>1</v>
      </c>
      <c r="S150" s="71" t="str">
        <f t="shared" si="61"/>
        <v>0</v>
      </c>
      <c r="T150" s="71">
        <f t="shared" si="51"/>
        <v>0</v>
      </c>
      <c r="U150" s="71" t="str">
        <f t="shared" si="62"/>
        <v>0</v>
      </c>
      <c r="V150" s="71">
        <f t="shared" si="52"/>
        <v>0</v>
      </c>
      <c r="W150" s="71" t="str">
        <f t="shared" si="63"/>
        <v>0</v>
      </c>
      <c r="X150" s="71">
        <f t="shared" si="53"/>
        <v>0</v>
      </c>
      <c r="Y150" s="71" t="str">
        <f t="shared" si="64"/>
        <v>0</v>
      </c>
      <c r="Z150" s="71">
        <f t="shared" si="54"/>
        <v>0</v>
      </c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</row>
    <row r="151" spans="1:39" ht="15.75" thickBot="1">
      <c r="A151" s="102">
        <v>43867.750127314815</v>
      </c>
      <c r="B151" s="64">
        <f>Parâmetros!G140*0.04*46.0055</f>
        <v>19.6167452</v>
      </c>
      <c r="C151" s="97">
        <f t="shared" si="65"/>
        <v>19.6167452</v>
      </c>
      <c r="D151" s="101">
        <f t="shared" si="44"/>
        <v>3.9233490399999997</v>
      </c>
      <c r="E151" s="60" t="str">
        <f t="shared" si="55"/>
        <v>1</v>
      </c>
      <c r="F151" s="69">
        <f t="shared" si="45"/>
        <v>-134.87367343</v>
      </c>
      <c r="G151" s="60" t="str">
        <f t="shared" si="56"/>
        <v>0</v>
      </c>
      <c r="H151" s="69">
        <f t="shared" si="46"/>
        <v>-26.436836714999998</v>
      </c>
      <c r="I151" s="60" t="str">
        <f t="shared" si="57"/>
        <v>0</v>
      </c>
      <c r="J151" s="69">
        <f t="shared" si="47"/>
        <v>91.703361568888894</v>
      </c>
      <c r="K151" s="60" t="str">
        <f t="shared" si="58"/>
        <v>0</v>
      </c>
      <c r="L151" s="69">
        <f t="shared" si="48"/>
        <v>83.430008315294117</v>
      </c>
      <c r="M151" s="73" t="str">
        <f t="shared" si="59"/>
        <v>0</v>
      </c>
      <c r="N151" s="76">
        <f t="shared" si="49"/>
        <v>3.9233490399999997</v>
      </c>
      <c r="O151" s="77">
        <v>260</v>
      </c>
      <c r="Q151" s="71" t="str">
        <f t="shared" si="60"/>
        <v>1</v>
      </c>
      <c r="R151" s="71">
        <f t="shared" si="50"/>
        <v>1</v>
      </c>
      <c r="S151" s="71" t="str">
        <f t="shared" si="61"/>
        <v>0</v>
      </c>
      <c r="T151" s="71">
        <f t="shared" si="51"/>
        <v>0</v>
      </c>
      <c r="U151" s="71" t="str">
        <f t="shared" si="62"/>
        <v>0</v>
      </c>
      <c r="V151" s="71">
        <f t="shared" si="52"/>
        <v>0</v>
      </c>
      <c r="W151" s="71" t="str">
        <f t="shared" si="63"/>
        <v>0</v>
      </c>
      <c r="X151" s="71">
        <f t="shared" si="53"/>
        <v>0</v>
      </c>
      <c r="Y151" s="71" t="str">
        <f t="shared" si="64"/>
        <v>0</v>
      </c>
      <c r="Z151" s="71">
        <f t="shared" si="54"/>
        <v>0</v>
      </c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</row>
    <row r="152" spans="1:39" ht="15.75" thickBot="1">
      <c r="A152" s="102">
        <v>43867.79179398148</v>
      </c>
      <c r="B152" s="64">
        <f>Parâmetros!G141*0.04*46.0055</f>
        <v>27.051233999999997</v>
      </c>
      <c r="C152" s="97">
        <f t="shared" si="65"/>
        <v>27.051233999999997</v>
      </c>
      <c r="D152" s="101">
        <f t="shared" si="44"/>
        <v>5.4102467999999995</v>
      </c>
      <c r="E152" s="60" t="str">
        <f t="shared" si="55"/>
        <v>1</v>
      </c>
      <c r="F152" s="69">
        <f t="shared" si="45"/>
        <v>-127.62504685000002</v>
      </c>
      <c r="G152" s="60" t="str">
        <f t="shared" si="56"/>
        <v>0</v>
      </c>
      <c r="H152" s="69">
        <f t="shared" si="46"/>
        <v>-22.812523425000009</v>
      </c>
      <c r="I152" s="60" t="str">
        <f t="shared" si="57"/>
        <v>0</v>
      </c>
      <c r="J152" s="69">
        <f t="shared" si="47"/>
        <v>92.428453686419758</v>
      </c>
      <c r="K152" s="60" t="str">
        <f t="shared" si="58"/>
        <v>0</v>
      </c>
      <c r="L152" s="69">
        <f t="shared" si="48"/>
        <v>84.21718948235295</v>
      </c>
      <c r="M152" s="73" t="str">
        <f t="shared" si="59"/>
        <v>0</v>
      </c>
      <c r="N152" s="76">
        <f t="shared" si="49"/>
        <v>5.4102467999999995</v>
      </c>
      <c r="O152" s="77">
        <v>260</v>
      </c>
      <c r="Q152" s="71" t="str">
        <f t="shared" si="60"/>
        <v>1</v>
      </c>
      <c r="R152" s="71">
        <f t="shared" si="50"/>
        <v>1</v>
      </c>
      <c r="S152" s="71" t="str">
        <f t="shared" si="61"/>
        <v>0</v>
      </c>
      <c r="T152" s="71">
        <f t="shared" si="51"/>
        <v>0</v>
      </c>
      <c r="U152" s="71" t="str">
        <f t="shared" si="62"/>
        <v>0</v>
      </c>
      <c r="V152" s="71">
        <f t="shared" si="52"/>
        <v>0</v>
      </c>
      <c r="W152" s="71" t="str">
        <f t="shared" si="63"/>
        <v>0</v>
      </c>
      <c r="X152" s="71">
        <f t="shared" si="53"/>
        <v>0</v>
      </c>
      <c r="Y152" s="71" t="str">
        <f t="shared" si="64"/>
        <v>0</v>
      </c>
      <c r="Z152" s="71">
        <f t="shared" si="54"/>
        <v>0</v>
      </c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</row>
    <row r="153" spans="1:39" ht="15.75" thickBot="1">
      <c r="A153" s="102">
        <v>43867.833460648151</v>
      </c>
      <c r="B153" s="64">
        <f>Parâmetros!G142*0.04*46.0055</f>
        <v>36.289138399999999</v>
      </c>
      <c r="C153" s="97">
        <f t="shared" si="65"/>
        <v>36.289138399999999</v>
      </c>
      <c r="D153" s="101">
        <f t="shared" si="44"/>
        <v>7.2578276800000001</v>
      </c>
      <c r="E153" s="60" t="str">
        <f t="shared" si="55"/>
        <v>1</v>
      </c>
      <c r="F153" s="69">
        <f t="shared" si="45"/>
        <v>-118.61809005999999</v>
      </c>
      <c r="G153" s="60" t="str">
        <f t="shared" si="56"/>
        <v>0</v>
      </c>
      <c r="H153" s="69">
        <f t="shared" si="46"/>
        <v>-18.309045029999993</v>
      </c>
      <c r="I153" s="60" t="str">
        <f t="shared" si="57"/>
        <v>0</v>
      </c>
      <c r="J153" s="69">
        <f t="shared" si="47"/>
        <v>93.32943448592593</v>
      </c>
      <c r="K153" s="60" t="str">
        <f t="shared" si="58"/>
        <v>0</v>
      </c>
      <c r="L153" s="69">
        <f t="shared" si="48"/>
        <v>85.195320536470575</v>
      </c>
      <c r="M153" s="73" t="str">
        <f t="shared" si="59"/>
        <v>0</v>
      </c>
      <c r="N153" s="76">
        <f t="shared" si="49"/>
        <v>7.2578276800000001</v>
      </c>
      <c r="O153" s="77">
        <v>260</v>
      </c>
      <c r="Q153" s="71" t="str">
        <f t="shared" si="60"/>
        <v>1</v>
      </c>
      <c r="R153" s="71">
        <f t="shared" si="50"/>
        <v>1</v>
      </c>
      <c r="S153" s="71" t="str">
        <f t="shared" si="61"/>
        <v>0</v>
      </c>
      <c r="T153" s="71">
        <f t="shared" si="51"/>
        <v>0</v>
      </c>
      <c r="U153" s="71" t="str">
        <f t="shared" si="62"/>
        <v>0</v>
      </c>
      <c r="V153" s="71">
        <f t="shared" si="52"/>
        <v>0</v>
      </c>
      <c r="W153" s="71" t="str">
        <f t="shared" si="63"/>
        <v>0</v>
      </c>
      <c r="X153" s="71">
        <f t="shared" si="53"/>
        <v>0</v>
      </c>
      <c r="Y153" s="71" t="str">
        <f t="shared" si="64"/>
        <v>0</v>
      </c>
      <c r="Z153" s="71">
        <f t="shared" si="54"/>
        <v>0</v>
      </c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</row>
    <row r="154" spans="1:39" ht="15.75" thickBot="1">
      <c r="A154" s="102">
        <v>43867.875127314815</v>
      </c>
      <c r="B154" s="64">
        <f>Parâmetros!G143*0.04*46.0055</f>
        <v>37.264454999999998</v>
      </c>
      <c r="C154" s="97">
        <f t="shared" si="65"/>
        <v>37.264454999999998</v>
      </c>
      <c r="D154" s="101">
        <f t="shared" si="44"/>
        <v>7.4528909999999993</v>
      </c>
      <c r="E154" s="60" t="str">
        <f t="shared" si="55"/>
        <v>1</v>
      </c>
      <c r="F154" s="69">
        <f t="shared" si="45"/>
        <v>-117.66715637499999</v>
      </c>
      <c r="G154" s="60" t="str">
        <f t="shared" si="56"/>
        <v>0</v>
      </c>
      <c r="H154" s="69">
        <f t="shared" si="46"/>
        <v>-17.833578187499995</v>
      </c>
      <c r="I154" s="60" t="str">
        <f t="shared" si="57"/>
        <v>0</v>
      </c>
      <c r="J154" s="69">
        <f t="shared" si="47"/>
        <v>93.424557956790125</v>
      </c>
      <c r="K154" s="60" t="str">
        <f t="shared" si="58"/>
        <v>0</v>
      </c>
      <c r="L154" s="69">
        <f t="shared" si="48"/>
        <v>85.298589352941178</v>
      </c>
      <c r="M154" s="73" t="str">
        <f t="shared" si="59"/>
        <v>0</v>
      </c>
      <c r="N154" s="76">
        <f t="shared" si="49"/>
        <v>7.4528909999999993</v>
      </c>
      <c r="O154" s="77">
        <v>260</v>
      </c>
      <c r="Q154" s="71" t="str">
        <f t="shared" si="60"/>
        <v>1</v>
      </c>
      <c r="R154" s="71">
        <f t="shared" si="50"/>
        <v>1</v>
      </c>
      <c r="S154" s="71" t="str">
        <f t="shared" si="61"/>
        <v>0</v>
      </c>
      <c r="T154" s="71">
        <f t="shared" si="51"/>
        <v>0</v>
      </c>
      <c r="U154" s="71" t="str">
        <f t="shared" si="62"/>
        <v>0</v>
      </c>
      <c r="V154" s="71">
        <f t="shared" si="52"/>
        <v>0</v>
      </c>
      <c r="W154" s="71" t="str">
        <f t="shared" si="63"/>
        <v>0</v>
      </c>
      <c r="X154" s="71">
        <f t="shared" si="53"/>
        <v>0</v>
      </c>
      <c r="Y154" s="71" t="str">
        <f t="shared" si="64"/>
        <v>0</v>
      </c>
      <c r="Z154" s="71">
        <f t="shared" si="54"/>
        <v>0</v>
      </c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</row>
    <row r="155" spans="1:39" ht="15.75" thickBot="1">
      <c r="A155" s="102">
        <v>43867.91679398148</v>
      </c>
      <c r="B155" s="64">
        <f>Parâmetros!G144*0.04*46.0055</f>
        <v>45.471836199999998</v>
      </c>
      <c r="C155" s="97">
        <f t="shared" si="65"/>
        <v>45.471836199999998</v>
      </c>
      <c r="D155" s="101">
        <f t="shared" si="44"/>
        <v>9.0943672400000004</v>
      </c>
      <c r="E155" s="60" t="str">
        <f t="shared" si="55"/>
        <v>1</v>
      </c>
      <c r="F155" s="69">
        <f t="shared" si="45"/>
        <v>-109.664959705</v>
      </c>
      <c r="G155" s="60" t="str">
        <f t="shared" si="56"/>
        <v>0</v>
      </c>
      <c r="H155" s="69">
        <f t="shared" si="46"/>
        <v>-13.832479852500001</v>
      </c>
      <c r="I155" s="60" t="str">
        <f t="shared" si="57"/>
        <v>0</v>
      </c>
      <c r="J155" s="69">
        <f t="shared" si="47"/>
        <v>94.225030938024688</v>
      </c>
      <c r="K155" s="60" t="str">
        <f t="shared" si="58"/>
        <v>0</v>
      </c>
      <c r="L155" s="69">
        <f t="shared" si="48"/>
        <v>86.167606185882377</v>
      </c>
      <c r="M155" s="73" t="str">
        <f t="shared" si="59"/>
        <v>0</v>
      </c>
      <c r="N155" s="76">
        <f t="shared" si="49"/>
        <v>9.0943672400000004</v>
      </c>
      <c r="O155" s="77">
        <v>260</v>
      </c>
      <c r="Q155" s="71" t="str">
        <f t="shared" si="60"/>
        <v>1</v>
      </c>
      <c r="R155" s="71">
        <f t="shared" si="50"/>
        <v>1</v>
      </c>
      <c r="S155" s="71" t="str">
        <f t="shared" si="61"/>
        <v>0</v>
      </c>
      <c r="T155" s="71">
        <f t="shared" si="51"/>
        <v>0</v>
      </c>
      <c r="U155" s="71" t="str">
        <f t="shared" si="62"/>
        <v>0</v>
      </c>
      <c r="V155" s="71">
        <f t="shared" si="52"/>
        <v>0</v>
      </c>
      <c r="W155" s="71" t="str">
        <f t="shared" si="63"/>
        <v>0</v>
      </c>
      <c r="X155" s="71">
        <f t="shared" si="53"/>
        <v>0</v>
      </c>
      <c r="Y155" s="71" t="str">
        <f t="shared" si="64"/>
        <v>0</v>
      </c>
      <c r="Z155" s="71">
        <f t="shared" si="54"/>
        <v>0</v>
      </c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</row>
    <row r="156" spans="1:39" ht="15.75" thickBot="1">
      <c r="A156" s="102">
        <v>43867.958460648151</v>
      </c>
      <c r="B156" s="64">
        <f>Parâmetros!G145*0.04*46.0055</f>
        <v>46.5207616</v>
      </c>
      <c r="C156" s="97">
        <f t="shared" si="65"/>
        <v>46.5207616</v>
      </c>
      <c r="D156" s="101">
        <f t="shared" si="44"/>
        <v>9.30415232</v>
      </c>
      <c r="E156" s="60" t="str">
        <f t="shared" si="55"/>
        <v>1</v>
      </c>
      <c r="F156" s="69">
        <f t="shared" si="45"/>
        <v>-108.64225743999998</v>
      </c>
      <c r="G156" s="60" t="str">
        <f t="shared" si="56"/>
        <v>0</v>
      </c>
      <c r="H156" s="69">
        <f t="shared" si="46"/>
        <v>-13.321128720000004</v>
      </c>
      <c r="I156" s="60" t="str">
        <f t="shared" si="57"/>
        <v>0</v>
      </c>
      <c r="J156" s="69">
        <f t="shared" si="47"/>
        <v>94.32733353876543</v>
      </c>
      <c r="K156" s="60" t="str">
        <f t="shared" si="58"/>
        <v>0</v>
      </c>
      <c r="L156" s="69">
        <f t="shared" si="48"/>
        <v>86.278668875294116</v>
      </c>
      <c r="M156" s="73" t="str">
        <f t="shared" si="59"/>
        <v>0</v>
      </c>
      <c r="N156" s="76">
        <f t="shared" si="49"/>
        <v>9.30415232</v>
      </c>
      <c r="O156" s="77">
        <v>260</v>
      </c>
      <c r="Q156" s="71" t="str">
        <f t="shared" si="60"/>
        <v>1</v>
      </c>
      <c r="R156" s="71">
        <f t="shared" si="50"/>
        <v>1</v>
      </c>
      <c r="S156" s="71" t="str">
        <f t="shared" si="61"/>
        <v>0</v>
      </c>
      <c r="T156" s="71">
        <f t="shared" si="51"/>
        <v>0</v>
      </c>
      <c r="U156" s="71" t="str">
        <f t="shared" si="62"/>
        <v>0</v>
      </c>
      <c r="V156" s="71">
        <f t="shared" si="52"/>
        <v>0</v>
      </c>
      <c r="W156" s="71" t="str">
        <f t="shared" si="63"/>
        <v>0</v>
      </c>
      <c r="X156" s="71">
        <f t="shared" si="53"/>
        <v>0</v>
      </c>
      <c r="Y156" s="71" t="str">
        <f t="shared" si="64"/>
        <v>0</v>
      </c>
      <c r="Z156" s="71">
        <f t="shared" si="54"/>
        <v>0</v>
      </c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</row>
    <row r="157" spans="1:39" ht="15.75" thickBot="1">
      <c r="A157" s="102">
        <v>43868.000127314815</v>
      </c>
      <c r="B157" s="64">
        <f>Parâmetros!G146*0.04*46.0055</f>
        <v>35.6634636</v>
      </c>
      <c r="C157" s="97">
        <f t="shared" si="65"/>
        <v>35.6634636</v>
      </c>
      <c r="D157" s="101">
        <f t="shared" si="44"/>
        <v>7.1326927199999997</v>
      </c>
      <c r="E157" s="60" t="str">
        <f t="shared" si="55"/>
        <v>1</v>
      </c>
      <c r="F157" s="69">
        <f t="shared" si="45"/>
        <v>-119.22812299</v>
      </c>
      <c r="G157" s="60" t="str">
        <f t="shared" si="56"/>
        <v>0</v>
      </c>
      <c r="H157" s="69">
        <f t="shared" si="46"/>
        <v>-18.614061495000001</v>
      </c>
      <c r="I157" s="60" t="str">
        <f t="shared" si="57"/>
        <v>0</v>
      </c>
      <c r="J157" s="69">
        <f t="shared" si="47"/>
        <v>93.268411881975311</v>
      </c>
      <c r="K157" s="60" t="str">
        <f t="shared" si="58"/>
        <v>0</v>
      </c>
      <c r="L157" s="69">
        <f t="shared" si="48"/>
        <v>85.12907261647058</v>
      </c>
      <c r="M157" s="73" t="str">
        <f t="shared" si="59"/>
        <v>0</v>
      </c>
      <c r="N157" s="76">
        <f t="shared" si="49"/>
        <v>7.1326927199999997</v>
      </c>
      <c r="O157" s="77">
        <v>260</v>
      </c>
      <c r="Q157" s="71" t="str">
        <f t="shared" si="60"/>
        <v>1</v>
      </c>
      <c r="R157" s="71">
        <f t="shared" si="50"/>
        <v>1</v>
      </c>
      <c r="S157" s="71" t="str">
        <f t="shared" si="61"/>
        <v>0</v>
      </c>
      <c r="T157" s="71">
        <f t="shared" si="51"/>
        <v>0</v>
      </c>
      <c r="U157" s="71" t="str">
        <f t="shared" si="62"/>
        <v>0</v>
      </c>
      <c r="V157" s="71">
        <f t="shared" si="52"/>
        <v>0</v>
      </c>
      <c r="W157" s="71" t="str">
        <f t="shared" si="63"/>
        <v>0</v>
      </c>
      <c r="X157" s="71">
        <f t="shared" si="53"/>
        <v>0</v>
      </c>
      <c r="Y157" s="71" t="str">
        <f t="shared" si="64"/>
        <v>0</v>
      </c>
      <c r="Z157" s="71">
        <f t="shared" si="54"/>
        <v>0</v>
      </c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</row>
    <row r="158" spans="1:39" ht="15.75" thickBot="1">
      <c r="A158" s="102">
        <v>43868.04179398148</v>
      </c>
      <c r="B158" s="64">
        <f>Parâmetros!G147*0.04*46.0055</f>
        <v>29.590737599999997</v>
      </c>
      <c r="C158" s="97">
        <f t="shared" si="65"/>
        <v>29.590737599999997</v>
      </c>
      <c r="D158" s="101">
        <f t="shared" si="44"/>
        <v>5.9181475199999989</v>
      </c>
      <c r="E158" s="60" t="str">
        <f t="shared" si="55"/>
        <v>1</v>
      </c>
      <c r="F158" s="69">
        <f t="shared" si="45"/>
        <v>-125.14903083999997</v>
      </c>
      <c r="G158" s="60" t="str">
        <f t="shared" si="56"/>
        <v>0</v>
      </c>
      <c r="H158" s="69">
        <f t="shared" si="46"/>
        <v>-21.574515419999983</v>
      </c>
      <c r="I158" s="60" t="str">
        <f t="shared" si="57"/>
        <v>0</v>
      </c>
      <c r="J158" s="69">
        <f t="shared" si="47"/>
        <v>92.676133667160485</v>
      </c>
      <c r="K158" s="60" t="str">
        <f t="shared" si="58"/>
        <v>0</v>
      </c>
      <c r="L158" s="69">
        <f t="shared" si="48"/>
        <v>84.486078098823526</v>
      </c>
      <c r="M158" s="73" t="str">
        <f t="shared" si="59"/>
        <v>0</v>
      </c>
      <c r="N158" s="76">
        <f t="shared" si="49"/>
        <v>5.9181475199999989</v>
      </c>
      <c r="O158" s="77">
        <v>260</v>
      </c>
      <c r="Q158" s="71" t="str">
        <f t="shared" si="60"/>
        <v>1</v>
      </c>
      <c r="R158" s="71">
        <f t="shared" si="50"/>
        <v>1</v>
      </c>
      <c r="S158" s="71" t="str">
        <f t="shared" si="61"/>
        <v>0</v>
      </c>
      <c r="T158" s="71">
        <f t="shared" si="51"/>
        <v>0</v>
      </c>
      <c r="U158" s="71" t="str">
        <f t="shared" si="62"/>
        <v>0</v>
      </c>
      <c r="V158" s="71">
        <f t="shared" si="52"/>
        <v>0</v>
      </c>
      <c r="W158" s="71" t="str">
        <f t="shared" si="63"/>
        <v>0</v>
      </c>
      <c r="X158" s="71">
        <f t="shared" si="53"/>
        <v>0</v>
      </c>
      <c r="Y158" s="71" t="str">
        <f t="shared" si="64"/>
        <v>0</v>
      </c>
      <c r="Z158" s="71">
        <f t="shared" si="54"/>
        <v>0</v>
      </c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</row>
    <row r="159" spans="1:39" ht="15.75" thickBot="1">
      <c r="A159" s="102">
        <v>43868.083460648151</v>
      </c>
      <c r="B159" s="64">
        <f>Parâmetros!G148*0.04*46.0055</f>
        <v>30.860489399999995</v>
      </c>
      <c r="C159" s="97">
        <f t="shared" si="65"/>
        <v>30.860489399999995</v>
      </c>
      <c r="D159" s="101">
        <f t="shared" si="44"/>
        <v>6.172097879999999</v>
      </c>
      <c r="E159" s="60" t="str">
        <f t="shared" si="55"/>
        <v>1</v>
      </c>
      <c r="F159" s="69">
        <f t="shared" si="45"/>
        <v>-123.91102283499998</v>
      </c>
      <c r="G159" s="60" t="str">
        <f t="shared" si="56"/>
        <v>0</v>
      </c>
      <c r="H159" s="69">
        <f t="shared" si="46"/>
        <v>-20.955511417499991</v>
      </c>
      <c r="I159" s="60" t="str">
        <f t="shared" si="57"/>
        <v>0</v>
      </c>
      <c r="J159" s="69">
        <f t="shared" si="47"/>
        <v>92.79997365753087</v>
      </c>
      <c r="K159" s="60" t="str">
        <f t="shared" si="58"/>
        <v>0</v>
      </c>
      <c r="L159" s="69">
        <f t="shared" si="48"/>
        <v>84.620522407058829</v>
      </c>
      <c r="M159" s="73" t="str">
        <f t="shared" si="59"/>
        <v>0</v>
      </c>
      <c r="N159" s="76">
        <f t="shared" si="49"/>
        <v>6.172097879999999</v>
      </c>
      <c r="O159" s="77">
        <v>260</v>
      </c>
      <c r="Q159" s="71" t="str">
        <f t="shared" si="60"/>
        <v>1</v>
      </c>
      <c r="R159" s="71">
        <f t="shared" si="50"/>
        <v>1</v>
      </c>
      <c r="S159" s="71" t="str">
        <f t="shared" si="61"/>
        <v>0</v>
      </c>
      <c r="T159" s="71">
        <f t="shared" si="51"/>
        <v>0</v>
      </c>
      <c r="U159" s="71" t="str">
        <f t="shared" si="62"/>
        <v>0</v>
      </c>
      <c r="V159" s="71">
        <f t="shared" si="52"/>
        <v>0</v>
      </c>
      <c r="W159" s="71" t="str">
        <f t="shared" si="63"/>
        <v>0</v>
      </c>
      <c r="X159" s="71">
        <f t="shared" si="53"/>
        <v>0</v>
      </c>
      <c r="Y159" s="71" t="str">
        <f t="shared" si="64"/>
        <v>0</v>
      </c>
      <c r="Z159" s="71">
        <f t="shared" si="54"/>
        <v>0</v>
      </c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</row>
    <row r="160" spans="1:39" ht="15.75" thickBot="1">
      <c r="A160" s="102">
        <v>43868.125127314815</v>
      </c>
      <c r="B160" s="64">
        <f>Parâmetros!G149*0.04*46.0055</f>
        <v>30.198010199999999</v>
      </c>
      <c r="C160" s="97">
        <f t="shared" si="65"/>
        <v>30.198010199999999</v>
      </c>
      <c r="D160" s="101">
        <f t="shared" si="44"/>
        <v>6.0396020399999992</v>
      </c>
      <c r="E160" s="60" t="str">
        <f t="shared" si="55"/>
        <v>1</v>
      </c>
      <c r="F160" s="69">
        <f t="shared" si="45"/>
        <v>-124.55694005500001</v>
      </c>
      <c r="G160" s="60" t="str">
        <f t="shared" si="56"/>
        <v>0</v>
      </c>
      <c r="H160" s="69">
        <f t="shared" si="46"/>
        <v>-21.278470027500006</v>
      </c>
      <c r="I160" s="60" t="str">
        <f t="shared" si="57"/>
        <v>0</v>
      </c>
      <c r="J160" s="69">
        <f t="shared" si="47"/>
        <v>92.735361488641971</v>
      </c>
      <c r="K160" s="60" t="str">
        <f t="shared" si="58"/>
        <v>0</v>
      </c>
      <c r="L160" s="69">
        <f t="shared" si="48"/>
        <v>84.550377550588237</v>
      </c>
      <c r="M160" s="73" t="str">
        <f t="shared" si="59"/>
        <v>0</v>
      </c>
      <c r="N160" s="76">
        <f t="shared" si="49"/>
        <v>6.0396020399999992</v>
      </c>
      <c r="O160" s="77">
        <v>260</v>
      </c>
      <c r="Q160" s="71" t="str">
        <f t="shared" si="60"/>
        <v>1</v>
      </c>
      <c r="R160" s="71">
        <f t="shared" si="50"/>
        <v>1</v>
      </c>
      <c r="S160" s="71" t="str">
        <f t="shared" si="61"/>
        <v>0</v>
      </c>
      <c r="T160" s="71">
        <f t="shared" si="51"/>
        <v>0</v>
      </c>
      <c r="U160" s="71" t="str">
        <f t="shared" si="62"/>
        <v>0</v>
      </c>
      <c r="V160" s="71">
        <f t="shared" si="52"/>
        <v>0</v>
      </c>
      <c r="W160" s="71" t="str">
        <f t="shared" si="63"/>
        <v>0</v>
      </c>
      <c r="X160" s="71">
        <f t="shared" si="53"/>
        <v>0</v>
      </c>
      <c r="Y160" s="71" t="str">
        <f t="shared" si="64"/>
        <v>0</v>
      </c>
      <c r="Z160" s="71">
        <f t="shared" si="54"/>
        <v>0</v>
      </c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</row>
    <row r="161" spans="1:39" ht="15.75" thickBot="1">
      <c r="A161" s="102">
        <v>43868.16679398148</v>
      </c>
      <c r="B161" s="64">
        <f>Parâmetros!G150*0.04*46.0055</f>
        <v>27.640104399999998</v>
      </c>
      <c r="C161" s="97">
        <f t="shared" si="65"/>
        <v>27.640104399999998</v>
      </c>
      <c r="D161" s="101">
        <f t="shared" si="44"/>
        <v>5.5280208799999997</v>
      </c>
      <c r="E161" s="60" t="str">
        <f t="shared" si="55"/>
        <v>1</v>
      </c>
      <c r="F161" s="69">
        <f t="shared" si="45"/>
        <v>-127.05089821000001</v>
      </c>
      <c r="G161" s="60" t="str">
        <f t="shared" si="56"/>
        <v>0</v>
      </c>
      <c r="H161" s="69">
        <f t="shared" si="46"/>
        <v>-22.525449105000007</v>
      </c>
      <c r="I161" s="60" t="str">
        <f t="shared" si="57"/>
        <v>0</v>
      </c>
      <c r="J161" s="69">
        <f t="shared" si="47"/>
        <v>92.485886725432096</v>
      </c>
      <c r="K161" s="60" t="str">
        <f t="shared" si="58"/>
        <v>0</v>
      </c>
      <c r="L161" s="69">
        <f t="shared" si="48"/>
        <v>84.279540465882334</v>
      </c>
      <c r="M161" s="73" t="str">
        <f t="shared" si="59"/>
        <v>0</v>
      </c>
      <c r="N161" s="76">
        <f t="shared" si="49"/>
        <v>5.5280208799999997</v>
      </c>
      <c r="O161" s="77">
        <v>260</v>
      </c>
      <c r="Q161" s="71" t="str">
        <f t="shared" si="60"/>
        <v>1</v>
      </c>
      <c r="R161" s="71">
        <f t="shared" si="50"/>
        <v>1</v>
      </c>
      <c r="S161" s="71" t="str">
        <f t="shared" si="61"/>
        <v>0</v>
      </c>
      <c r="T161" s="71">
        <f t="shared" si="51"/>
        <v>0</v>
      </c>
      <c r="U161" s="71" t="str">
        <f t="shared" si="62"/>
        <v>0</v>
      </c>
      <c r="V161" s="71">
        <f t="shared" si="52"/>
        <v>0</v>
      </c>
      <c r="W161" s="71" t="str">
        <f t="shared" si="63"/>
        <v>0</v>
      </c>
      <c r="X161" s="71">
        <f t="shared" si="53"/>
        <v>0</v>
      </c>
      <c r="Y161" s="71" t="str">
        <f t="shared" si="64"/>
        <v>0</v>
      </c>
      <c r="Z161" s="71">
        <f t="shared" si="54"/>
        <v>0</v>
      </c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</row>
    <row r="162" spans="1:39" ht="15.75" thickBot="1">
      <c r="A162" s="102">
        <v>43868.208460648151</v>
      </c>
      <c r="B162" s="64">
        <f>Parâmetros!G151*0.04*46.0055</f>
        <v>25.505449199999997</v>
      </c>
      <c r="C162" s="97">
        <f t="shared" si="65"/>
        <v>25.505449199999997</v>
      </c>
      <c r="D162" s="101">
        <f t="shared" si="44"/>
        <v>5.1010898399999993</v>
      </c>
      <c r="E162" s="60" t="str">
        <f t="shared" si="55"/>
        <v>1</v>
      </c>
      <c r="F162" s="69">
        <f t="shared" si="45"/>
        <v>-129.13218703000001</v>
      </c>
      <c r="G162" s="60" t="str">
        <f t="shared" si="56"/>
        <v>0</v>
      </c>
      <c r="H162" s="69">
        <f t="shared" si="46"/>
        <v>-23.566093515000006</v>
      </c>
      <c r="I162" s="60" t="str">
        <f t="shared" si="57"/>
        <v>0</v>
      </c>
      <c r="J162" s="69">
        <f t="shared" si="47"/>
        <v>92.277691959012344</v>
      </c>
      <c r="K162" s="60" t="str">
        <f t="shared" si="58"/>
        <v>0</v>
      </c>
      <c r="L162" s="69">
        <f t="shared" si="48"/>
        <v>84.053518150588232</v>
      </c>
      <c r="M162" s="73" t="str">
        <f t="shared" si="59"/>
        <v>0</v>
      </c>
      <c r="N162" s="76">
        <f t="shared" si="49"/>
        <v>5.1010898399999993</v>
      </c>
      <c r="O162" s="77">
        <v>260</v>
      </c>
      <c r="Q162" s="71" t="str">
        <f t="shared" si="60"/>
        <v>1</v>
      </c>
      <c r="R162" s="71">
        <f t="shared" si="50"/>
        <v>1</v>
      </c>
      <c r="S162" s="71" t="str">
        <f t="shared" si="61"/>
        <v>0</v>
      </c>
      <c r="T162" s="71">
        <f t="shared" si="51"/>
        <v>0</v>
      </c>
      <c r="U162" s="71" t="str">
        <f t="shared" si="62"/>
        <v>0</v>
      </c>
      <c r="V162" s="71">
        <f t="shared" si="52"/>
        <v>0</v>
      </c>
      <c r="W162" s="71" t="str">
        <f t="shared" si="63"/>
        <v>0</v>
      </c>
      <c r="X162" s="71">
        <f t="shared" si="53"/>
        <v>0</v>
      </c>
      <c r="Y162" s="71" t="str">
        <f t="shared" si="64"/>
        <v>0</v>
      </c>
      <c r="Z162" s="71">
        <f t="shared" si="54"/>
        <v>0</v>
      </c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</row>
    <row r="163" spans="1:39" ht="15.75" thickBot="1">
      <c r="A163" s="102">
        <v>43868.250127314815</v>
      </c>
      <c r="B163" s="64">
        <f>Parâmetros!G152*0.04*46.0055</f>
        <v>27.069636200000001</v>
      </c>
      <c r="C163" s="97">
        <f t="shared" si="65"/>
        <v>27.069636200000001</v>
      </c>
      <c r="D163" s="101">
        <f t="shared" si="44"/>
        <v>5.4139272400000005</v>
      </c>
      <c r="E163" s="60" t="str">
        <f t="shared" si="55"/>
        <v>1</v>
      </c>
      <c r="F163" s="69">
        <f t="shared" si="45"/>
        <v>-127.60710470500001</v>
      </c>
      <c r="G163" s="60" t="str">
        <f t="shared" si="56"/>
        <v>0</v>
      </c>
      <c r="H163" s="69">
        <f t="shared" si="46"/>
        <v>-22.803552352500006</v>
      </c>
      <c r="I163" s="60" t="str">
        <f t="shared" si="57"/>
        <v>0</v>
      </c>
      <c r="J163" s="69">
        <f t="shared" si="47"/>
        <v>92.430248468888891</v>
      </c>
      <c r="K163" s="60" t="str">
        <f t="shared" si="58"/>
        <v>0</v>
      </c>
      <c r="L163" s="69">
        <f t="shared" si="48"/>
        <v>84.219137950588234</v>
      </c>
      <c r="M163" s="73" t="str">
        <f t="shared" si="59"/>
        <v>0</v>
      </c>
      <c r="N163" s="76">
        <f t="shared" si="49"/>
        <v>5.4139272400000005</v>
      </c>
      <c r="O163" s="77">
        <v>260</v>
      </c>
      <c r="Q163" s="71" t="str">
        <f t="shared" si="60"/>
        <v>1</v>
      </c>
      <c r="R163" s="71">
        <f t="shared" si="50"/>
        <v>1</v>
      </c>
      <c r="S163" s="71" t="str">
        <f t="shared" si="61"/>
        <v>0</v>
      </c>
      <c r="T163" s="71">
        <f t="shared" si="51"/>
        <v>0</v>
      </c>
      <c r="U163" s="71" t="str">
        <f t="shared" si="62"/>
        <v>0</v>
      </c>
      <c r="V163" s="71">
        <f t="shared" si="52"/>
        <v>0</v>
      </c>
      <c r="W163" s="71" t="str">
        <f t="shared" si="63"/>
        <v>0</v>
      </c>
      <c r="X163" s="71">
        <f t="shared" si="53"/>
        <v>0</v>
      </c>
      <c r="Y163" s="71" t="str">
        <f t="shared" si="64"/>
        <v>0</v>
      </c>
      <c r="Z163" s="71">
        <f t="shared" si="54"/>
        <v>0</v>
      </c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</row>
    <row r="164" spans="1:39" ht="15.75" thickBot="1">
      <c r="A164" s="102">
        <v>43868.29179398148</v>
      </c>
      <c r="B164" s="64">
        <f>Parâmetros!G153*0.04*46.0055</f>
        <v>32.700709400000001</v>
      </c>
      <c r="C164" s="97">
        <f t="shared" si="65"/>
        <v>32.700709400000001</v>
      </c>
      <c r="D164" s="101">
        <f t="shared" si="44"/>
        <v>6.5401418800000002</v>
      </c>
      <c r="E164" s="60" t="str">
        <f t="shared" si="55"/>
        <v>1</v>
      </c>
      <c r="F164" s="69">
        <f t="shared" si="45"/>
        <v>-122.116808335</v>
      </c>
      <c r="G164" s="60" t="str">
        <f t="shared" si="56"/>
        <v>0</v>
      </c>
      <c r="H164" s="69">
        <f t="shared" si="46"/>
        <v>-20.058404167500001</v>
      </c>
      <c r="I164" s="60" t="str">
        <f t="shared" si="57"/>
        <v>0</v>
      </c>
      <c r="J164" s="69">
        <f t="shared" si="47"/>
        <v>92.979451904444446</v>
      </c>
      <c r="K164" s="60" t="str">
        <f t="shared" si="58"/>
        <v>0</v>
      </c>
      <c r="L164" s="69">
        <f t="shared" si="48"/>
        <v>84.815369230588232</v>
      </c>
      <c r="M164" s="73" t="str">
        <f t="shared" si="59"/>
        <v>0</v>
      </c>
      <c r="N164" s="76">
        <f t="shared" si="49"/>
        <v>6.5401418800000002</v>
      </c>
      <c r="O164" s="77">
        <v>260</v>
      </c>
      <c r="Q164" s="71" t="str">
        <f t="shared" si="60"/>
        <v>1</v>
      </c>
      <c r="R164" s="71">
        <f t="shared" si="50"/>
        <v>1</v>
      </c>
      <c r="S164" s="71" t="str">
        <f t="shared" si="61"/>
        <v>0</v>
      </c>
      <c r="T164" s="71">
        <f t="shared" si="51"/>
        <v>0</v>
      </c>
      <c r="U164" s="71" t="str">
        <f t="shared" si="62"/>
        <v>0</v>
      </c>
      <c r="V164" s="71">
        <f t="shared" si="52"/>
        <v>0</v>
      </c>
      <c r="W164" s="71" t="str">
        <f t="shared" si="63"/>
        <v>0</v>
      </c>
      <c r="X164" s="71">
        <f t="shared" si="53"/>
        <v>0</v>
      </c>
      <c r="Y164" s="71" t="str">
        <f t="shared" si="64"/>
        <v>0</v>
      </c>
      <c r="Z164" s="71">
        <f t="shared" si="54"/>
        <v>0</v>
      </c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</row>
    <row r="165" spans="1:39" ht="15.75" thickBot="1">
      <c r="A165" s="102">
        <v>43868.333460648151</v>
      </c>
      <c r="B165" s="64">
        <f>Parâmetros!G154*0.04*46.0055</f>
        <v>32.314263199999992</v>
      </c>
      <c r="C165" s="97">
        <f t="shared" si="65"/>
        <v>32.314263199999992</v>
      </c>
      <c r="D165" s="101">
        <f t="shared" si="44"/>
        <v>6.4628526399999986</v>
      </c>
      <c r="E165" s="60" t="str">
        <f t="shared" si="55"/>
        <v>1</v>
      </c>
      <c r="F165" s="69">
        <f t="shared" si="45"/>
        <v>-122.49359337999999</v>
      </c>
      <c r="G165" s="60" t="str">
        <f t="shared" si="56"/>
        <v>0</v>
      </c>
      <c r="H165" s="69">
        <f t="shared" si="46"/>
        <v>-20.246796689999996</v>
      </c>
      <c r="I165" s="60" t="str">
        <f t="shared" si="57"/>
        <v>0</v>
      </c>
      <c r="J165" s="69">
        <f t="shared" si="47"/>
        <v>92.941761472592589</v>
      </c>
      <c r="K165" s="60" t="str">
        <f t="shared" si="58"/>
        <v>0</v>
      </c>
      <c r="L165" s="69">
        <f t="shared" si="48"/>
        <v>84.774451397647042</v>
      </c>
      <c r="M165" s="73" t="str">
        <f t="shared" si="59"/>
        <v>0</v>
      </c>
      <c r="N165" s="76">
        <f t="shared" si="49"/>
        <v>6.4628526399999986</v>
      </c>
      <c r="O165" s="77">
        <v>260</v>
      </c>
      <c r="Q165" s="71" t="str">
        <f t="shared" si="60"/>
        <v>1</v>
      </c>
      <c r="R165" s="71">
        <f t="shared" si="50"/>
        <v>1</v>
      </c>
      <c r="S165" s="71" t="str">
        <f t="shared" si="61"/>
        <v>0</v>
      </c>
      <c r="T165" s="71">
        <f t="shared" si="51"/>
        <v>0</v>
      </c>
      <c r="U165" s="71" t="str">
        <f t="shared" si="62"/>
        <v>0</v>
      </c>
      <c r="V165" s="71">
        <f t="shared" si="52"/>
        <v>0</v>
      </c>
      <c r="W165" s="71" t="str">
        <f t="shared" si="63"/>
        <v>0</v>
      </c>
      <c r="X165" s="71">
        <f t="shared" si="53"/>
        <v>0</v>
      </c>
      <c r="Y165" s="71" t="str">
        <f t="shared" si="64"/>
        <v>0</v>
      </c>
      <c r="Z165" s="71">
        <f t="shared" si="54"/>
        <v>0</v>
      </c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</row>
    <row r="166" spans="1:39" ht="15.75" thickBot="1">
      <c r="A166" s="102">
        <v>43868.375127314815</v>
      </c>
      <c r="B166" s="128"/>
      <c r="C166" s="122"/>
      <c r="D166" s="123"/>
      <c r="E166" s="124"/>
      <c r="F166" s="125"/>
      <c r="G166" s="124"/>
      <c r="H166" s="125"/>
      <c r="I166" s="124"/>
      <c r="J166" s="125"/>
      <c r="K166" s="124"/>
      <c r="L166" s="125"/>
      <c r="M166" s="126"/>
      <c r="N166" s="127"/>
      <c r="O166" s="77">
        <v>260</v>
      </c>
      <c r="Q166" s="71" t="str">
        <f t="shared" si="60"/>
        <v>1</v>
      </c>
      <c r="R166" s="71">
        <f t="shared" si="50"/>
        <v>1</v>
      </c>
      <c r="S166" s="71" t="str">
        <f t="shared" si="61"/>
        <v>0</v>
      </c>
      <c r="T166" s="71">
        <f t="shared" si="51"/>
        <v>0</v>
      </c>
      <c r="U166" s="71" t="str">
        <f t="shared" si="62"/>
        <v>0</v>
      </c>
      <c r="V166" s="71">
        <f t="shared" si="52"/>
        <v>0</v>
      </c>
      <c r="W166" s="71" t="str">
        <f t="shared" si="63"/>
        <v>0</v>
      </c>
      <c r="X166" s="71">
        <f t="shared" si="53"/>
        <v>0</v>
      </c>
      <c r="Y166" s="71" t="str">
        <f t="shared" si="64"/>
        <v>0</v>
      </c>
      <c r="Z166" s="71">
        <f t="shared" si="54"/>
        <v>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</row>
    <row r="167" spans="1:39" ht="15.75" thickBot="1">
      <c r="A167" s="102">
        <v>43868.41679398148</v>
      </c>
      <c r="B167" s="64">
        <f>Parâmetros!G156*0.04*46.0055</f>
        <v>16.746001999999997</v>
      </c>
      <c r="C167" s="97">
        <f t="shared" si="65"/>
        <v>16.746001999999997</v>
      </c>
      <c r="D167" s="101">
        <f t="shared" si="44"/>
        <v>3.3492003999999991</v>
      </c>
      <c r="E167" s="60" t="str">
        <f t="shared" si="55"/>
        <v>1</v>
      </c>
      <c r="F167" s="69">
        <f t="shared" si="45"/>
        <v>-137.67264804999999</v>
      </c>
      <c r="G167" s="60" t="str">
        <f t="shared" si="56"/>
        <v>0</v>
      </c>
      <c r="H167" s="69">
        <f t="shared" si="46"/>
        <v>-27.836324024999996</v>
      </c>
      <c r="I167" s="60" t="str">
        <f t="shared" si="57"/>
        <v>0</v>
      </c>
      <c r="J167" s="69">
        <f t="shared" si="47"/>
        <v>91.42337550370371</v>
      </c>
      <c r="K167" s="60" t="str">
        <f t="shared" si="58"/>
        <v>0</v>
      </c>
      <c r="L167" s="69">
        <f t="shared" si="48"/>
        <v>83.126047270588245</v>
      </c>
      <c r="M167" s="73" t="str">
        <f t="shared" si="59"/>
        <v>0</v>
      </c>
      <c r="N167" s="76">
        <f t="shared" si="49"/>
        <v>3.3492003999999991</v>
      </c>
      <c r="O167" s="77">
        <v>260</v>
      </c>
      <c r="Q167" s="71" t="str">
        <f t="shared" si="60"/>
        <v>1</v>
      </c>
      <c r="R167" s="71">
        <f t="shared" si="50"/>
        <v>1</v>
      </c>
      <c r="S167" s="71" t="str">
        <f t="shared" si="61"/>
        <v>0</v>
      </c>
      <c r="T167" s="71">
        <f t="shared" si="51"/>
        <v>0</v>
      </c>
      <c r="U167" s="71" t="str">
        <f t="shared" si="62"/>
        <v>0</v>
      </c>
      <c r="V167" s="71">
        <f t="shared" si="52"/>
        <v>0</v>
      </c>
      <c r="W167" s="71" t="str">
        <f t="shared" si="63"/>
        <v>0</v>
      </c>
      <c r="X167" s="71">
        <f t="shared" si="53"/>
        <v>0</v>
      </c>
      <c r="Y167" s="71" t="str">
        <f t="shared" si="64"/>
        <v>0</v>
      </c>
      <c r="Z167" s="71">
        <f t="shared" si="54"/>
        <v>0</v>
      </c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</row>
    <row r="168" spans="1:39" ht="15.75" thickBot="1">
      <c r="A168" s="102">
        <v>43868.458460648151</v>
      </c>
      <c r="B168" s="64">
        <f>Parâmetros!G157*0.04*46.0055</f>
        <v>11.887821199999999</v>
      </c>
      <c r="C168" s="97">
        <f t="shared" si="65"/>
        <v>11.887821199999999</v>
      </c>
      <c r="D168" s="101">
        <f t="shared" si="44"/>
        <v>2.3775642399999999</v>
      </c>
      <c r="E168" s="60" t="str">
        <f t="shared" si="55"/>
        <v>1</v>
      </c>
      <c r="F168" s="69">
        <f t="shared" si="45"/>
        <v>-142.40937433000002</v>
      </c>
      <c r="G168" s="60" t="str">
        <f t="shared" si="56"/>
        <v>0</v>
      </c>
      <c r="H168" s="69">
        <f t="shared" si="46"/>
        <v>-30.20468716500001</v>
      </c>
      <c r="I168" s="60" t="str">
        <f t="shared" si="57"/>
        <v>0</v>
      </c>
      <c r="J168" s="69">
        <f t="shared" si="47"/>
        <v>90.949552931851855</v>
      </c>
      <c r="K168" s="60" t="str">
        <f t="shared" si="58"/>
        <v>0</v>
      </c>
      <c r="L168" s="69">
        <f t="shared" si="48"/>
        <v>82.611651656470571</v>
      </c>
      <c r="M168" s="73" t="str">
        <f t="shared" si="59"/>
        <v>0</v>
      </c>
      <c r="N168" s="76">
        <f t="shared" si="49"/>
        <v>2.3775642399999999</v>
      </c>
      <c r="O168" s="77">
        <v>260</v>
      </c>
      <c r="Q168" s="71" t="str">
        <f t="shared" si="60"/>
        <v>1</v>
      </c>
      <c r="R168" s="71">
        <f t="shared" si="50"/>
        <v>1</v>
      </c>
      <c r="S168" s="71" t="str">
        <f t="shared" si="61"/>
        <v>0</v>
      </c>
      <c r="T168" s="71">
        <f t="shared" si="51"/>
        <v>0</v>
      </c>
      <c r="U168" s="71" t="str">
        <f t="shared" si="62"/>
        <v>0</v>
      </c>
      <c r="V168" s="71">
        <f t="shared" si="52"/>
        <v>0</v>
      </c>
      <c r="W168" s="71" t="str">
        <f t="shared" si="63"/>
        <v>0</v>
      </c>
      <c r="X168" s="71">
        <f t="shared" si="53"/>
        <v>0</v>
      </c>
      <c r="Y168" s="71" t="str">
        <f t="shared" si="64"/>
        <v>0</v>
      </c>
      <c r="Z168" s="71">
        <f t="shared" si="54"/>
        <v>0</v>
      </c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</row>
    <row r="169" spans="1:39" ht="15.75" thickBot="1">
      <c r="A169" s="102">
        <v>43868.500127314815</v>
      </c>
      <c r="B169" s="64">
        <f>Parâmetros!G158*0.04*46.0055</f>
        <v>11.427766200000001</v>
      </c>
      <c r="C169" s="97">
        <f t="shared" si="65"/>
        <v>11.427766200000001</v>
      </c>
      <c r="D169" s="101">
        <f t="shared" si="44"/>
        <v>2.28555324</v>
      </c>
      <c r="E169" s="60" t="str">
        <f t="shared" si="55"/>
        <v>1</v>
      </c>
      <c r="F169" s="69">
        <f t="shared" si="45"/>
        <v>-142.85792795500001</v>
      </c>
      <c r="G169" s="60" t="str">
        <f t="shared" si="56"/>
        <v>0</v>
      </c>
      <c r="H169" s="69">
        <f t="shared" si="46"/>
        <v>-30.428963977500004</v>
      </c>
      <c r="I169" s="60" t="str">
        <f t="shared" si="57"/>
        <v>0</v>
      </c>
      <c r="J169" s="69">
        <f t="shared" si="47"/>
        <v>90.90468337012345</v>
      </c>
      <c r="K169" s="60" t="str">
        <f t="shared" si="58"/>
        <v>0</v>
      </c>
      <c r="L169" s="69">
        <f t="shared" si="48"/>
        <v>82.56293995058823</v>
      </c>
      <c r="M169" s="73" t="str">
        <f t="shared" si="59"/>
        <v>0</v>
      </c>
      <c r="N169" s="76">
        <f t="shared" si="49"/>
        <v>2.28555324</v>
      </c>
      <c r="O169" s="77">
        <v>260</v>
      </c>
      <c r="Q169" s="71" t="str">
        <f t="shared" si="60"/>
        <v>1</v>
      </c>
      <c r="R169" s="71">
        <f t="shared" si="50"/>
        <v>1</v>
      </c>
      <c r="S169" s="71" t="str">
        <f t="shared" si="61"/>
        <v>0</v>
      </c>
      <c r="T169" s="71">
        <f t="shared" si="51"/>
        <v>0</v>
      </c>
      <c r="U169" s="71" t="str">
        <f t="shared" si="62"/>
        <v>0</v>
      </c>
      <c r="V169" s="71">
        <f t="shared" si="52"/>
        <v>0</v>
      </c>
      <c r="W169" s="71" t="str">
        <f t="shared" si="63"/>
        <v>0</v>
      </c>
      <c r="X169" s="71">
        <f t="shared" si="53"/>
        <v>0</v>
      </c>
      <c r="Y169" s="71" t="str">
        <f t="shared" si="64"/>
        <v>0</v>
      </c>
      <c r="Z169" s="71">
        <f t="shared" si="54"/>
        <v>0</v>
      </c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</row>
    <row r="170" spans="1:39" ht="15.75" thickBot="1">
      <c r="A170" s="102">
        <v>43868.54179398148</v>
      </c>
      <c r="B170" s="64">
        <f>Parâmetros!G159*0.04*46.0055</f>
        <v>10.213220999999999</v>
      </c>
      <c r="C170" s="97">
        <f t="shared" si="65"/>
        <v>10.213220999999999</v>
      </c>
      <c r="D170" s="101">
        <f t="shared" si="44"/>
        <v>2.0426441999999998</v>
      </c>
      <c r="E170" s="60" t="str">
        <f t="shared" si="55"/>
        <v>1</v>
      </c>
      <c r="F170" s="69">
        <f t="shared" si="45"/>
        <v>-144.042109525</v>
      </c>
      <c r="G170" s="60" t="str">
        <f t="shared" si="56"/>
        <v>0</v>
      </c>
      <c r="H170" s="69">
        <f t="shared" si="46"/>
        <v>-31.0210547625</v>
      </c>
      <c r="I170" s="60" t="str">
        <f t="shared" si="57"/>
        <v>0</v>
      </c>
      <c r="J170" s="69">
        <f t="shared" si="47"/>
        <v>90.786227727160494</v>
      </c>
      <c r="K170" s="60" t="str">
        <f t="shared" si="58"/>
        <v>0</v>
      </c>
      <c r="L170" s="69">
        <f t="shared" si="48"/>
        <v>82.434341047058822</v>
      </c>
      <c r="M170" s="73" t="str">
        <f t="shared" si="59"/>
        <v>0</v>
      </c>
      <c r="N170" s="76">
        <f t="shared" si="49"/>
        <v>2.0426441999999998</v>
      </c>
      <c r="O170" s="77">
        <v>260</v>
      </c>
      <c r="Q170" s="71" t="str">
        <f t="shared" si="60"/>
        <v>1</v>
      </c>
      <c r="R170" s="71">
        <f t="shared" si="50"/>
        <v>1</v>
      </c>
      <c r="S170" s="71" t="str">
        <f t="shared" si="61"/>
        <v>0</v>
      </c>
      <c r="T170" s="71">
        <f t="shared" si="51"/>
        <v>0</v>
      </c>
      <c r="U170" s="71" t="str">
        <f t="shared" si="62"/>
        <v>0</v>
      </c>
      <c r="V170" s="71">
        <f t="shared" si="52"/>
        <v>0</v>
      </c>
      <c r="W170" s="71" t="str">
        <f t="shared" si="63"/>
        <v>0</v>
      </c>
      <c r="X170" s="71">
        <f t="shared" si="53"/>
        <v>0</v>
      </c>
      <c r="Y170" s="71" t="str">
        <f t="shared" si="64"/>
        <v>0</v>
      </c>
      <c r="Z170" s="71">
        <f t="shared" si="54"/>
        <v>0</v>
      </c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</row>
    <row r="171" spans="1:39" ht="15.75" thickBot="1">
      <c r="A171" s="102">
        <v>43868.583460648151</v>
      </c>
      <c r="B171" s="64">
        <f>Parâmetros!G160*0.04*46.0055</f>
        <v>9.3483175999999997</v>
      </c>
      <c r="C171" s="97">
        <f t="shared" si="65"/>
        <v>9.3483175999999997</v>
      </c>
      <c r="D171" s="101">
        <f t="shared" si="44"/>
        <v>1.86966352</v>
      </c>
      <c r="E171" s="60" t="str">
        <f t="shared" si="55"/>
        <v>1</v>
      </c>
      <c r="F171" s="69">
        <f t="shared" si="45"/>
        <v>-144.88539033999999</v>
      </c>
      <c r="G171" s="60" t="str">
        <f t="shared" si="56"/>
        <v>0</v>
      </c>
      <c r="H171" s="69">
        <f t="shared" si="46"/>
        <v>-31.442695169999993</v>
      </c>
      <c r="I171" s="60" t="str">
        <f t="shared" si="57"/>
        <v>0</v>
      </c>
      <c r="J171" s="69">
        <f t="shared" si="47"/>
        <v>90.701872951111113</v>
      </c>
      <c r="K171" s="60" t="str">
        <f t="shared" si="58"/>
        <v>0</v>
      </c>
      <c r="L171" s="69">
        <f t="shared" si="48"/>
        <v>82.342763040000008</v>
      </c>
      <c r="M171" s="73" t="str">
        <f t="shared" si="59"/>
        <v>0</v>
      </c>
      <c r="N171" s="76">
        <f t="shared" si="49"/>
        <v>1.86966352</v>
      </c>
      <c r="O171" s="77">
        <v>260</v>
      </c>
      <c r="Q171" s="71" t="str">
        <f t="shared" si="60"/>
        <v>1</v>
      </c>
      <c r="R171" s="71">
        <f t="shared" si="50"/>
        <v>1</v>
      </c>
      <c r="S171" s="71" t="str">
        <f t="shared" si="61"/>
        <v>0</v>
      </c>
      <c r="T171" s="71">
        <f t="shared" si="51"/>
        <v>0</v>
      </c>
      <c r="U171" s="71" t="str">
        <f t="shared" si="62"/>
        <v>0</v>
      </c>
      <c r="V171" s="71">
        <f t="shared" si="52"/>
        <v>0</v>
      </c>
      <c r="W171" s="71" t="str">
        <f t="shared" si="63"/>
        <v>0</v>
      </c>
      <c r="X171" s="71">
        <f t="shared" si="53"/>
        <v>0</v>
      </c>
      <c r="Y171" s="71" t="str">
        <f t="shared" si="64"/>
        <v>0</v>
      </c>
      <c r="Z171" s="71">
        <f t="shared" si="54"/>
        <v>0</v>
      </c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</row>
    <row r="172" spans="1:39" ht="15.75" thickBot="1">
      <c r="A172" s="102">
        <v>43868.625127314815</v>
      </c>
      <c r="B172" s="64">
        <f>Parâmetros!G161*0.04*46.0055</f>
        <v>9.7163616000000008</v>
      </c>
      <c r="C172" s="97">
        <f t="shared" si="65"/>
        <v>9.7163616000000008</v>
      </c>
      <c r="D172" s="101">
        <f t="shared" si="44"/>
        <v>1.9432723200000002</v>
      </c>
      <c r="E172" s="60" t="str">
        <f t="shared" si="55"/>
        <v>1</v>
      </c>
      <c r="F172" s="69">
        <f t="shared" si="45"/>
        <v>-144.52654744</v>
      </c>
      <c r="G172" s="60" t="str">
        <f t="shared" si="56"/>
        <v>0</v>
      </c>
      <c r="H172" s="69">
        <f t="shared" si="46"/>
        <v>-31.263273720000001</v>
      </c>
      <c r="I172" s="60" t="str">
        <f t="shared" si="57"/>
        <v>0</v>
      </c>
      <c r="J172" s="69">
        <f t="shared" si="47"/>
        <v>90.737768600493837</v>
      </c>
      <c r="K172" s="60" t="str">
        <f t="shared" si="58"/>
        <v>0</v>
      </c>
      <c r="L172" s="69">
        <f t="shared" si="48"/>
        <v>82.381732404705886</v>
      </c>
      <c r="M172" s="73" t="str">
        <f t="shared" si="59"/>
        <v>0</v>
      </c>
      <c r="N172" s="76">
        <f t="shared" si="49"/>
        <v>1.9432723200000002</v>
      </c>
      <c r="O172" s="77">
        <v>260</v>
      </c>
      <c r="Q172" s="71" t="str">
        <f t="shared" si="60"/>
        <v>1</v>
      </c>
      <c r="R172" s="71">
        <f t="shared" si="50"/>
        <v>1</v>
      </c>
      <c r="S172" s="71" t="str">
        <f t="shared" si="61"/>
        <v>0</v>
      </c>
      <c r="T172" s="71">
        <f t="shared" si="51"/>
        <v>0</v>
      </c>
      <c r="U172" s="71" t="str">
        <f t="shared" si="62"/>
        <v>0</v>
      </c>
      <c r="V172" s="71">
        <f t="shared" si="52"/>
        <v>0</v>
      </c>
      <c r="W172" s="71" t="str">
        <f t="shared" si="63"/>
        <v>0</v>
      </c>
      <c r="X172" s="71">
        <f t="shared" si="53"/>
        <v>0</v>
      </c>
      <c r="Y172" s="71" t="str">
        <f t="shared" si="64"/>
        <v>0</v>
      </c>
      <c r="Z172" s="71">
        <f t="shared" si="54"/>
        <v>0</v>
      </c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</row>
    <row r="173" spans="1:39" ht="15.75" thickBot="1">
      <c r="A173" s="102">
        <v>43868.66679398148</v>
      </c>
      <c r="B173" s="64">
        <f>Parâmetros!G162*0.04*46.0055</f>
        <v>8.8514581999999997</v>
      </c>
      <c r="C173" s="97">
        <f t="shared" si="65"/>
        <v>8.8514581999999997</v>
      </c>
      <c r="D173" s="101">
        <f t="shared" si="44"/>
        <v>1.7702916399999999</v>
      </c>
      <c r="E173" s="60" t="str">
        <f t="shared" si="55"/>
        <v>1</v>
      </c>
      <c r="F173" s="69">
        <f t="shared" si="45"/>
        <v>-145.36982825500002</v>
      </c>
      <c r="G173" s="60" t="str">
        <f t="shared" si="56"/>
        <v>0</v>
      </c>
      <c r="H173" s="69">
        <f t="shared" si="46"/>
        <v>-31.684914127500008</v>
      </c>
      <c r="I173" s="60" t="str">
        <f t="shared" si="57"/>
        <v>0</v>
      </c>
      <c r="J173" s="69">
        <f t="shared" si="47"/>
        <v>90.653413824444442</v>
      </c>
      <c r="K173" s="60" t="str">
        <f t="shared" si="58"/>
        <v>0</v>
      </c>
      <c r="L173" s="69">
        <f t="shared" si="48"/>
        <v>82.290154397647072</v>
      </c>
      <c r="M173" s="73" t="str">
        <f t="shared" si="59"/>
        <v>0</v>
      </c>
      <c r="N173" s="76">
        <f t="shared" si="49"/>
        <v>1.7702916399999999</v>
      </c>
      <c r="O173" s="77">
        <v>260</v>
      </c>
      <c r="Q173" s="71" t="str">
        <f t="shared" si="60"/>
        <v>1</v>
      </c>
      <c r="R173" s="71">
        <f t="shared" si="50"/>
        <v>1</v>
      </c>
      <c r="S173" s="71" t="str">
        <f t="shared" si="61"/>
        <v>0</v>
      </c>
      <c r="T173" s="71">
        <f t="shared" si="51"/>
        <v>0</v>
      </c>
      <c r="U173" s="71" t="str">
        <f t="shared" si="62"/>
        <v>0</v>
      </c>
      <c r="V173" s="71">
        <f t="shared" si="52"/>
        <v>0</v>
      </c>
      <c r="W173" s="71" t="str">
        <f t="shared" si="63"/>
        <v>0</v>
      </c>
      <c r="X173" s="71">
        <f t="shared" si="53"/>
        <v>0</v>
      </c>
      <c r="Y173" s="71" t="str">
        <f t="shared" si="64"/>
        <v>0</v>
      </c>
      <c r="Z173" s="71">
        <f t="shared" si="54"/>
        <v>0</v>
      </c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</row>
    <row r="174" spans="1:39" ht="15.75" thickBot="1">
      <c r="A174" s="102">
        <v>43868.708460648151</v>
      </c>
      <c r="B174" s="64">
        <f>Parâmetros!G163*0.04*46.0055</f>
        <v>9.9555901999999996</v>
      </c>
      <c r="C174" s="97">
        <f t="shared" si="65"/>
        <v>9.9555901999999996</v>
      </c>
      <c r="D174" s="101">
        <f t="shared" si="44"/>
        <v>1.9911180399999999</v>
      </c>
      <c r="E174" s="60" t="str">
        <f t="shared" si="55"/>
        <v>1</v>
      </c>
      <c r="F174" s="69">
        <f t="shared" si="45"/>
        <v>-144.293299555</v>
      </c>
      <c r="G174" s="60" t="str">
        <f t="shared" si="56"/>
        <v>0</v>
      </c>
      <c r="H174" s="69">
        <f t="shared" si="46"/>
        <v>-31.146649777500002</v>
      </c>
      <c r="I174" s="60" t="str">
        <f t="shared" si="57"/>
        <v>0</v>
      </c>
      <c r="J174" s="69">
        <f t="shared" si="47"/>
        <v>90.761100772592599</v>
      </c>
      <c r="K174" s="60" t="str">
        <f t="shared" si="58"/>
        <v>0</v>
      </c>
      <c r="L174" s="69">
        <f t="shared" si="48"/>
        <v>82.407062491764691</v>
      </c>
      <c r="M174" s="73" t="str">
        <f t="shared" si="59"/>
        <v>0</v>
      </c>
      <c r="N174" s="76">
        <f t="shared" si="49"/>
        <v>1.9911180399999999</v>
      </c>
      <c r="O174" s="77">
        <v>260</v>
      </c>
      <c r="Q174" s="71" t="str">
        <f t="shared" si="60"/>
        <v>1</v>
      </c>
      <c r="R174" s="71">
        <f t="shared" si="50"/>
        <v>1</v>
      </c>
      <c r="S174" s="71" t="str">
        <f t="shared" si="61"/>
        <v>0</v>
      </c>
      <c r="T174" s="71">
        <f t="shared" si="51"/>
        <v>0</v>
      </c>
      <c r="U174" s="71" t="str">
        <f t="shared" si="62"/>
        <v>0</v>
      </c>
      <c r="V174" s="71">
        <f t="shared" si="52"/>
        <v>0</v>
      </c>
      <c r="W174" s="71" t="str">
        <f t="shared" si="63"/>
        <v>0</v>
      </c>
      <c r="X174" s="71">
        <f t="shared" si="53"/>
        <v>0</v>
      </c>
      <c r="Y174" s="71" t="str">
        <f t="shared" si="64"/>
        <v>0</v>
      </c>
      <c r="Z174" s="71">
        <f t="shared" si="54"/>
        <v>0</v>
      </c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</row>
    <row r="175" spans="1:39" ht="15.75" thickBot="1">
      <c r="A175" s="102">
        <v>43868.750127314815</v>
      </c>
      <c r="B175" s="64">
        <f>Parâmetros!G164*0.04*46.0055</f>
        <v>12.660713599999999</v>
      </c>
      <c r="C175" s="97">
        <f t="shared" si="65"/>
        <v>12.660713599999999</v>
      </c>
      <c r="D175" s="101">
        <f t="shared" si="44"/>
        <v>2.5321427199999995</v>
      </c>
      <c r="E175" s="60" t="str">
        <f t="shared" si="55"/>
        <v>1</v>
      </c>
      <c r="F175" s="69">
        <f t="shared" si="45"/>
        <v>-141.65580423999998</v>
      </c>
      <c r="G175" s="60" t="str">
        <f t="shared" si="56"/>
        <v>0</v>
      </c>
      <c r="H175" s="69">
        <f t="shared" si="46"/>
        <v>-29.82790211999999</v>
      </c>
      <c r="I175" s="60" t="str">
        <f t="shared" si="57"/>
        <v>0</v>
      </c>
      <c r="J175" s="69">
        <f t="shared" si="47"/>
        <v>91.024933795555555</v>
      </c>
      <c r="K175" s="60" t="str">
        <f t="shared" si="58"/>
        <v>0</v>
      </c>
      <c r="L175" s="69">
        <f t="shared" si="48"/>
        <v>82.693487322352951</v>
      </c>
      <c r="M175" s="73" t="str">
        <f t="shared" si="59"/>
        <v>0</v>
      </c>
      <c r="N175" s="76">
        <f t="shared" si="49"/>
        <v>2.5321427199999995</v>
      </c>
      <c r="O175" s="77">
        <v>260</v>
      </c>
      <c r="Q175" s="71" t="str">
        <f t="shared" si="60"/>
        <v>1</v>
      </c>
      <c r="R175" s="71">
        <f t="shared" si="50"/>
        <v>1</v>
      </c>
      <c r="S175" s="71" t="str">
        <f t="shared" si="61"/>
        <v>0</v>
      </c>
      <c r="T175" s="71">
        <f t="shared" si="51"/>
        <v>0</v>
      </c>
      <c r="U175" s="71" t="str">
        <f t="shared" si="62"/>
        <v>0</v>
      </c>
      <c r="V175" s="71">
        <f t="shared" si="52"/>
        <v>0</v>
      </c>
      <c r="W175" s="71" t="str">
        <f t="shared" si="63"/>
        <v>0</v>
      </c>
      <c r="X175" s="71">
        <f t="shared" si="53"/>
        <v>0</v>
      </c>
      <c r="Y175" s="71" t="str">
        <f t="shared" si="64"/>
        <v>0</v>
      </c>
      <c r="Z175" s="71">
        <f t="shared" si="54"/>
        <v>0</v>
      </c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</row>
    <row r="176" spans="1:39" ht="15.75" thickBot="1">
      <c r="A176" s="102">
        <v>43868.79179398148</v>
      </c>
      <c r="B176" s="64">
        <f>Parâmetros!G165*0.04*46.0055</f>
        <v>17.997351599999998</v>
      </c>
      <c r="C176" s="97">
        <f t="shared" si="65"/>
        <v>17.997351599999998</v>
      </c>
      <c r="D176" s="101">
        <f t="shared" si="44"/>
        <v>3.5994703199999996</v>
      </c>
      <c r="E176" s="60" t="str">
        <f t="shared" si="55"/>
        <v>1</v>
      </c>
      <c r="F176" s="69">
        <f t="shared" si="45"/>
        <v>-136.45258218999999</v>
      </c>
      <c r="G176" s="60" t="str">
        <f t="shared" si="56"/>
        <v>0</v>
      </c>
      <c r="H176" s="69">
        <f t="shared" si="46"/>
        <v>-27.226291094999993</v>
      </c>
      <c r="I176" s="60" t="str">
        <f t="shared" si="57"/>
        <v>0</v>
      </c>
      <c r="J176" s="69">
        <f t="shared" si="47"/>
        <v>91.545420711604947</v>
      </c>
      <c r="K176" s="60" t="str">
        <f t="shared" si="58"/>
        <v>0</v>
      </c>
      <c r="L176" s="69">
        <f t="shared" si="48"/>
        <v>83.258543110588249</v>
      </c>
      <c r="M176" s="73" t="str">
        <f t="shared" si="59"/>
        <v>0</v>
      </c>
      <c r="N176" s="76">
        <f t="shared" si="49"/>
        <v>3.5994703199999996</v>
      </c>
      <c r="O176" s="77">
        <v>260</v>
      </c>
      <c r="Q176" s="71" t="str">
        <f t="shared" si="60"/>
        <v>1</v>
      </c>
      <c r="R176" s="71">
        <f t="shared" si="50"/>
        <v>1</v>
      </c>
      <c r="S176" s="71" t="str">
        <f t="shared" si="61"/>
        <v>0</v>
      </c>
      <c r="T176" s="71">
        <f t="shared" si="51"/>
        <v>0</v>
      </c>
      <c r="U176" s="71" t="str">
        <f t="shared" si="62"/>
        <v>0</v>
      </c>
      <c r="V176" s="71">
        <f t="shared" si="52"/>
        <v>0</v>
      </c>
      <c r="W176" s="71" t="str">
        <f t="shared" si="63"/>
        <v>0</v>
      </c>
      <c r="X176" s="71">
        <f t="shared" si="53"/>
        <v>0</v>
      </c>
      <c r="Y176" s="71" t="str">
        <f t="shared" si="64"/>
        <v>0</v>
      </c>
      <c r="Z176" s="71">
        <f t="shared" si="54"/>
        <v>0</v>
      </c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</row>
    <row r="177" spans="1:39" ht="15.75" thickBot="1">
      <c r="A177" s="102">
        <v>43868.833460648151</v>
      </c>
      <c r="B177" s="64">
        <f>Parâmetros!G166*0.04*46.0055</f>
        <v>21.4937696</v>
      </c>
      <c r="C177" s="97">
        <f t="shared" si="65"/>
        <v>21.4937696</v>
      </c>
      <c r="D177" s="101">
        <f t="shared" si="44"/>
        <v>4.2987539200000002</v>
      </c>
      <c r="E177" s="60" t="str">
        <f t="shared" si="55"/>
        <v>1</v>
      </c>
      <c r="F177" s="69">
        <f t="shared" si="45"/>
        <v>-133.04357463999997</v>
      </c>
      <c r="G177" s="60" t="str">
        <f t="shared" si="56"/>
        <v>0</v>
      </c>
      <c r="H177" s="69">
        <f t="shared" si="46"/>
        <v>-25.521787319999987</v>
      </c>
      <c r="I177" s="60" t="str">
        <f t="shared" si="57"/>
        <v>0</v>
      </c>
      <c r="J177" s="69">
        <f t="shared" si="47"/>
        <v>91.886429380740736</v>
      </c>
      <c r="K177" s="60" t="str">
        <f t="shared" si="58"/>
        <v>0</v>
      </c>
      <c r="L177" s="69">
        <f t="shared" si="48"/>
        <v>83.628752075294116</v>
      </c>
      <c r="M177" s="73" t="str">
        <f t="shared" si="59"/>
        <v>0</v>
      </c>
      <c r="N177" s="76">
        <f t="shared" si="49"/>
        <v>4.2987539200000002</v>
      </c>
      <c r="O177" s="77">
        <v>260</v>
      </c>
      <c r="Q177" s="71" t="str">
        <f t="shared" si="60"/>
        <v>1</v>
      </c>
      <c r="R177" s="71">
        <f t="shared" si="50"/>
        <v>1</v>
      </c>
      <c r="S177" s="71" t="str">
        <f t="shared" si="61"/>
        <v>0</v>
      </c>
      <c r="T177" s="71">
        <f t="shared" si="51"/>
        <v>0</v>
      </c>
      <c r="U177" s="71" t="str">
        <f t="shared" si="62"/>
        <v>0</v>
      </c>
      <c r="V177" s="71">
        <f t="shared" si="52"/>
        <v>0</v>
      </c>
      <c r="W177" s="71" t="str">
        <f t="shared" si="63"/>
        <v>0</v>
      </c>
      <c r="X177" s="71">
        <f t="shared" si="53"/>
        <v>0</v>
      </c>
      <c r="Y177" s="71" t="str">
        <f t="shared" si="64"/>
        <v>0</v>
      </c>
      <c r="Z177" s="71">
        <f t="shared" si="54"/>
        <v>0</v>
      </c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</row>
    <row r="178" spans="1:39" ht="15.75" thickBot="1">
      <c r="A178" s="102">
        <v>43868.875127314815</v>
      </c>
      <c r="B178" s="64">
        <f>Parâmetros!G167*0.04*46.0055</f>
        <v>22.837130200000001</v>
      </c>
      <c r="C178" s="97">
        <f t="shared" si="65"/>
        <v>22.837130200000001</v>
      </c>
      <c r="D178" s="101">
        <f t="shared" si="44"/>
        <v>4.56742604</v>
      </c>
      <c r="E178" s="60" t="str">
        <f t="shared" si="55"/>
        <v>1</v>
      </c>
      <c r="F178" s="69">
        <f t="shared" si="45"/>
        <v>-131.73379805499999</v>
      </c>
      <c r="G178" s="60" t="str">
        <f t="shared" si="56"/>
        <v>0</v>
      </c>
      <c r="H178" s="69">
        <f t="shared" si="46"/>
        <v>-24.866899027499997</v>
      </c>
      <c r="I178" s="60" t="str">
        <f t="shared" si="57"/>
        <v>0</v>
      </c>
      <c r="J178" s="69">
        <f t="shared" si="47"/>
        <v>92.017448500987655</v>
      </c>
      <c r="K178" s="60" t="str">
        <f t="shared" si="58"/>
        <v>0</v>
      </c>
      <c r="L178" s="69">
        <f t="shared" si="48"/>
        <v>83.770990256470583</v>
      </c>
      <c r="M178" s="73" t="str">
        <f t="shared" si="59"/>
        <v>0</v>
      </c>
      <c r="N178" s="76">
        <f t="shared" si="49"/>
        <v>4.56742604</v>
      </c>
      <c r="O178" s="77">
        <v>260</v>
      </c>
      <c r="Q178" s="71" t="str">
        <f t="shared" si="60"/>
        <v>1</v>
      </c>
      <c r="R178" s="71">
        <f t="shared" si="50"/>
        <v>1</v>
      </c>
      <c r="S178" s="71" t="str">
        <f t="shared" si="61"/>
        <v>0</v>
      </c>
      <c r="T178" s="71">
        <f t="shared" si="51"/>
        <v>0</v>
      </c>
      <c r="U178" s="71" t="str">
        <f t="shared" si="62"/>
        <v>0</v>
      </c>
      <c r="V178" s="71">
        <f t="shared" si="52"/>
        <v>0</v>
      </c>
      <c r="W178" s="71" t="str">
        <f t="shared" si="63"/>
        <v>0</v>
      </c>
      <c r="X178" s="71">
        <f t="shared" si="53"/>
        <v>0</v>
      </c>
      <c r="Y178" s="71" t="str">
        <f t="shared" si="64"/>
        <v>0</v>
      </c>
      <c r="Z178" s="71">
        <f t="shared" si="54"/>
        <v>0</v>
      </c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</row>
    <row r="179" spans="1:39" ht="15.75" thickBot="1">
      <c r="A179" s="102">
        <v>43868.91679398148</v>
      </c>
      <c r="B179" s="64">
        <f>Parâmetros!G168*0.04*46.0055</f>
        <v>18.310188999999998</v>
      </c>
      <c r="C179" s="97">
        <f t="shared" si="65"/>
        <v>18.310188999999998</v>
      </c>
      <c r="D179" s="101">
        <f t="shared" si="44"/>
        <v>3.6620377999999998</v>
      </c>
      <c r="E179" s="60" t="str">
        <f t="shared" si="55"/>
        <v>1</v>
      </c>
      <c r="F179" s="69">
        <f t="shared" si="45"/>
        <v>-136.14756572499999</v>
      </c>
      <c r="G179" s="60" t="str">
        <f t="shared" si="56"/>
        <v>0</v>
      </c>
      <c r="H179" s="69">
        <f t="shared" si="46"/>
        <v>-27.073782862499996</v>
      </c>
      <c r="I179" s="60" t="str">
        <f t="shared" si="57"/>
        <v>0</v>
      </c>
      <c r="J179" s="69">
        <f t="shared" si="47"/>
        <v>91.575932013580243</v>
      </c>
      <c r="K179" s="60" t="str">
        <f t="shared" si="58"/>
        <v>0</v>
      </c>
      <c r="L179" s="69">
        <f t="shared" si="48"/>
        <v>83.291667070588232</v>
      </c>
      <c r="M179" s="73" t="str">
        <f t="shared" si="59"/>
        <v>0</v>
      </c>
      <c r="N179" s="76">
        <f t="shared" si="49"/>
        <v>3.6620377999999998</v>
      </c>
      <c r="O179" s="77">
        <v>260</v>
      </c>
      <c r="Q179" s="71" t="str">
        <f t="shared" si="60"/>
        <v>1</v>
      </c>
      <c r="R179" s="71">
        <f t="shared" si="50"/>
        <v>1</v>
      </c>
      <c r="S179" s="71" t="str">
        <f t="shared" si="61"/>
        <v>0</v>
      </c>
      <c r="T179" s="71">
        <f t="shared" si="51"/>
        <v>0</v>
      </c>
      <c r="U179" s="71" t="str">
        <f t="shared" si="62"/>
        <v>0</v>
      </c>
      <c r="V179" s="71">
        <f t="shared" si="52"/>
        <v>0</v>
      </c>
      <c r="W179" s="71" t="str">
        <f t="shared" si="63"/>
        <v>0</v>
      </c>
      <c r="X179" s="71">
        <f t="shared" si="53"/>
        <v>0</v>
      </c>
      <c r="Y179" s="71" t="str">
        <f t="shared" si="64"/>
        <v>0</v>
      </c>
      <c r="Z179" s="71">
        <f t="shared" si="54"/>
        <v>0</v>
      </c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</row>
    <row r="180" spans="1:39" ht="15.75" thickBot="1">
      <c r="A180" s="102">
        <v>43868.958460648151</v>
      </c>
      <c r="B180" s="64">
        <f>Parâmetros!G169*0.04*46.0055</f>
        <v>16.138729399999999</v>
      </c>
      <c r="C180" s="97">
        <f t="shared" si="65"/>
        <v>16.138729399999999</v>
      </c>
      <c r="D180" s="101">
        <f t="shared" si="44"/>
        <v>3.2277458799999996</v>
      </c>
      <c r="E180" s="60" t="str">
        <f t="shared" si="55"/>
        <v>1</v>
      </c>
      <c r="F180" s="69">
        <f t="shared" si="45"/>
        <v>-138.264738835</v>
      </c>
      <c r="G180" s="60" t="str">
        <f t="shared" si="56"/>
        <v>0</v>
      </c>
      <c r="H180" s="69">
        <f t="shared" si="46"/>
        <v>-28.132369417500001</v>
      </c>
      <c r="I180" s="60" t="str">
        <f t="shared" si="57"/>
        <v>0</v>
      </c>
      <c r="J180" s="69">
        <f t="shared" si="47"/>
        <v>91.364147682222224</v>
      </c>
      <c r="K180" s="60" t="str">
        <f t="shared" si="58"/>
        <v>0</v>
      </c>
      <c r="L180" s="69">
        <f t="shared" si="48"/>
        <v>83.061747818823534</v>
      </c>
      <c r="M180" s="73" t="str">
        <f t="shared" si="59"/>
        <v>0</v>
      </c>
      <c r="N180" s="76">
        <f t="shared" si="49"/>
        <v>3.2277458799999996</v>
      </c>
      <c r="O180" s="77">
        <v>260</v>
      </c>
      <c r="Q180" s="71" t="str">
        <f t="shared" si="60"/>
        <v>1</v>
      </c>
      <c r="R180" s="71">
        <f t="shared" si="50"/>
        <v>1</v>
      </c>
      <c r="S180" s="71" t="str">
        <f t="shared" si="61"/>
        <v>0</v>
      </c>
      <c r="T180" s="71">
        <f t="shared" si="51"/>
        <v>0</v>
      </c>
      <c r="U180" s="71" t="str">
        <f t="shared" si="62"/>
        <v>0</v>
      </c>
      <c r="V180" s="71">
        <f t="shared" si="52"/>
        <v>0</v>
      </c>
      <c r="W180" s="71" t="str">
        <f t="shared" si="63"/>
        <v>0</v>
      </c>
      <c r="X180" s="71">
        <f t="shared" si="53"/>
        <v>0</v>
      </c>
      <c r="Y180" s="71" t="str">
        <f t="shared" si="64"/>
        <v>0</v>
      </c>
      <c r="Z180" s="71">
        <f t="shared" si="54"/>
        <v>0</v>
      </c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</row>
    <row r="181" spans="1:39" ht="15.75" thickBot="1">
      <c r="A181" s="102">
        <v>43869.000127314815</v>
      </c>
      <c r="B181" s="64">
        <f>Parâmetros!G170*0.04*46.0055</f>
        <v>15.807489800000001</v>
      </c>
      <c r="C181" s="97">
        <f t="shared" si="65"/>
        <v>15.807489800000001</v>
      </c>
      <c r="D181" s="101">
        <f t="shared" si="44"/>
        <v>3.1614979600000002</v>
      </c>
      <c r="E181" s="60" t="str">
        <f t="shared" si="55"/>
        <v>1</v>
      </c>
      <c r="F181" s="69">
        <f t="shared" si="45"/>
        <v>-138.58769744499998</v>
      </c>
      <c r="G181" s="60" t="str">
        <f t="shared" si="56"/>
        <v>0</v>
      </c>
      <c r="H181" s="69">
        <f t="shared" si="46"/>
        <v>-28.293848722499988</v>
      </c>
      <c r="I181" s="60" t="str">
        <f t="shared" si="57"/>
        <v>0</v>
      </c>
      <c r="J181" s="69">
        <f t="shared" si="47"/>
        <v>91.331841597777782</v>
      </c>
      <c r="K181" s="60" t="str">
        <f t="shared" si="58"/>
        <v>0</v>
      </c>
      <c r="L181" s="69">
        <f t="shared" si="48"/>
        <v>83.026675390588238</v>
      </c>
      <c r="M181" s="73" t="str">
        <f t="shared" si="59"/>
        <v>0</v>
      </c>
      <c r="N181" s="76">
        <f t="shared" si="49"/>
        <v>3.1614979600000002</v>
      </c>
      <c r="O181" s="77">
        <v>260</v>
      </c>
      <c r="Q181" s="71" t="str">
        <f t="shared" si="60"/>
        <v>1</v>
      </c>
      <c r="R181" s="71">
        <f t="shared" si="50"/>
        <v>1</v>
      </c>
      <c r="S181" s="71" t="str">
        <f t="shared" si="61"/>
        <v>0</v>
      </c>
      <c r="T181" s="71">
        <f t="shared" si="51"/>
        <v>0</v>
      </c>
      <c r="U181" s="71" t="str">
        <f t="shared" si="62"/>
        <v>0</v>
      </c>
      <c r="V181" s="71">
        <f t="shared" si="52"/>
        <v>0</v>
      </c>
      <c r="W181" s="71" t="str">
        <f t="shared" si="63"/>
        <v>0</v>
      </c>
      <c r="X181" s="71">
        <f t="shared" si="53"/>
        <v>0</v>
      </c>
      <c r="Y181" s="71" t="str">
        <f t="shared" si="64"/>
        <v>0</v>
      </c>
      <c r="Z181" s="71">
        <f t="shared" si="54"/>
        <v>0</v>
      </c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</row>
    <row r="182" spans="1:39" ht="15.75" thickBot="1">
      <c r="A182" s="102">
        <v>43869.04179398148</v>
      </c>
      <c r="B182" s="64">
        <f>Parâmetros!G171*0.04*46.0055</f>
        <v>14.813770999999999</v>
      </c>
      <c r="C182" s="97">
        <f t="shared" si="65"/>
        <v>14.813770999999999</v>
      </c>
      <c r="D182" s="101">
        <f t="shared" si="44"/>
        <v>2.9627541999999996</v>
      </c>
      <c r="E182" s="60" t="str">
        <f t="shared" si="55"/>
        <v>1</v>
      </c>
      <c r="F182" s="69">
        <f t="shared" si="45"/>
        <v>-139.55657327500001</v>
      </c>
      <c r="G182" s="60" t="str">
        <f t="shared" si="56"/>
        <v>0</v>
      </c>
      <c r="H182" s="69">
        <f t="shared" si="46"/>
        <v>-28.778286637500003</v>
      </c>
      <c r="I182" s="60" t="str">
        <f t="shared" si="57"/>
        <v>0</v>
      </c>
      <c r="J182" s="69">
        <f t="shared" si="47"/>
        <v>91.234923344444439</v>
      </c>
      <c r="K182" s="60" t="str">
        <f t="shared" si="58"/>
        <v>0</v>
      </c>
      <c r="L182" s="69">
        <f t="shared" si="48"/>
        <v>82.921458105882365</v>
      </c>
      <c r="M182" s="73" t="str">
        <f t="shared" si="59"/>
        <v>0</v>
      </c>
      <c r="N182" s="76">
        <f t="shared" si="49"/>
        <v>2.9627541999999996</v>
      </c>
      <c r="O182" s="77">
        <v>260</v>
      </c>
      <c r="Q182" s="71" t="str">
        <f t="shared" si="60"/>
        <v>1</v>
      </c>
      <c r="R182" s="71">
        <f t="shared" si="50"/>
        <v>1</v>
      </c>
      <c r="S182" s="71" t="str">
        <f t="shared" si="61"/>
        <v>0</v>
      </c>
      <c r="T182" s="71">
        <f t="shared" si="51"/>
        <v>0</v>
      </c>
      <c r="U182" s="71" t="str">
        <f t="shared" si="62"/>
        <v>0</v>
      </c>
      <c r="V182" s="71">
        <f t="shared" si="52"/>
        <v>0</v>
      </c>
      <c r="W182" s="71" t="str">
        <f t="shared" si="63"/>
        <v>0</v>
      </c>
      <c r="X182" s="71">
        <f t="shared" si="53"/>
        <v>0</v>
      </c>
      <c r="Y182" s="71" t="str">
        <f t="shared" si="64"/>
        <v>0</v>
      </c>
      <c r="Z182" s="71">
        <f t="shared" si="54"/>
        <v>0</v>
      </c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</row>
    <row r="183" spans="1:39" ht="15.75" thickBot="1">
      <c r="A183" s="102">
        <v>43869.083460648151</v>
      </c>
      <c r="B183" s="64">
        <f>Parâmetros!G172*0.04*46.0055</f>
        <v>11.8510168</v>
      </c>
      <c r="C183" s="97">
        <f t="shared" si="65"/>
        <v>11.8510168</v>
      </c>
      <c r="D183" s="101">
        <f t="shared" si="44"/>
        <v>2.3702033600000001</v>
      </c>
      <c r="E183" s="60" t="str">
        <f t="shared" si="55"/>
        <v>1</v>
      </c>
      <c r="F183" s="69">
        <f t="shared" si="45"/>
        <v>-142.44525862</v>
      </c>
      <c r="G183" s="60" t="str">
        <f t="shared" si="56"/>
        <v>0</v>
      </c>
      <c r="H183" s="69">
        <f t="shared" si="46"/>
        <v>-30.222629310000002</v>
      </c>
      <c r="I183" s="60" t="str">
        <f t="shared" si="57"/>
        <v>0</v>
      </c>
      <c r="J183" s="69">
        <f t="shared" si="47"/>
        <v>90.945963366913588</v>
      </c>
      <c r="K183" s="60" t="str">
        <f t="shared" si="58"/>
        <v>0</v>
      </c>
      <c r="L183" s="69">
        <f t="shared" si="48"/>
        <v>82.607754720000003</v>
      </c>
      <c r="M183" s="73" t="str">
        <f t="shared" si="59"/>
        <v>0</v>
      </c>
      <c r="N183" s="76">
        <f t="shared" si="49"/>
        <v>2.3702033600000001</v>
      </c>
      <c r="O183" s="77">
        <v>260</v>
      </c>
      <c r="Q183" s="71" t="str">
        <f t="shared" si="60"/>
        <v>1</v>
      </c>
      <c r="R183" s="71">
        <f t="shared" si="50"/>
        <v>1</v>
      </c>
      <c r="S183" s="71" t="str">
        <f t="shared" si="61"/>
        <v>0</v>
      </c>
      <c r="T183" s="71">
        <f t="shared" si="51"/>
        <v>0</v>
      </c>
      <c r="U183" s="71" t="str">
        <f t="shared" si="62"/>
        <v>0</v>
      </c>
      <c r="V183" s="71">
        <f t="shared" si="52"/>
        <v>0</v>
      </c>
      <c r="W183" s="71" t="str">
        <f t="shared" si="63"/>
        <v>0</v>
      </c>
      <c r="X183" s="71">
        <f t="shared" si="53"/>
        <v>0</v>
      </c>
      <c r="Y183" s="71" t="str">
        <f t="shared" si="64"/>
        <v>0</v>
      </c>
      <c r="Z183" s="71">
        <f t="shared" si="54"/>
        <v>0</v>
      </c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</row>
    <row r="184" spans="1:39" ht="15.75" thickBot="1">
      <c r="A184" s="102">
        <v>43869.125127314815</v>
      </c>
      <c r="B184" s="64">
        <f>Parâmetros!G173*0.04*46.0055</f>
        <v>10.6916782</v>
      </c>
      <c r="C184" s="97">
        <f t="shared" si="65"/>
        <v>10.6916782</v>
      </c>
      <c r="D184" s="101">
        <f t="shared" si="44"/>
        <v>2.1383356400000002</v>
      </c>
      <c r="E184" s="60" t="str">
        <f t="shared" si="55"/>
        <v>1</v>
      </c>
      <c r="F184" s="69">
        <f t="shared" si="45"/>
        <v>-143.57561375500001</v>
      </c>
      <c r="G184" s="60" t="str">
        <f t="shared" si="56"/>
        <v>0</v>
      </c>
      <c r="H184" s="69">
        <f t="shared" si="46"/>
        <v>-30.787806877500003</v>
      </c>
      <c r="I184" s="60" t="str">
        <f t="shared" si="57"/>
        <v>0</v>
      </c>
      <c r="J184" s="69">
        <f t="shared" si="47"/>
        <v>90.832892071358032</v>
      </c>
      <c r="K184" s="60" t="str">
        <f t="shared" si="58"/>
        <v>0</v>
      </c>
      <c r="L184" s="69">
        <f t="shared" si="48"/>
        <v>82.485001221176475</v>
      </c>
      <c r="M184" s="73" t="str">
        <f t="shared" si="59"/>
        <v>0</v>
      </c>
      <c r="N184" s="76">
        <f t="shared" si="49"/>
        <v>2.1383356400000002</v>
      </c>
      <c r="O184" s="77">
        <v>260</v>
      </c>
      <c r="Q184" s="71" t="str">
        <f t="shared" si="60"/>
        <v>1</v>
      </c>
      <c r="R184" s="71">
        <f t="shared" si="50"/>
        <v>1</v>
      </c>
      <c r="S184" s="71" t="str">
        <f t="shared" si="61"/>
        <v>0</v>
      </c>
      <c r="T184" s="71">
        <f t="shared" si="51"/>
        <v>0</v>
      </c>
      <c r="U184" s="71" t="str">
        <f t="shared" si="62"/>
        <v>0</v>
      </c>
      <c r="V184" s="71">
        <f t="shared" si="52"/>
        <v>0</v>
      </c>
      <c r="W184" s="71" t="str">
        <f t="shared" si="63"/>
        <v>0</v>
      </c>
      <c r="X184" s="71">
        <f t="shared" si="53"/>
        <v>0</v>
      </c>
      <c r="Y184" s="71" t="str">
        <f t="shared" si="64"/>
        <v>0</v>
      </c>
      <c r="Z184" s="71">
        <f t="shared" si="54"/>
        <v>0</v>
      </c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</row>
    <row r="185" spans="1:39" ht="15.75" thickBot="1">
      <c r="A185" s="102">
        <v>43869.16679398148</v>
      </c>
      <c r="B185" s="64">
        <f>Parâmetros!G174*0.04*46.0055</f>
        <v>12.660713599999999</v>
      </c>
      <c r="C185" s="97">
        <f t="shared" si="65"/>
        <v>12.660713599999999</v>
      </c>
      <c r="D185" s="101">
        <f t="shared" si="44"/>
        <v>2.5321427199999995</v>
      </c>
      <c r="E185" s="60" t="str">
        <f t="shared" si="55"/>
        <v>1</v>
      </c>
      <c r="F185" s="69">
        <f t="shared" si="45"/>
        <v>-141.65580423999998</v>
      </c>
      <c r="G185" s="60" t="str">
        <f t="shared" si="56"/>
        <v>0</v>
      </c>
      <c r="H185" s="69">
        <f t="shared" si="46"/>
        <v>-29.82790211999999</v>
      </c>
      <c r="I185" s="60" t="str">
        <f t="shared" si="57"/>
        <v>0</v>
      </c>
      <c r="J185" s="69">
        <f t="shared" si="47"/>
        <v>91.024933795555555</v>
      </c>
      <c r="K185" s="60" t="str">
        <f t="shared" si="58"/>
        <v>0</v>
      </c>
      <c r="L185" s="69">
        <f t="shared" si="48"/>
        <v>82.693487322352951</v>
      </c>
      <c r="M185" s="73" t="str">
        <f t="shared" si="59"/>
        <v>0</v>
      </c>
      <c r="N185" s="76">
        <f t="shared" si="49"/>
        <v>2.5321427199999995</v>
      </c>
      <c r="O185" s="77">
        <v>260</v>
      </c>
      <c r="Q185" s="71" t="str">
        <f t="shared" si="60"/>
        <v>1</v>
      </c>
      <c r="R185" s="71">
        <f t="shared" si="50"/>
        <v>1</v>
      </c>
      <c r="S185" s="71" t="str">
        <f t="shared" si="61"/>
        <v>0</v>
      </c>
      <c r="T185" s="71">
        <f t="shared" si="51"/>
        <v>0</v>
      </c>
      <c r="U185" s="71" t="str">
        <f t="shared" si="62"/>
        <v>0</v>
      </c>
      <c r="V185" s="71">
        <f t="shared" si="52"/>
        <v>0</v>
      </c>
      <c r="W185" s="71" t="str">
        <f t="shared" si="63"/>
        <v>0</v>
      </c>
      <c r="X185" s="71">
        <f t="shared" si="53"/>
        <v>0</v>
      </c>
      <c r="Y185" s="71" t="str">
        <f t="shared" si="64"/>
        <v>0</v>
      </c>
      <c r="Z185" s="71">
        <f t="shared" si="54"/>
        <v>0</v>
      </c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</row>
    <row r="186" spans="1:39" ht="15.75" thickBot="1">
      <c r="A186" s="102">
        <v>43869.208460648151</v>
      </c>
      <c r="B186" s="64">
        <f>Parâmetros!G175*0.04*46.0055</f>
        <v>24.382915000000001</v>
      </c>
      <c r="C186" s="97">
        <f t="shared" si="65"/>
        <v>24.382915000000001</v>
      </c>
      <c r="D186" s="101">
        <f t="shared" si="44"/>
        <v>4.8765830000000001</v>
      </c>
      <c r="E186" s="60" t="str">
        <f t="shared" si="55"/>
        <v>1</v>
      </c>
      <c r="F186" s="69">
        <f t="shared" si="45"/>
        <v>-130.22665787500003</v>
      </c>
      <c r="G186" s="60" t="str">
        <f t="shared" si="56"/>
        <v>0</v>
      </c>
      <c r="H186" s="69">
        <f t="shared" si="46"/>
        <v>-24.113328937500015</v>
      </c>
      <c r="I186" s="60" t="str">
        <f t="shared" si="57"/>
        <v>0</v>
      </c>
      <c r="J186" s="69">
        <f t="shared" si="47"/>
        <v>92.168210228395068</v>
      </c>
      <c r="K186" s="60" t="str">
        <f t="shared" si="58"/>
        <v>0</v>
      </c>
      <c r="L186" s="69">
        <f t="shared" si="48"/>
        <v>83.934661588235286</v>
      </c>
      <c r="M186" s="73" t="str">
        <f t="shared" si="59"/>
        <v>0</v>
      </c>
      <c r="N186" s="76">
        <f t="shared" si="49"/>
        <v>4.8765830000000001</v>
      </c>
      <c r="O186" s="77">
        <v>260</v>
      </c>
      <c r="Q186" s="71" t="str">
        <f t="shared" si="60"/>
        <v>1</v>
      </c>
      <c r="R186" s="71">
        <f t="shared" si="50"/>
        <v>1</v>
      </c>
      <c r="S186" s="71" t="str">
        <f t="shared" si="61"/>
        <v>0</v>
      </c>
      <c r="T186" s="71">
        <f t="shared" si="51"/>
        <v>0</v>
      </c>
      <c r="U186" s="71" t="str">
        <f t="shared" si="62"/>
        <v>0</v>
      </c>
      <c r="V186" s="71">
        <f t="shared" si="52"/>
        <v>0</v>
      </c>
      <c r="W186" s="71" t="str">
        <f t="shared" si="63"/>
        <v>0</v>
      </c>
      <c r="X186" s="71">
        <f t="shared" si="53"/>
        <v>0</v>
      </c>
      <c r="Y186" s="71" t="str">
        <f t="shared" si="64"/>
        <v>0</v>
      </c>
      <c r="Z186" s="71">
        <f t="shared" si="54"/>
        <v>0</v>
      </c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</row>
    <row r="187" spans="1:39" ht="15.75" thickBot="1">
      <c r="A187" s="102">
        <v>43869.250127314815</v>
      </c>
      <c r="B187" s="64">
        <f>Parâmetros!G176*0.04*46.0055</f>
        <v>29.958781600000005</v>
      </c>
      <c r="C187" s="97">
        <f t="shared" si="65"/>
        <v>29.958781600000005</v>
      </c>
      <c r="D187" s="101">
        <f t="shared" si="44"/>
        <v>5.9917563200000012</v>
      </c>
      <c r="E187" s="60" t="str">
        <f t="shared" si="55"/>
        <v>1</v>
      </c>
      <c r="F187" s="69">
        <f t="shared" si="45"/>
        <v>-124.79018794000001</v>
      </c>
      <c r="G187" s="60" t="str">
        <f t="shared" si="56"/>
        <v>0</v>
      </c>
      <c r="H187" s="69">
        <f t="shared" si="46"/>
        <v>-21.395093970000005</v>
      </c>
      <c r="I187" s="60" t="str">
        <f t="shared" si="57"/>
        <v>0</v>
      </c>
      <c r="J187" s="69">
        <f t="shared" si="47"/>
        <v>92.712029316543209</v>
      </c>
      <c r="K187" s="60" t="str">
        <f t="shared" si="58"/>
        <v>0</v>
      </c>
      <c r="L187" s="69">
        <f t="shared" si="48"/>
        <v>84.525047463529418</v>
      </c>
      <c r="M187" s="73" t="str">
        <f t="shared" si="59"/>
        <v>0</v>
      </c>
      <c r="N187" s="76">
        <f t="shared" si="49"/>
        <v>5.9917563200000012</v>
      </c>
      <c r="O187" s="77">
        <v>260</v>
      </c>
      <c r="Q187" s="71" t="str">
        <f t="shared" si="60"/>
        <v>1</v>
      </c>
      <c r="R187" s="71">
        <f t="shared" si="50"/>
        <v>1</v>
      </c>
      <c r="S187" s="71" t="str">
        <f t="shared" si="61"/>
        <v>0</v>
      </c>
      <c r="T187" s="71">
        <f t="shared" si="51"/>
        <v>0</v>
      </c>
      <c r="U187" s="71" t="str">
        <f t="shared" si="62"/>
        <v>0</v>
      </c>
      <c r="V187" s="71">
        <f t="shared" si="52"/>
        <v>0</v>
      </c>
      <c r="W187" s="71" t="str">
        <f t="shared" si="63"/>
        <v>0</v>
      </c>
      <c r="X187" s="71">
        <f t="shared" si="53"/>
        <v>0</v>
      </c>
      <c r="Y187" s="71" t="str">
        <f t="shared" si="64"/>
        <v>0</v>
      </c>
      <c r="Z187" s="71">
        <f t="shared" si="54"/>
        <v>0</v>
      </c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</row>
    <row r="188" spans="1:39" ht="15.75" thickBot="1">
      <c r="A188" s="102">
        <v>43869.29179398148</v>
      </c>
      <c r="B188" s="64">
        <f>Parâmetros!G177*0.04*46.0055</f>
        <v>30.860489399999995</v>
      </c>
      <c r="C188" s="97">
        <f t="shared" si="65"/>
        <v>30.860489399999995</v>
      </c>
      <c r="D188" s="101">
        <f t="shared" si="44"/>
        <v>6.172097879999999</v>
      </c>
      <c r="E188" s="60" t="str">
        <f t="shared" si="55"/>
        <v>1</v>
      </c>
      <c r="F188" s="69">
        <f t="shared" si="45"/>
        <v>-123.91102283499998</v>
      </c>
      <c r="G188" s="60" t="str">
        <f t="shared" si="56"/>
        <v>0</v>
      </c>
      <c r="H188" s="69">
        <f t="shared" si="46"/>
        <v>-20.955511417499991</v>
      </c>
      <c r="I188" s="60" t="str">
        <f t="shared" si="57"/>
        <v>0</v>
      </c>
      <c r="J188" s="69">
        <f t="shared" si="47"/>
        <v>92.79997365753087</v>
      </c>
      <c r="K188" s="60" t="str">
        <f t="shared" si="58"/>
        <v>0</v>
      </c>
      <c r="L188" s="69">
        <f t="shared" si="48"/>
        <v>84.620522407058829</v>
      </c>
      <c r="M188" s="73" t="str">
        <f t="shared" si="59"/>
        <v>0</v>
      </c>
      <c r="N188" s="76">
        <f t="shared" si="49"/>
        <v>6.172097879999999</v>
      </c>
      <c r="O188" s="77">
        <v>260</v>
      </c>
      <c r="Q188" s="71" t="str">
        <f t="shared" si="60"/>
        <v>1</v>
      </c>
      <c r="R188" s="71">
        <f t="shared" si="50"/>
        <v>1</v>
      </c>
      <c r="S188" s="71" t="str">
        <f t="shared" si="61"/>
        <v>0</v>
      </c>
      <c r="T188" s="71">
        <f t="shared" si="51"/>
        <v>0</v>
      </c>
      <c r="U188" s="71" t="str">
        <f t="shared" si="62"/>
        <v>0</v>
      </c>
      <c r="V188" s="71">
        <f t="shared" si="52"/>
        <v>0</v>
      </c>
      <c r="W188" s="71" t="str">
        <f t="shared" si="63"/>
        <v>0</v>
      </c>
      <c r="X188" s="71">
        <f t="shared" si="53"/>
        <v>0</v>
      </c>
      <c r="Y188" s="71" t="str">
        <f t="shared" si="64"/>
        <v>0</v>
      </c>
      <c r="Z188" s="71">
        <f t="shared" si="54"/>
        <v>0</v>
      </c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</row>
    <row r="189" spans="1:39" ht="15.75" thickBot="1">
      <c r="A189" s="102">
        <v>43869.333460648151</v>
      </c>
      <c r="B189" s="64">
        <f>Parâmetros!G178*0.04*46.0055</f>
        <v>28.100159399999999</v>
      </c>
      <c r="C189" s="97">
        <f t="shared" si="65"/>
        <v>28.100159399999999</v>
      </c>
      <c r="D189" s="101">
        <f t="shared" si="44"/>
        <v>5.6200318799999991</v>
      </c>
      <c r="E189" s="60" t="str">
        <f t="shared" si="55"/>
        <v>1</v>
      </c>
      <c r="F189" s="69">
        <f t="shared" si="45"/>
        <v>-126.602344585</v>
      </c>
      <c r="G189" s="60" t="str">
        <f t="shared" si="56"/>
        <v>0</v>
      </c>
      <c r="H189" s="69">
        <f t="shared" si="46"/>
        <v>-22.301172292499999</v>
      </c>
      <c r="I189" s="60" t="str">
        <f t="shared" si="57"/>
        <v>0</v>
      </c>
      <c r="J189" s="69">
        <f t="shared" si="47"/>
        <v>92.5307562871605</v>
      </c>
      <c r="K189" s="60" t="str">
        <f t="shared" si="58"/>
        <v>0</v>
      </c>
      <c r="L189" s="69">
        <f t="shared" si="48"/>
        <v>84.328252171764703</v>
      </c>
      <c r="M189" s="73" t="str">
        <f t="shared" si="59"/>
        <v>0</v>
      </c>
      <c r="N189" s="76">
        <f t="shared" si="49"/>
        <v>5.6200318799999991</v>
      </c>
      <c r="O189" s="77">
        <v>260</v>
      </c>
      <c r="Q189" s="71" t="str">
        <f t="shared" si="60"/>
        <v>1</v>
      </c>
      <c r="R189" s="71">
        <f t="shared" si="50"/>
        <v>1</v>
      </c>
      <c r="S189" s="71" t="str">
        <f t="shared" si="61"/>
        <v>0</v>
      </c>
      <c r="T189" s="71">
        <f t="shared" si="51"/>
        <v>0</v>
      </c>
      <c r="U189" s="71" t="str">
        <f t="shared" si="62"/>
        <v>0</v>
      </c>
      <c r="V189" s="71">
        <f t="shared" si="52"/>
        <v>0</v>
      </c>
      <c r="W189" s="71" t="str">
        <f t="shared" si="63"/>
        <v>0</v>
      </c>
      <c r="X189" s="71">
        <f t="shared" si="53"/>
        <v>0</v>
      </c>
      <c r="Y189" s="71" t="str">
        <f t="shared" si="64"/>
        <v>0</v>
      </c>
      <c r="Z189" s="71">
        <f t="shared" si="54"/>
        <v>0</v>
      </c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</row>
    <row r="190" spans="1:39" ht="15.75" thickBot="1">
      <c r="A190" s="102">
        <v>43869.375127314815</v>
      </c>
      <c r="B190" s="64">
        <f>Parâmetros!G179*0.04*46.0055</f>
        <v>17.886938400000002</v>
      </c>
      <c r="C190" s="97">
        <f t="shared" si="65"/>
        <v>17.886938400000002</v>
      </c>
      <c r="D190" s="101">
        <f t="shared" si="44"/>
        <v>3.5773876800000002</v>
      </c>
      <c r="E190" s="60" t="str">
        <f t="shared" si="55"/>
        <v>1</v>
      </c>
      <c r="F190" s="69">
        <f t="shared" si="45"/>
        <v>-136.56023506</v>
      </c>
      <c r="G190" s="60" t="str">
        <f t="shared" si="56"/>
        <v>0</v>
      </c>
      <c r="H190" s="69">
        <f t="shared" si="46"/>
        <v>-27.280117529999998</v>
      </c>
      <c r="I190" s="60" t="str">
        <f t="shared" si="57"/>
        <v>0</v>
      </c>
      <c r="J190" s="69">
        <f t="shared" si="47"/>
        <v>91.534652016790119</v>
      </c>
      <c r="K190" s="60" t="str">
        <f t="shared" si="58"/>
        <v>0</v>
      </c>
      <c r="L190" s="69">
        <f t="shared" si="48"/>
        <v>83.24685230117646</v>
      </c>
      <c r="M190" s="73" t="str">
        <f t="shared" si="59"/>
        <v>0</v>
      </c>
      <c r="N190" s="76">
        <f t="shared" si="49"/>
        <v>3.5773876800000002</v>
      </c>
      <c r="O190" s="77">
        <v>260</v>
      </c>
      <c r="Q190" s="71" t="str">
        <f t="shared" si="60"/>
        <v>1</v>
      </c>
      <c r="R190" s="71">
        <f t="shared" si="50"/>
        <v>1</v>
      </c>
      <c r="S190" s="71" t="str">
        <f t="shared" si="61"/>
        <v>0</v>
      </c>
      <c r="T190" s="71">
        <f t="shared" si="51"/>
        <v>0</v>
      </c>
      <c r="U190" s="71" t="str">
        <f t="shared" si="62"/>
        <v>0</v>
      </c>
      <c r="V190" s="71">
        <f t="shared" si="52"/>
        <v>0</v>
      </c>
      <c r="W190" s="71" t="str">
        <f t="shared" si="63"/>
        <v>0</v>
      </c>
      <c r="X190" s="71">
        <f t="shared" si="53"/>
        <v>0</v>
      </c>
      <c r="Y190" s="71" t="str">
        <f t="shared" si="64"/>
        <v>0</v>
      </c>
      <c r="Z190" s="71">
        <f t="shared" si="54"/>
        <v>0</v>
      </c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</row>
    <row r="191" spans="1:39" ht="15.75" thickBot="1">
      <c r="A191" s="102">
        <v>43869.41679398148</v>
      </c>
      <c r="B191" s="64">
        <f>Parâmetros!G180*0.04*46.0055</f>
        <v>11.7958102</v>
      </c>
      <c r="C191" s="97">
        <f t="shared" si="65"/>
        <v>11.7958102</v>
      </c>
      <c r="D191" s="101">
        <f t="shared" si="44"/>
        <v>2.3591620399999997</v>
      </c>
      <c r="E191" s="60" t="str">
        <f t="shared" si="55"/>
        <v>1</v>
      </c>
      <c r="F191" s="69">
        <f t="shared" si="45"/>
        <v>-142.49908505499999</v>
      </c>
      <c r="G191" s="60" t="str">
        <f t="shared" si="56"/>
        <v>0</v>
      </c>
      <c r="H191" s="69">
        <f t="shared" si="46"/>
        <v>-30.249542527499997</v>
      </c>
      <c r="I191" s="60" t="str">
        <f t="shared" si="57"/>
        <v>0</v>
      </c>
      <c r="J191" s="69">
        <f t="shared" si="47"/>
        <v>90.940579019506174</v>
      </c>
      <c r="K191" s="60" t="str">
        <f t="shared" si="58"/>
        <v>0</v>
      </c>
      <c r="L191" s="69">
        <f t="shared" si="48"/>
        <v>82.601909315294122</v>
      </c>
      <c r="M191" s="73" t="str">
        <f t="shared" si="59"/>
        <v>0</v>
      </c>
      <c r="N191" s="76">
        <f t="shared" si="49"/>
        <v>2.3591620399999997</v>
      </c>
      <c r="O191" s="77">
        <v>260</v>
      </c>
      <c r="Q191" s="71" t="str">
        <f t="shared" si="60"/>
        <v>1</v>
      </c>
      <c r="R191" s="71">
        <f t="shared" si="50"/>
        <v>1</v>
      </c>
      <c r="S191" s="71" t="str">
        <f t="shared" si="61"/>
        <v>0</v>
      </c>
      <c r="T191" s="71">
        <f t="shared" si="51"/>
        <v>0</v>
      </c>
      <c r="U191" s="71" t="str">
        <f t="shared" si="62"/>
        <v>0</v>
      </c>
      <c r="V191" s="71">
        <f t="shared" si="52"/>
        <v>0</v>
      </c>
      <c r="W191" s="71" t="str">
        <f t="shared" si="63"/>
        <v>0</v>
      </c>
      <c r="X191" s="71">
        <f t="shared" si="53"/>
        <v>0</v>
      </c>
      <c r="Y191" s="71" t="str">
        <f t="shared" si="64"/>
        <v>0</v>
      </c>
      <c r="Z191" s="71">
        <f t="shared" si="54"/>
        <v>0</v>
      </c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</row>
    <row r="192" spans="1:39" ht="15.75" thickBot="1">
      <c r="A192" s="102">
        <v>43869.458460648151</v>
      </c>
      <c r="B192" s="64">
        <f>Parâmetros!G181*0.04*46.0055</f>
        <v>9.4403285999999991</v>
      </c>
      <c r="C192" s="97">
        <f t="shared" si="65"/>
        <v>9.4403285999999991</v>
      </c>
      <c r="D192" s="101">
        <f t="shared" si="44"/>
        <v>1.8880657199999997</v>
      </c>
      <c r="E192" s="60" t="str">
        <f t="shared" si="55"/>
        <v>1</v>
      </c>
      <c r="F192" s="69">
        <f t="shared" si="45"/>
        <v>-144.79567961500001</v>
      </c>
      <c r="G192" s="60" t="str">
        <f t="shared" si="56"/>
        <v>0</v>
      </c>
      <c r="H192" s="69">
        <f t="shared" si="46"/>
        <v>-31.397839807500006</v>
      </c>
      <c r="I192" s="60" t="str">
        <f t="shared" si="57"/>
        <v>0</v>
      </c>
      <c r="J192" s="69">
        <f t="shared" si="47"/>
        <v>90.710846863456794</v>
      </c>
      <c r="K192" s="60" t="str">
        <f t="shared" si="58"/>
        <v>0</v>
      </c>
      <c r="L192" s="69">
        <f t="shared" si="48"/>
        <v>82.352505381176456</v>
      </c>
      <c r="M192" s="73" t="str">
        <f t="shared" si="59"/>
        <v>0</v>
      </c>
      <c r="N192" s="76">
        <f t="shared" si="49"/>
        <v>1.8880657199999997</v>
      </c>
      <c r="O192" s="77">
        <v>260</v>
      </c>
      <c r="Q192" s="71" t="str">
        <f t="shared" si="60"/>
        <v>1</v>
      </c>
      <c r="R192" s="71">
        <f t="shared" si="50"/>
        <v>1</v>
      </c>
      <c r="S192" s="71" t="str">
        <f t="shared" si="61"/>
        <v>0</v>
      </c>
      <c r="T192" s="71">
        <f t="shared" si="51"/>
        <v>0</v>
      </c>
      <c r="U192" s="71" t="str">
        <f t="shared" si="62"/>
        <v>0</v>
      </c>
      <c r="V192" s="71">
        <f t="shared" si="52"/>
        <v>0</v>
      </c>
      <c r="W192" s="71" t="str">
        <f t="shared" si="63"/>
        <v>0</v>
      </c>
      <c r="X192" s="71">
        <f t="shared" si="53"/>
        <v>0</v>
      </c>
      <c r="Y192" s="71" t="str">
        <f t="shared" si="64"/>
        <v>0</v>
      </c>
      <c r="Z192" s="71">
        <f t="shared" si="54"/>
        <v>0</v>
      </c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</row>
    <row r="193" spans="1:39" ht="15.75" thickBot="1">
      <c r="A193" s="102">
        <v>43869.500127314815</v>
      </c>
      <c r="B193" s="64">
        <f>Parâmetros!G182*0.04*46.0055</f>
        <v>8.6858383999999997</v>
      </c>
      <c r="C193" s="97">
        <f t="shared" si="65"/>
        <v>8.6858383999999997</v>
      </c>
      <c r="D193" s="101">
        <f t="shared" si="44"/>
        <v>1.73716768</v>
      </c>
      <c r="E193" s="60" t="str">
        <f t="shared" si="55"/>
        <v>1</v>
      </c>
      <c r="F193" s="69">
        <f t="shared" si="45"/>
        <v>-145.53130756000002</v>
      </c>
      <c r="G193" s="60" t="str">
        <f t="shared" si="56"/>
        <v>0</v>
      </c>
      <c r="H193" s="69">
        <f t="shared" si="46"/>
        <v>-31.765653780000008</v>
      </c>
      <c r="I193" s="60" t="str">
        <f t="shared" si="57"/>
        <v>0</v>
      </c>
      <c r="J193" s="69">
        <f t="shared" si="47"/>
        <v>90.637260782222228</v>
      </c>
      <c r="K193" s="60" t="str">
        <f t="shared" si="58"/>
        <v>0</v>
      </c>
      <c r="L193" s="69">
        <f t="shared" si="48"/>
        <v>82.272618183529403</v>
      </c>
      <c r="M193" s="73" t="str">
        <f t="shared" si="59"/>
        <v>0</v>
      </c>
      <c r="N193" s="76">
        <f t="shared" si="49"/>
        <v>1.73716768</v>
      </c>
      <c r="O193" s="77">
        <v>260</v>
      </c>
      <c r="Q193" s="71" t="str">
        <f t="shared" si="60"/>
        <v>1</v>
      </c>
      <c r="R193" s="71">
        <f t="shared" si="50"/>
        <v>1</v>
      </c>
      <c r="S193" s="71" t="str">
        <f t="shared" si="61"/>
        <v>0</v>
      </c>
      <c r="T193" s="71">
        <f t="shared" si="51"/>
        <v>0</v>
      </c>
      <c r="U193" s="71" t="str">
        <f t="shared" si="62"/>
        <v>0</v>
      </c>
      <c r="V193" s="71">
        <f t="shared" si="52"/>
        <v>0</v>
      </c>
      <c r="W193" s="71" t="str">
        <f t="shared" si="63"/>
        <v>0</v>
      </c>
      <c r="X193" s="71">
        <f t="shared" si="53"/>
        <v>0</v>
      </c>
      <c r="Y193" s="71" t="str">
        <f t="shared" si="64"/>
        <v>0</v>
      </c>
      <c r="Z193" s="71">
        <f t="shared" si="54"/>
        <v>0</v>
      </c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</row>
    <row r="194" spans="1:39" ht="15.75" thickBot="1">
      <c r="A194" s="102">
        <v>43869.54179398148</v>
      </c>
      <c r="B194" s="64">
        <f>Parâmetros!G183*0.04*46.0055</f>
        <v>8.5386207999999986</v>
      </c>
      <c r="C194" s="97">
        <f t="shared" si="65"/>
        <v>8.5386207999999986</v>
      </c>
      <c r="D194" s="101">
        <f t="shared" si="44"/>
        <v>1.7077241599999997</v>
      </c>
      <c r="E194" s="60" t="str">
        <f t="shared" si="55"/>
        <v>1</v>
      </c>
      <c r="F194" s="69">
        <f t="shared" si="45"/>
        <v>-145.67484472000001</v>
      </c>
      <c r="G194" s="60" t="str">
        <f t="shared" si="56"/>
        <v>0</v>
      </c>
      <c r="H194" s="69">
        <f t="shared" si="46"/>
        <v>-31.837422360000005</v>
      </c>
      <c r="I194" s="60" t="str">
        <f t="shared" si="57"/>
        <v>0</v>
      </c>
      <c r="J194" s="69">
        <f t="shared" si="47"/>
        <v>90.622902522469133</v>
      </c>
      <c r="K194" s="60" t="str">
        <f t="shared" si="58"/>
        <v>0</v>
      </c>
      <c r="L194" s="69">
        <f t="shared" si="48"/>
        <v>82.25703043764706</v>
      </c>
      <c r="M194" s="73" t="str">
        <f t="shared" si="59"/>
        <v>0</v>
      </c>
      <c r="N194" s="76">
        <f t="shared" si="49"/>
        <v>1.7077241599999997</v>
      </c>
      <c r="O194" s="77">
        <v>260</v>
      </c>
      <c r="Q194" s="71" t="str">
        <f t="shared" si="60"/>
        <v>1</v>
      </c>
      <c r="R194" s="71">
        <f t="shared" si="50"/>
        <v>1</v>
      </c>
      <c r="S194" s="71" t="str">
        <f t="shared" si="61"/>
        <v>0</v>
      </c>
      <c r="T194" s="71">
        <f t="shared" si="51"/>
        <v>0</v>
      </c>
      <c r="U194" s="71" t="str">
        <f t="shared" si="62"/>
        <v>0</v>
      </c>
      <c r="V194" s="71">
        <f t="shared" si="52"/>
        <v>0</v>
      </c>
      <c r="W194" s="71" t="str">
        <f t="shared" si="63"/>
        <v>0</v>
      </c>
      <c r="X194" s="71">
        <f t="shared" si="53"/>
        <v>0</v>
      </c>
      <c r="Y194" s="71" t="str">
        <f t="shared" si="64"/>
        <v>0</v>
      </c>
      <c r="Z194" s="71">
        <f t="shared" si="54"/>
        <v>0</v>
      </c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</row>
    <row r="195" spans="1:39" ht="15.75" thickBot="1">
      <c r="A195" s="102">
        <v>43869.583460648151</v>
      </c>
      <c r="B195" s="64">
        <f>Parâmetros!G184*0.04*46.0055</f>
        <v>8.7226428000000009</v>
      </c>
      <c r="C195" s="97">
        <f t="shared" si="65"/>
        <v>8.7226428000000009</v>
      </c>
      <c r="D195" s="101">
        <f t="shared" si="44"/>
        <v>1.7445285600000002</v>
      </c>
      <c r="E195" s="60" t="str">
        <f t="shared" si="55"/>
        <v>1</v>
      </c>
      <c r="F195" s="69">
        <f t="shared" si="45"/>
        <v>-145.49542327</v>
      </c>
      <c r="G195" s="60" t="str">
        <f t="shared" si="56"/>
        <v>0</v>
      </c>
      <c r="H195" s="69">
        <f t="shared" si="46"/>
        <v>-31.747711635000002</v>
      </c>
      <c r="I195" s="60" t="str">
        <f t="shared" si="57"/>
        <v>0</v>
      </c>
      <c r="J195" s="69">
        <f t="shared" si="47"/>
        <v>90.640850347160494</v>
      </c>
      <c r="K195" s="60" t="str">
        <f t="shared" si="58"/>
        <v>0</v>
      </c>
      <c r="L195" s="69">
        <f t="shared" si="48"/>
        <v>82.276515119999985</v>
      </c>
      <c r="M195" s="73" t="str">
        <f t="shared" si="59"/>
        <v>0</v>
      </c>
      <c r="N195" s="76">
        <f t="shared" si="49"/>
        <v>1.7445285600000002</v>
      </c>
      <c r="O195" s="77">
        <v>260</v>
      </c>
      <c r="Q195" s="71" t="str">
        <f t="shared" si="60"/>
        <v>1</v>
      </c>
      <c r="R195" s="71">
        <f t="shared" si="50"/>
        <v>1</v>
      </c>
      <c r="S195" s="71" t="str">
        <f t="shared" si="61"/>
        <v>0</v>
      </c>
      <c r="T195" s="71">
        <f t="shared" si="51"/>
        <v>0</v>
      </c>
      <c r="U195" s="71" t="str">
        <f t="shared" si="62"/>
        <v>0</v>
      </c>
      <c r="V195" s="71">
        <f t="shared" si="52"/>
        <v>0</v>
      </c>
      <c r="W195" s="71" t="str">
        <f t="shared" si="63"/>
        <v>0</v>
      </c>
      <c r="X195" s="71">
        <f t="shared" si="53"/>
        <v>0</v>
      </c>
      <c r="Y195" s="71" t="str">
        <f t="shared" si="64"/>
        <v>0</v>
      </c>
      <c r="Z195" s="71">
        <f t="shared" si="54"/>
        <v>0</v>
      </c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</row>
    <row r="196" spans="1:39" ht="15.75" thickBot="1">
      <c r="A196" s="102">
        <v>43869.625127314815</v>
      </c>
      <c r="B196" s="64">
        <f>Parâmetros!G185*0.04*46.0055</f>
        <v>8.2257833999999992</v>
      </c>
      <c r="C196" s="97">
        <f t="shared" si="65"/>
        <v>8.2257833999999992</v>
      </c>
      <c r="D196" s="101">
        <f t="shared" si="44"/>
        <v>1.6451566799999997</v>
      </c>
      <c r="E196" s="60" t="str">
        <f t="shared" si="55"/>
        <v>1</v>
      </c>
      <c r="F196" s="69">
        <f t="shared" si="45"/>
        <v>-145.979861185</v>
      </c>
      <c r="G196" s="60" t="str">
        <f t="shared" si="56"/>
        <v>0</v>
      </c>
      <c r="H196" s="69">
        <f t="shared" si="46"/>
        <v>-31.989930592500002</v>
      </c>
      <c r="I196" s="60" t="str">
        <f t="shared" si="57"/>
        <v>0</v>
      </c>
      <c r="J196" s="69">
        <f t="shared" si="47"/>
        <v>90.592391220493823</v>
      </c>
      <c r="K196" s="60" t="str">
        <f t="shared" si="58"/>
        <v>0</v>
      </c>
      <c r="L196" s="69">
        <f t="shared" si="48"/>
        <v>82.223906477647049</v>
      </c>
      <c r="M196" s="73" t="str">
        <f t="shared" si="59"/>
        <v>0</v>
      </c>
      <c r="N196" s="76">
        <f t="shared" si="49"/>
        <v>1.6451566799999997</v>
      </c>
      <c r="O196" s="77">
        <v>260</v>
      </c>
      <c r="Q196" s="71" t="str">
        <f t="shared" si="60"/>
        <v>1</v>
      </c>
      <c r="R196" s="71">
        <f t="shared" si="50"/>
        <v>1</v>
      </c>
      <c r="S196" s="71" t="str">
        <f t="shared" si="61"/>
        <v>0</v>
      </c>
      <c r="T196" s="71">
        <f t="shared" si="51"/>
        <v>0</v>
      </c>
      <c r="U196" s="71" t="str">
        <f t="shared" si="62"/>
        <v>0</v>
      </c>
      <c r="V196" s="71">
        <f t="shared" si="52"/>
        <v>0</v>
      </c>
      <c r="W196" s="71" t="str">
        <f t="shared" si="63"/>
        <v>0</v>
      </c>
      <c r="X196" s="71">
        <f t="shared" si="53"/>
        <v>0</v>
      </c>
      <c r="Y196" s="71" t="str">
        <f t="shared" si="64"/>
        <v>0</v>
      </c>
      <c r="Z196" s="71">
        <f t="shared" si="54"/>
        <v>0</v>
      </c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</row>
    <row r="197" spans="1:39" ht="15.75" thickBot="1">
      <c r="A197" s="102">
        <v>43869.66679398148</v>
      </c>
      <c r="B197" s="64">
        <f>Parâmetros!G186*0.04*46.0055</f>
        <v>8.4098053999999998</v>
      </c>
      <c r="C197" s="97">
        <f t="shared" si="65"/>
        <v>8.4098053999999998</v>
      </c>
      <c r="D197" s="101">
        <f t="shared" si="44"/>
        <v>1.6819610799999998</v>
      </c>
      <c r="E197" s="60" t="str">
        <f t="shared" si="55"/>
        <v>1</v>
      </c>
      <c r="F197" s="69">
        <f t="shared" si="45"/>
        <v>-145.800439735</v>
      </c>
      <c r="G197" s="60" t="str">
        <f t="shared" si="56"/>
        <v>0</v>
      </c>
      <c r="H197" s="69">
        <f t="shared" si="46"/>
        <v>-31.900219867499999</v>
      </c>
      <c r="I197" s="60" t="str">
        <f t="shared" si="57"/>
        <v>0</v>
      </c>
      <c r="J197" s="69">
        <f t="shared" si="47"/>
        <v>90.610339045185185</v>
      </c>
      <c r="K197" s="60" t="str">
        <f t="shared" si="58"/>
        <v>0</v>
      </c>
      <c r="L197" s="69">
        <f t="shared" si="48"/>
        <v>82.243391160000016</v>
      </c>
      <c r="M197" s="73" t="str">
        <f t="shared" si="59"/>
        <v>0</v>
      </c>
      <c r="N197" s="76">
        <f t="shared" si="49"/>
        <v>1.6819610799999998</v>
      </c>
      <c r="O197" s="77">
        <v>260</v>
      </c>
      <c r="Q197" s="71" t="str">
        <f t="shared" si="60"/>
        <v>1</v>
      </c>
      <c r="R197" s="71">
        <f t="shared" si="50"/>
        <v>1</v>
      </c>
      <c r="S197" s="71" t="str">
        <f t="shared" si="61"/>
        <v>0</v>
      </c>
      <c r="T197" s="71">
        <f t="shared" si="51"/>
        <v>0</v>
      </c>
      <c r="U197" s="71" t="str">
        <f t="shared" si="62"/>
        <v>0</v>
      </c>
      <c r="V197" s="71">
        <f t="shared" si="52"/>
        <v>0</v>
      </c>
      <c r="W197" s="71" t="str">
        <f t="shared" si="63"/>
        <v>0</v>
      </c>
      <c r="X197" s="71">
        <f t="shared" si="53"/>
        <v>0</v>
      </c>
      <c r="Y197" s="71" t="str">
        <f t="shared" si="64"/>
        <v>0</v>
      </c>
      <c r="Z197" s="71">
        <f t="shared" si="54"/>
        <v>0</v>
      </c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</row>
    <row r="198" spans="1:39" ht="15.75" thickBot="1">
      <c r="A198" s="102">
        <v>43869.708460648151</v>
      </c>
      <c r="B198" s="64">
        <f>Parâmetros!G187*0.04*46.0055</f>
        <v>8.5202185999999998</v>
      </c>
      <c r="C198" s="97">
        <f t="shared" si="65"/>
        <v>8.5202185999999998</v>
      </c>
      <c r="D198" s="101">
        <f t="shared" si="44"/>
        <v>1.70404372</v>
      </c>
      <c r="E198" s="60" t="str">
        <f t="shared" si="55"/>
        <v>1</v>
      </c>
      <c r="F198" s="69">
        <f t="shared" si="45"/>
        <v>-145.69278686499999</v>
      </c>
      <c r="G198" s="60" t="str">
        <f t="shared" si="56"/>
        <v>0</v>
      </c>
      <c r="H198" s="69">
        <f t="shared" si="46"/>
        <v>-31.846393432499994</v>
      </c>
      <c r="I198" s="60" t="str">
        <f t="shared" si="57"/>
        <v>0</v>
      </c>
      <c r="J198" s="69">
        <f t="shared" si="47"/>
        <v>90.621107739999999</v>
      </c>
      <c r="K198" s="60" t="str">
        <f t="shared" si="58"/>
        <v>0</v>
      </c>
      <c r="L198" s="69">
        <f t="shared" si="48"/>
        <v>82.255081969411748</v>
      </c>
      <c r="M198" s="73" t="str">
        <f t="shared" si="59"/>
        <v>0</v>
      </c>
      <c r="N198" s="76">
        <f t="shared" si="49"/>
        <v>1.70404372</v>
      </c>
      <c r="O198" s="77">
        <v>260</v>
      </c>
      <c r="Q198" s="71" t="str">
        <f t="shared" si="60"/>
        <v>1</v>
      </c>
      <c r="R198" s="71">
        <f t="shared" si="50"/>
        <v>1</v>
      </c>
      <c r="S198" s="71" t="str">
        <f t="shared" si="61"/>
        <v>0</v>
      </c>
      <c r="T198" s="71">
        <f t="shared" si="51"/>
        <v>0</v>
      </c>
      <c r="U198" s="71" t="str">
        <f t="shared" si="62"/>
        <v>0</v>
      </c>
      <c r="V198" s="71">
        <f t="shared" si="52"/>
        <v>0</v>
      </c>
      <c r="W198" s="71" t="str">
        <f t="shared" si="63"/>
        <v>0</v>
      </c>
      <c r="X198" s="71">
        <f t="shared" si="53"/>
        <v>0</v>
      </c>
      <c r="Y198" s="71" t="str">
        <f t="shared" si="64"/>
        <v>0</v>
      </c>
      <c r="Z198" s="71">
        <f t="shared" si="54"/>
        <v>0</v>
      </c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</row>
    <row r="199" spans="1:39" ht="15.75" thickBot="1">
      <c r="A199" s="102">
        <v>43869.750127314815</v>
      </c>
      <c r="B199" s="64">
        <f>Parâmetros!G188*0.04*46.0055</f>
        <v>9.7347637999999996</v>
      </c>
      <c r="C199" s="97">
        <f t="shared" si="65"/>
        <v>9.7347637999999996</v>
      </c>
      <c r="D199" s="101">
        <f t="shared" si="44"/>
        <v>1.9469527600000001</v>
      </c>
      <c r="E199" s="60" t="str">
        <f t="shared" si="55"/>
        <v>1</v>
      </c>
      <c r="F199" s="69">
        <f t="shared" si="45"/>
        <v>-144.508605295</v>
      </c>
      <c r="G199" s="60" t="str">
        <f t="shared" si="56"/>
        <v>0</v>
      </c>
      <c r="H199" s="69">
        <f t="shared" si="46"/>
        <v>-31.254302647499998</v>
      </c>
      <c r="I199" s="60" t="str">
        <f t="shared" si="57"/>
        <v>0</v>
      </c>
      <c r="J199" s="69">
        <f t="shared" si="47"/>
        <v>90.739563382962956</v>
      </c>
      <c r="K199" s="60" t="str">
        <f t="shared" si="58"/>
        <v>0</v>
      </c>
      <c r="L199" s="69">
        <f t="shared" si="48"/>
        <v>82.383680872941184</v>
      </c>
      <c r="M199" s="73" t="str">
        <f t="shared" si="59"/>
        <v>0</v>
      </c>
      <c r="N199" s="76">
        <f t="shared" si="49"/>
        <v>1.9469527600000001</v>
      </c>
      <c r="O199" s="77">
        <v>260</v>
      </c>
      <c r="Q199" s="71" t="str">
        <f t="shared" si="60"/>
        <v>1</v>
      </c>
      <c r="R199" s="71">
        <f t="shared" si="50"/>
        <v>1</v>
      </c>
      <c r="S199" s="71" t="str">
        <f t="shared" si="61"/>
        <v>0</v>
      </c>
      <c r="T199" s="71">
        <f t="shared" si="51"/>
        <v>0</v>
      </c>
      <c r="U199" s="71" t="str">
        <f t="shared" si="62"/>
        <v>0</v>
      </c>
      <c r="V199" s="71">
        <f t="shared" si="52"/>
        <v>0</v>
      </c>
      <c r="W199" s="71" t="str">
        <f t="shared" si="63"/>
        <v>0</v>
      </c>
      <c r="X199" s="71">
        <f t="shared" si="53"/>
        <v>0</v>
      </c>
      <c r="Y199" s="71" t="str">
        <f t="shared" si="64"/>
        <v>0</v>
      </c>
      <c r="Z199" s="71">
        <f t="shared" si="54"/>
        <v>0</v>
      </c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</row>
    <row r="200" spans="1:39" ht="15.75" thickBot="1">
      <c r="A200" s="102">
        <v>43869.79179398148</v>
      </c>
      <c r="B200" s="64">
        <f>Parâmetros!G189*0.04*46.0055</f>
        <v>11.96143</v>
      </c>
      <c r="C200" s="97">
        <f t="shared" si="65"/>
        <v>11.96143</v>
      </c>
      <c r="D200" s="101">
        <f t="shared" si="44"/>
        <v>2.3922860000000004</v>
      </c>
      <c r="E200" s="60" t="str">
        <f t="shared" si="55"/>
        <v>1</v>
      </c>
      <c r="F200" s="69">
        <f t="shared" si="45"/>
        <v>-142.33760574999999</v>
      </c>
      <c r="G200" s="60" t="str">
        <f t="shared" si="56"/>
        <v>0</v>
      </c>
      <c r="H200" s="69">
        <f t="shared" si="46"/>
        <v>-30.168802874999997</v>
      </c>
      <c r="I200" s="60" t="str">
        <f t="shared" si="57"/>
        <v>0</v>
      </c>
      <c r="J200" s="69">
        <f t="shared" si="47"/>
        <v>90.956732061728388</v>
      </c>
      <c r="K200" s="60" t="str">
        <f t="shared" si="58"/>
        <v>0</v>
      </c>
      <c r="L200" s="69">
        <f t="shared" si="48"/>
        <v>82.619445529411763</v>
      </c>
      <c r="M200" s="73" t="str">
        <f t="shared" si="59"/>
        <v>0</v>
      </c>
      <c r="N200" s="76">
        <f t="shared" si="49"/>
        <v>2.3922860000000004</v>
      </c>
      <c r="O200" s="77">
        <v>260</v>
      </c>
      <c r="Q200" s="71" t="str">
        <f t="shared" si="60"/>
        <v>1</v>
      </c>
      <c r="R200" s="71">
        <f t="shared" si="50"/>
        <v>1</v>
      </c>
      <c r="S200" s="71" t="str">
        <f t="shared" si="61"/>
        <v>0</v>
      </c>
      <c r="T200" s="71">
        <f t="shared" si="51"/>
        <v>0</v>
      </c>
      <c r="U200" s="71" t="str">
        <f t="shared" si="62"/>
        <v>0</v>
      </c>
      <c r="V200" s="71">
        <f t="shared" si="52"/>
        <v>0</v>
      </c>
      <c r="W200" s="71" t="str">
        <f t="shared" si="63"/>
        <v>0</v>
      </c>
      <c r="X200" s="71">
        <f t="shared" si="53"/>
        <v>0</v>
      </c>
      <c r="Y200" s="71" t="str">
        <f t="shared" si="64"/>
        <v>0</v>
      </c>
      <c r="Z200" s="71">
        <f t="shared" si="54"/>
        <v>0</v>
      </c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</row>
    <row r="201" spans="1:39" ht="15.75" thickBot="1">
      <c r="A201" s="102">
        <v>43869.833460648151</v>
      </c>
      <c r="B201" s="64">
        <f>Parâmetros!G190*0.04*46.0055</f>
        <v>15.089803999999997</v>
      </c>
      <c r="C201" s="97">
        <f t="shared" si="65"/>
        <v>15.089803999999997</v>
      </c>
      <c r="D201" s="101">
        <f t="shared" si="44"/>
        <v>3.0179607999999996</v>
      </c>
      <c r="E201" s="60" t="str">
        <f t="shared" si="55"/>
        <v>1</v>
      </c>
      <c r="F201" s="69">
        <f t="shared" si="45"/>
        <v>-139.28744110000002</v>
      </c>
      <c r="G201" s="60" t="str">
        <f t="shared" si="56"/>
        <v>0</v>
      </c>
      <c r="H201" s="69">
        <f t="shared" si="46"/>
        <v>-28.643720550000012</v>
      </c>
      <c r="I201" s="60" t="str">
        <f t="shared" si="57"/>
        <v>0</v>
      </c>
      <c r="J201" s="69">
        <f t="shared" si="47"/>
        <v>91.261845081481482</v>
      </c>
      <c r="K201" s="60" t="str">
        <f t="shared" si="58"/>
        <v>0</v>
      </c>
      <c r="L201" s="69">
        <f t="shared" si="48"/>
        <v>82.950685129411767</v>
      </c>
      <c r="M201" s="73" t="str">
        <f t="shared" si="59"/>
        <v>0</v>
      </c>
      <c r="N201" s="76">
        <f t="shared" si="49"/>
        <v>3.0179607999999996</v>
      </c>
      <c r="O201" s="77">
        <v>260</v>
      </c>
      <c r="Q201" s="71" t="str">
        <f t="shared" si="60"/>
        <v>1</v>
      </c>
      <c r="R201" s="71">
        <f t="shared" si="50"/>
        <v>1</v>
      </c>
      <c r="S201" s="71" t="str">
        <f t="shared" si="61"/>
        <v>0</v>
      </c>
      <c r="T201" s="71">
        <f t="shared" si="51"/>
        <v>0</v>
      </c>
      <c r="U201" s="71" t="str">
        <f t="shared" si="62"/>
        <v>0</v>
      </c>
      <c r="V201" s="71">
        <f t="shared" si="52"/>
        <v>0</v>
      </c>
      <c r="W201" s="71" t="str">
        <f t="shared" si="63"/>
        <v>0</v>
      </c>
      <c r="X201" s="71">
        <f t="shared" si="53"/>
        <v>0</v>
      </c>
      <c r="Y201" s="71" t="str">
        <f t="shared" si="64"/>
        <v>0</v>
      </c>
      <c r="Z201" s="71">
        <f t="shared" si="54"/>
        <v>0</v>
      </c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</row>
    <row r="202" spans="1:39" ht="15.75" thickBot="1">
      <c r="A202" s="102">
        <v>43869.875127314815</v>
      </c>
      <c r="B202" s="64">
        <f>Parâmetros!G191*0.04*46.0055</f>
        <v>14.703357799999999</v>
      </c>
      <c r="C202" s="97">
        <f t="shared" si="65"/>
        <v>14.703357799999999</v>
      </c>
      <c r="D202" s="101">
        <f t="shared" si="44"/>
        <v>2.9406715600000002</v>
      </c>
      <c r="E202" s="60" t="str">
        <f t="shared" si="55"/>
        <v>1</v>
      </c>
      <c r="F202" s="69">
        <f t="shared" si="45"/>
        <v>-139.66422614500001</v>
      </c>
      <c r="G202" s="60" t="str">
        <f t="shared" si="56"/>
        <v>0</v>
      </c>
      <c r="H202" s="69">
        <f t="shared" si="46"/>
        <v>-28.832113072500007</v>
      </c>
      <c r="I202" s="60" t="str">
        <f t="shared" si="57"/>
        <v>0</v>
      </c>
      <c r="J202" s="69">
        <f t="shared" si="47"/>
        <v>91.224154649629625</v>
      </c>
      <c r="K202" s="60" t="str">
        <f t="shared" si="58"/>
        <v>0</v>
      </c>
      <c r="L202" s="69">
        <f t="shared" si="48"/>
        <v>82.909767296470591</v>
      </c>
      <c r="M202" s="73" t="str">
        <f t="shared" si="59"/>
        <v>0</v>
      </c>
      <c r="N202" s="76">
        <f t="shared" si="49"/>
        <v>2.9406715600000002</v>
      </c>
      <c r="O202" s="77">
        <v>260</v>
      </c>
      <c r="Q202" s="71" t="str">
        <f t="shared" si="60"/>
        <v>1</v>
      </c>
      <c r="R202" s="71">
        <f t="shared" si="50"/>
        <v>1</v>
      </c>
      <c r="S202" s="71" t="str">
        <f t="shared" si="61"/>
        <v>0</v>
      </c>
      <c r="T202" s="71">
        <f t="shared" si="51"/>
        <v>0</v>
      </c>
      <c r="U202" s="71" t="str">
        <f t="shared" si="62"/>
        <v>0</v>
      </c>
      <c r="V202" s="71">
        <f t="shared" si="52"/>
        <v>0</v>
      </c>
      <c r="W202" s="71" t="str">
        <f t="shared" si="63"/>
        <v>0</v>
      </c>
      <c r="X202" s="71">
        <f t="shared" si="53"/>
        <v>0</v>
      </c>
      <c r="Y202" s="71" t="str">
        <f t="shared" si="64"/>
        <v>0</v>
      </c>
      <c r="Z202" s="71">
        <f t="shared" si="54"/>
        <v>0</v>
      </c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</row>
    <row r="203" spans="1:39" ht="15.75" thickBot="1">
      <c r="A203" s="102">
        <v>43869.91679398148</v>
      </c>
      <c r="B203" s="64">
        <f>Parâmetros!G192*0.04*46.0055</f>
        <v>14.8873798</v>
      </c>
      <c r="C203" s="97">
        <f t="shared" si="65"/>
        <v>14.8873798</v>
      </c>
      <c r="D203" s="101">
        <f t="shared" si="44"/>
        <v>2.97747596</v>
      </c>
      <c r="E203" s="60" t="str">
        <f t="shared" si="55"/>
        <v>1</v>
      </c>
      <c r="F203" s="69">
        <f t="shared" si="45"/>
        <v>-139.48480469500001</v>
      </c>
      <c r="G203" s="60" t="str">
        <f t="shared" si="56"/>
        <v>0</v>
      </c>
      <c r="H203" s="69">
        <f t="shared" si="46"/>
        <v>-28.742402347500004</v>
      </c>
      <c r="I203" s="60" t="str">
        <f t="shared" si="57"/>
        <v>0</v>
      </c>
      <c r="J203" s="69">
        <f t="shared" si="47"/>
        <v>91.242102474320987</v>
      </c>
      <c r="K203" s="60" t="str">
        <f t="shared" si="58"/>
        <v>0</v>
      </c>
      <c r="L203" s="69">
        <f t="shared" si="48"/>
        <v>82.92925197882353</v>
      </c>
      <c r="M203" s="73" t="str">
        <f t="shared" si="59"/>
        <v>0</v>
      </c>
      <c r="N203" s="76">
        <f t="shared" si="49"/>
        <v>2.97747596</v>
      </c>
      <c r="O203" s="77">
        <v>260</v>
      </c>
      <c r="Q203" s="71" t="str">
        <f t="shared" si="60"/>
        <v>1</v>
      </c>
      <c r="R203" s="71">
        <f t="shared" si="50"/>
        <v>1</v>
      </c>
      <c r="S203" s="71" t="str">
        <f t="shared" si="61"/>
        <v>0</v>
      </c>
      <c r="T203" s="71">
        <f t="shared" si="51"/>
        <v>0</v>
      </c>
      <c r="U203" s="71" t="str">
        <f t="shared" si="62"/>
        <v>0</v>
      </c>
      <c r="V203" s="71">
        <f t="shared" si="52"/>
        <v>0</v>
      </c>
      <c r="W203" s="71" t="str">
        <f t="shared" si="63"/>
        <v>0</v>
      </c>
      <c r="X203" s="71">
        <f t="shared" si="53"/>
        <v>0</v>
      </c>
      <c r="Y203" s="71" t="str">
        <f t="shared" si="64"/>
        <v>0</v>
      </c>
      <c r="Z203" s="71">
        <f t="shared" si="54"/>
        <v>0</v>
      </c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</row>
    <row r="204" spans="1:39" ht="15.75" thickBot="1">
      <c r="A204" s="102">
        <v>43869.958460648151</v>
      </c>
      <c r="B204" s="64">
        <f>Parâmetros!G193*0.04*46.0055</f>
        <v>21.309747599999998</v>
      </c>
      <c r="C204" s="97">
        <f t="shared" si="65"/>
        <v>21.309747599999998</v>
      </c>
      <c r="D204" s="101">
        <f t="shared" si="44"/>
        <v>4.2619495199999999</v>
      </c>
      <c r="E204" s="60" t="str">
        <f t="shared" si="55"/>
        <v>1</v>
      </c>
      <c r="F204" s="69">
        <f t="shared" si="45"/>
        <v>-133.22299608999998</v>
      </c>
      <c r="G204" s="60" t="str">
        <f t="shared" si="56"/>
        <v>0</v>
      </c>
      <c r="H204" s="69">
        <f t="shared" si="46"/>
        <v>-25.61149804499999</v>
      </c>
      <c r="I204" s="60" t="str">
        <f t="shared" si="57"/>
        <v>0</v>
      </c>
      <c r="J204" s="69">
        <f t="shared" si="47"/>
        <v>91.868481556049375</v>
      </c>
      <c r="K204" s="60" t="str">
        <f t="shared" si="58"/>
        <v>0</v>
      </c>
      <c r="L204" s="69">
        <f t="shared" si="48"/>
        <v>83.609267392941192</v>
      </c>
      <c r="M204" s="73" t="str">
        <f t="shared" si="59"/>
        <v>0</v>
      </c>
      <c r="N204" s="76">
        <f t="shared" si="49"/>
        <v>4.2619495199999999</v>
      </c>
      <c r="O204" s="77">
        <v>260</v>
      </c>
      <c r="Q204" s="71" t="str">
        <f t="shared" si="60"/>
        <v>1</v>
      </c>
      <c r="R204" s="71">
        <f t="shared" si="50"/>
        <v>1</v>
      </c>
      <c r="S204" s="71" t="str">
        <f t="shared" si="61"/>
        <v>0</v>
      </c>
      <c r="T204" s="71">
        <f t="shared" si="51"/>
        <v>0</v>
      </c>
      <c r="U204" s="71" t="str">
        <f t="shared" si="62"/>
        <v>0</v>
      </c>
      <c r="V204" s="71">
        <f t="shared" si="52"/>
        <v>0</v>
      </c>
      <c r="W204" s="71" t="str">
        <f t="shared" si="63"/>
        <v>0</v>
      </c>
      <c r="X204" s="71">
        <f t="shared" si="53"/>
        <v>0</v>
      </c>
      <c r="Y204" s="71" t="str">
        <f t="shared" si="64"/>
        <v>0</v>
      </c>
      <c r="Z204" s="71">
        <f t="shared" si="54"/>
        <v>0</v>
      </c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</row>
    <row r="205" spans="1:39" ht="15.75" thickBot="1">
      <c r="A205" s="102">
        <v>43870.000127314815</v>
      </c>
      <c r="B205" s="64">
        <f>Parâmetros!G194*0.04*46.0055</f>
        <v>32.369469799999997</v>
      </c>
      <c r="C205" s="97">
        <f t="shared" si="65"/>
        <v>32.369469799999997</v>
      </c>
      <c r="D205" s="101">
        <f t="shared" ref="D205:D268" si="66">(((C205-$B$4)/($B$5-$B$4))*($B$7-$B$6))+$B$6</f>
        <v>6.4738939599999989</v>
      </c>
      <c r="E205" s="60" t="str">
        <f t="shared" si="55"/>
        <v>1</v>
      </c>
      <c r="F205" s="69">
        <f t="shared" ref="F205:F268" si="67">(((C205-$C$4)/($C$5-$C$4))*($C$7-$C$6))+$C$6</f>
        <v>-122.439766945</v>
      </c>
      <c r="G205" s="60" t="str">
        <f t="shared" si="56"/>
        <v>0</v>
      </c>
      <c r="H205" s="69">
        <f t="shared" ref="H205:H268" si="68">(((C205-$D$4)/($D$5-$D$4))*($D$7-$D$6))+$D$6</f>
        <v>-20.219883472500001</v>
      </c>
      <c r="I205" s="60" t="str">
        <f t="shared" si="57"/>
        <v>0</v>
      </c>
      <c r="J205" s="69">
        <f t="shared" ref="J205:J268" si="69">(((C205-$E$4)/($E$5-$E$4))*($E$7-$E$6))+$E$6</f>
        <v>92.947145820000003</v>
      </c>
      <c r="K205" s="60" t="str">
        <f t="shared" si="58"/>
        <v>0</v>
      </c>
      <c r="L205" s="69">
        <f t="shared" ref="L205:L268" si="70">(((C205-$F$4)/($F$5-$F$4))*($F$7-$F$6))+$F$6</f>
        <v>84.780296802352936</v>
      </c>
      <c r="M205" s="73" t="str">
        <f t="shared" si="59"/>
        <v>0</v>
      </c>
      <c r="N205" s="76">
        <f t="shared" ref="N205:N268" si="71">(D205*E205)+(F205*G205)+(H205*I205)+(J205*K205)+(L205*M205)</f>
        <v>6.4738939599999989</v>
      </c>
      <c r="O205" s="77">
        <v>260</v>
      </c>
      <c r="Q205" s="71" t="str">
        <f t="shared" si="60"/>
        <v>1</v>
      </c>
      <c r="R205" s="71">
        <f t="shared" ref="R205:R268" si="72">Q205*1</f>
        <v>1</v>
      </c>
      <c r="S205" s="71" t="str">
        <f t="shared" si="61"/>
        <v>0</v>
      </c>
      <c r="T205" s="71">
        <f t="shared" ref="T205:T268" si="73">S205*1</f>
        <v>0</v>
      </c>
      <c r="U205" s="71" t="str">
        <f t="shared" si="62"/>
        <v>0</v>
      </c>
      <c r="V205" s="71">
        <f t="shared" ref="V205:V268" si="74">U205*1</f>
        <v>0</v>
      </c>
      <c r="W205" s="71" t="str">
        <f t="shared" si="63"/>
        <v>0</v>
      </c>
      <c r="X205" s="71">
        <f t="shared" ref="X205:X268" si="75">W205*1</f>
        <v>0</v>
      </c>
      <c r="Y205" s="71" t="str">
        <f t="shared" si="64"/>
        <v>0</v>
      </c>
      <c r="Z205" s="71">
        <f t="shared" ref="Z205:Z268" si="76">Y205*1</f>
        <v>0</v>
      </c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</row>
    <row r="206" spans="1:39" ht="15.75" thickBot="1">
      <c r="A206" s="102">
        <v>43870.04179398148</v>
      </c>
      <c r="B206" s="64">
        <f>Parâmetros!G195*0.04*46.0055</f>
        <v>36.160322999999991</v>
      </c>
      <c r="C206" s="97">
        <f t="shared" si="65"/>
        <v>36.160322999999991</v>
      </c>
      <c r="D206" s="101">
        <f t="shared" si="66"/>
        <v>7.2320645999999975</v>
      </c>
      <c r="E206" s="60" t="str">
        <f t="shared" ref="E206:E269" si="77">IF(AND(D206&lt;=40,D206&gt;=0),"1","0")</f>
        <v>1</v>
      </c>
      <c r="F206" s="69">
        <f t="shared" si="67"/>
        <v>-118.743685075</v>
      </c>
      <c r="G206" s="60" t="str">
        <f t="shared" ref="G206:G269" si="78">IF(AND(F206&lt;=80,F206&gt;41),"1","0")</f>
        <v>0</v>
      </c>
      <c r="H206" s="69">
        <f t="shared" si="68"/>
        <v>-18.371842537500001</v>
      </c>
      <c r="I206" s="60" t="str">
        <f t="shared" ref="I206:I269" si="79">IF(AND(H206&lt;=120,H206&gt;81),"1","0")</f>
        <v>0</v>
      </c>
      <c r="J206" s="69">
        <f t="shared" si="69"/>
        <v>93.316871008641982</v>
      </c>
      <c r="K206" s="60" t="str">
        <f t="shared" ref="K206:K269" si="80">IF(AND(J206&lt;=200,J206&gt;121),"1","0")</f>
        <v>0</v>
      </c>
      <c r="L206" s="69">
        <f t="shared" si="70"/>
        <v>85.181681258823531</v>
      </c>
      <c r="M206" s="73" t="str">
        <f t="shared" ref="M206:M269" si="81">IF(AND(L206&lt;999,L206&gt;201),"1","0")</f>
        <v>0</v>
      </c>
      <c r="N206" s="76">
        <f t="shared" si="71"/>
        <v>7.2320645999999975</v>
      </c>
      <c r="O206" s="77">
        <v>260</v>
      </c>
      <c r="Q206" s="71" t="str">
        <f t="shared" ref="Q206:Q269" si="82">IF(AND(N206&lt;40.5,N206&gt;=0),"1","0")</f>
        <v>1</v>
      </c>
      <c r="R206" s="71">
        <f t="shared" si="72"/>
        <v>1</v>
      </c>
      <c r="S206" s="71" t="str">
        <f t="shared" ref="S206:S269" si="83">IF(AND(N206&lt;80.5,N206&gt;=40.5),"1","0")</f>
        <v>0</v>
      </c>
      <c r="T206" s="71">
        <f t="shared" si="73"/>
        <v>0</v>
      </c>
      <c r="U206" s="71" t="str">
        <f t="shared" ref="U206:U269" si="84">IF(AND(N206&lt;120.5,N206&gt;=80.5),"1","0")</f>
        <v>0</v>
      </c>
      <c r="V206" s="71">
        <f t="shared" si="74"/>
        <v>0</v>
      </c>
      <c r="W206" s="71" t="str">
        <f t="shared" ref="W206:W269" si="85">IF(AND(N206&lt;200.5,N206&gt;=120.5),"1","0")</f>
        <v>0</v>
      </c>
      <c r="X206" s="71">
        <f t="shared" si="75"/>
        <v>0</v>
      </c>
      <c r="Y206" s="71" t="str">
        <f t="shared" ref="Y206:Y269" si="86">IF(AND(N206&lt;999,N206&gt;=200.5),"1","0")</f>
        <v>0</v>
      </c>
      <c r="Z206" s="71">
        <f t="shared" si="76"/>
        <v>0</v>
      </c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</row>
    <row r="207" spans="1:39" ht="15.75" thickBot="1">
      <c r="A207" s="102">
        <v>43870.083460648151</v>
      </c>
      <c r="B207" s="64">
        <f>Parâmetros!G196*0.04*46.0055</f>
        <v>33.584015000000001</v>
      </c>
      <c r="C207" s="97">
        <f t="shared" ref="C207:C270" si="87">B207</f>
        <v>33.584015000000001</v>
      </c>
      <c r="D207" s="101">
        <f t="shared" si="66"/>
        <v>6.7168030000000005</v>
      </c>
      <c r="E207" s="60" t="str">
        <f t="shared" si="77"/>
        <v>1</v>
      </c>
      <c r="F207" s="69">
        <f t="shared" si="67"/>
        <v>-121.25558537500001</v>
      </c>
      <c r="G207" s="60" t="str">
        <f t="shared" si="78"/>
        <v>0</v>
      </c>
      <c r="H207" s="69">
        <f t="shared" si="68"/>
        <v>-19.627792687500005</v>
      </c>
      <c r="I207" s="60" t="str">
        <f t="shared" si="79"/>
        <v>0</v>
      </c>
      <c r="J207" s="69">
        <f t="shared" si="69"/>
        <v>93.06560146296296</v>
      </c>
      <c r="K207" s="60" t="str">
        <f t="shared" si="80"/>
        <v>0</v>
      </c>
      <c r="L207" s="69">
        <f t="shared" si="70"/>
        <v>84.908895705882344</v>
      </c>
      <c r="M207" s="73" t="str">
        <f t="shared" si="81"/>
        <v>0</v>
      </c>
      <c r="N207" s="76">
        <f t="shared" si="71"/>
        <v>6.7168030000000005</v>
      </c>
      <c r="O207" s="77">
        <v>260</v>
      </c>
      <c r="Q207" s="71" t="str">
        <f t="shared" si="82"/>
        <v>1</v>
      </c>
      <c r="R207" s="71">
        <f t="shared" si="72"/>
        <v>1</v>
      </c>
      <c r="S207" s="71" t="str">
        <f t="shared" si="83"/>
        <v>0</v>
      </c>
      <c r="T207" s="71">
        <f t="shared" si="73"/>
        <v>0</v>
      </c>
      <c r="U207" s="71" t="str">
        <f t="shared" si="84"/>
        <v>0</v>
      </c>
      <c r="V207" s="71">
        <f t="shared" si="74"/>
        <v>0</v>
      </c>
      <c r="W207" s="71" t="str">
        <f t="shared" si="85"/>
        <v>0</v>
      </c>
      <c r="X207" s="71">
        <f t="shared" si="75"/>
        <v>0</v>
      </c>
      <c r="Y207" s="71" t="str">
        <f t="shared" si="86"/>
        <v>0</v>
      </c>
      <c r="Z207" s="71">
        <f t="shared" si="76"/>
        <v>0</v>
      </c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</row>
    <row r="208" spans="1:39" ht="15.75" thickBot="1">
      <c r="A208" s="102">
        <v>43870.125127314815</v>
      </c>
      <c r="B208" s="64">
        <f>Parâmetros!G197*0.04*46.0055</f>
        <v>32.387872000000002</v>
      </c>
      <c r="C208" s="97">
        <f t="shared" si="87"/>
        <v>32.387872000000002</v>
      </c>
      <c r="D208" s="101">
        <f t="shared" si="66"/>
        <v>6.4775744</v>
      </c>
      <c r="E208" s="60" t="str">
        <f t="shared" si="77"/>
        <v>1</v>
      </c>
      <c r="F208" s="69">
        <f t="shared" si="67"/>
        <v>-122.4218248</v>
      </c>
      <c r="G208" s="60" t="str">
        <f t="shared" si="78"/>
        <v>0</v>
      </c>
      <c r="H208" s="69">
        <f t="shared" si="68"/>
        <v>-20.210912399999998</v>
      </c>
      <c r="I208" s="60" t="str">
        <f t="shared" si="79"/>
        <v>0</v>
      </c>
      <c r="J208" s="69">
        <f t="shared" si="69"/>
        <v>92.948940602469136</v>
      </c>
      <c r="K208" s="60" t="str">
        <f t="shared" si="80"/>
        <v>0</v>
      </c>
      <c r="L208" s="69">
        <f t="shared" si="70"/>
        <v>84.78224527058822</v>
      </c>
      <c r="M208" s="73" t="str">
        <f t="shared" si="81"/>
        <v>0</v>
      </c>
      <c r="N208" s="76">
        <f t="shared" si="71"/>
        <v>6.4775744</v>
      </c>
      <c r="O208" s="77">
        <v>260</v>
      </c>
      <c r="Q208" s="71" t="str">
        <f t="shared" si="82"/>
        <v>1</v>
      </c>
      <c r="R208" s="71">
        <f t="shared" si="72"/>
        <v>1</v>
      </c>
      <c r="S208" s="71" t="str">
        <f t="shared" si="83"/>
        <v>0</v>
      </c>
      <c r="T208" s="71">
        <f t="shared" si="73"/>
        <v>0</v>
      </c>
      <c r="U208" s="71" t="str">
        <f t="shared" si="84"/>
        <v>0</v>
      </c>
      <c r="V208" s="71">
        <f t="shared" si="74"/>
        <v>0</v>
      </c>
      <c r="W208" s="71" t="str">
        <f t="shared" si="85"/>
        <v>0</v>
      </c>
      <c r="X208" s="71">
        <f t="shared" si="75"/>
        <v>0</v>
      </c>
      <c r="Y208" s="71" t="str">
        <f t="shared" si="86"/>
        <v>0</v>
      </c>
      <c r="Z208" s="71">
        <f t="shared" si="76"/>
        <v>0</v>
      </c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</row>
    <row r="209" spans="1:39" ht="15.75" thickBot="1">
      <c r="A209" s="102">
        <v>43870.16679398148</v>
      </c>
      <c r="B209" s="64">
        <f>Parâmetros!G198*0.04*46.0055</f>
        <v>36.583573600000001</v>
      </c>
      <c r="C209" s="97">
        <f t="shared" si="87"/>
        <v>36.583573600000001</v>
      </c>
      <c r="D209" s="101">
        <f t="shared" si="66"/>
        <v>7.3167147200000002</v>
      </c>
      <c r="E209" s="60" t="str">
        <f t="shared" si="77"/>
        <v>1</v>
      </c>
      <c r="F209" s="69">
        <f t="shared" si="67"/>
        <v>-118.33101574</v>
      </c>
      <c r="G209" s="60" t="str">
        <f t="shared" si="78"/>
        <v>0</v>
      </c>
      <c r="H209" s="69">
        <f t="shared" si="68"/>
        <v>-18.165507869999999</v>
      </c>
      <c r="I209" s="60" t="str">
        <f t="shared" si="79"/>
        <v>0</v>
      </c>
      <c r="J209" s="69">
        <f t="shared" si="69"/>
        <v>93.358151005432092</v>
      </c>
      <c r="K209" s="60" t="str">
        <f t="shared" si="80"/>
        <v>0</v>
      </c>
      <c r="L209" s="69">
        <f t="shared" si="70"/>
        <v>85.226496028235289</v>
      </c>
      <c r="M209" s="73" t="str">
        <f t="shared" si="81"/>
        <v>0</v>
      </c>
      <c r="N209" s="76">
        <f t="shared" si="71"/>
        <v>7.3167147200000002</v>
      </c>
      <c r="O209" s="77">
        <v>260</v>
      </c>
      <c r="Q209" s="71" t="str">
        <f t="shared" si="82"/>
        <v>1</v>
      </c>
      <c r="R209" s="71">
        <f t="shared" si="72"/>
        <v>1</v>
      </c>
      <c r="S209" s="71" t="str">
        <f t="shared" si="83"/>
        <v>0</v>
      </c>
      <c r="T209" s="71">
        <f t="shared" si="73"/>
        <v>0</v>
      </c>
      <c r="U209" s="71" t="str">
        <f t="shared" si="84"/>
        <v>0</v>
      </c>
      <c r="V209" s="71">
        <f t="shared" si="74"/>
        <v>0</v>
      </c>
      <c r="W209" s="71" t="str">
        <f t="shared" si="85"/>
        <v>0</v>
      </c>
      <c r="X209" s="71">
        <f t="shared" si="75"/>
        <v>0</v>
      </c>
      <c r="Y209" s="71" t="str">
        <f t="shared" si="86"/>
        <v>0</v>
      </c>
      <c r="Z209" s="71">
        <f t="shared" si="76"/>
        <v>0</v>
      </c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</row>
    <row r="210" spans="1:39" ht="15.75" thickBot="1">
      <c r="A210" s="102">
        <v>43870.208460648151</v>
      </c>
      <c r="B210" s="64">
        <f>Parâmetros!G199*0.04*46.0055</f>
        <v>36.693986800000005</v>
      </c>
      <c r="C210" s="97">
        <f t="shared" si="87"/>
        <v>36.693986800000005</v>
      </c>
      <c r="D210" s="101">
        <f t="shared" si="66"/>
        <v>7.3387973600000009</v>
      </c>
      <c r="E210" s="60" t="str">
        <f t="shared" si="77"/>
        <v>1</v>
      </c>
      <c r="F210" s="69">
        <f t="shared" si="67"/>
        <v>-118.22336286999999</v>
      </c>
      <c r="G210" s="60" t="str">
        <f t="shared" si="78"/>
        <v>0</v>
      </c>
      <c r="H210" s="69">
        <f t="shared" si="68"/>
        <v>-18.111681434999994</v>
      </c>
      <c r="I210" s="60" t="str">
        <f t="shared" si="79"/>
        <v>0</v>
      </c>
      <c r="J210" s="69">
        <f t="shared" si="69"/>
        <v>93.36891970024692</v>
      </c>
      <c r="K210" s="60" t="str">
        <f t="shared" si="80"/>
        <v>0</v>
      </c>
      <c r="L210" s="69">
        <f t="shared" si="70"/>
        <v>85.238186837647063</v>
      </c>
      <c r="M210" s="73" t="str">
        <f t="shared" si="81"/>
        <v>0</v>
      </c>
      <c r="N210" s="76">
        <f t="shared" si="71"/>
        <v>7.3387973600000009</v>
      </c>
      <c r="O210" s="77">
        <v>260</v>
      </c>
      <c r="Q210" s="71" t="str">
        <f t="shared" si="82"/>
        <v>1</v>
      </c>
      <c r="R210" s="71">
        <f t="shared" si="72"/>
        <v>1</v>
      </c>
      <c r="S210" s="71" t="str">
        <f t="shared" si="83"/>
        <v>0</v>
      </c>
      <c r="T210" s="71">
        <f t="shared" si="73"/>
        <v>0</v>
      </c>
      <c r="U210" s="71" t="str">
        <f t="shared" si="84"/>
        <v>0</v>
      </c>
      <c r="V210" s="71">
        <f t="shared" si="74"/>
        <v>0</v>
      </c>
      <c r="W210" s="71" t="str">
        <f t="shared" si="85"/>
        <v>0</v>
      </c>
      <c r="X210" s="71">
        <f t="shared" si="75"/>
        <v>0</v>
      </c>
      <c r="Y210" s="71" t="str">
        <f t="shared" si="86"/>
        <v>0</v>
      </c>
      <c r="Z210" s="71">
        <f t="shared" si="76"/>
        <v>0</v>
      </c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</row>
    <row r="211" spans="1:39" ht="15.75" thickBot="1">
      <c r="A211" s="102">
        <v>43870.250127314815</v>
      </c>
      <c r="B211" s="64">
        <f>Parâmetros!G200*0.04*46.0055</f>
        <v>30.6764674</v>
      </c>
      <c r="C211" s="97">
        <f t="shared" si="87"/>
        <v>30.6764674</v>
      </c>
      <c r="D211" s="101">
        <f t="shared" si="66"/>
        <v>6.1352934800000005</v>
      </c>
      <c r="E211" s="60" t="str">
        <f t="shared" si="77"/>
        <v>1</v>
      </c>
      <c r="F211" s="69">
        <f t="shared" si="67"/>
        <v>-124.09044428499999</v>
      </c>
      <c r="G211" s="60" t="str">
        <f t="shared" si="78"/>
        <v>0</v>
      </c>
      <c r="H211" s="69">
        <f t="shared" si="68"/>
        <v>-21.045222142499995</v>
      </c>
      <c r="I211" s="60" t="str">
        <f t="shared" si="79"/>
        <v>0</v>
      </c>
      <c r="J211" s="69">
        <f t="shared" si="69"/>
        <v>92.782025832839508</v>
      </c>
      <c r="K211" s="60" t="str">
        <f t="shared" si="80"/>
        <v>0</v>
      </c>
      <c r="L211" s="69">
        <f t="shared" si="70"/>
        <v>84.60103772470589</v>
      </c>
      <c r="M211" s="73" t="str">
        <f t="shared" si="81"/>
        <v>0</v>
      </c>
      <c r="N211" s="76">
        <f t="shared" si="71"/>
        <v>6.1352934800000005</v>
      </c>
      <c r="O211" s="77">
        <v>260</v>
      </c>
      <c r="Q211" s="71" t="str">
        <f t="shared" si="82"/>
        <v>1</v>
      </c>
      <c r="R211" s="71">
        <f t="shared" si="72"/>
        <v>1</v>
      </c>
      <c r="S211" s="71" t="str">
        <f t="shared" si="83"/>
        <v>0</v>
      </c>
      <c r="T211" s="71">
        <f t="shared" si="73"/>
        <v>0</v>
      </c>
      <c r="U211" s="71" t="str">
        <f t="shared" si="84"/>
        <v>0</v>
      </c>
      <c r="V211" s="71">
        <f t="shared" si="74"/>
        <v>0</v>
      </c>
      <c r="W211" s="71" t="str">
        <f t="shared" si="85"/>
        <v>0</v>
      </c>
      <c r="X211" s="71">
        <f t="shared" si="75"/>
        <v>0</v>
      </c>
      <c r="Y211" s="71" t="str">
        <f t="shared" si="86"/>
        <v>0</v>
      </c>
      <c r="Z211" s="71">
        <f t="shared" si="76"/>
        <v>0</v>
      </c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</row>
    <row r="212" spans="1:39" ht="15.75" thickBot="1">
      <c r="A212" s="102">
        <v>43870.29179398148</v>
      </c>
      <c r="B212" s="64">
        <f>Parâmetros!G201*0.04*46.0055</f>
        <v>27.824126399999997</v>
      </c>
      <c r="C212" s="97">
        <f t="shared" si="87"/>
        <v>27.824126399999997</v>
      </c>
      <c r="D212" s="101">
        <f t="shared" si="66"/>
        <v>5.56482528</v>
      </c>
      <c r="E212" s="60" t="str">
        <f t="shared" si="77"/>
        <v>1</v>
      </c>
      <c r="F212" s="69">
        <f t="shared" si="67"/>
        <v>-126.87147676000001</v>
      </c>
      <c r="G212" s="60" t="str">
        <f t="shared" si="78"/>
        <v>0</v>
      </c>
      <c r="H212" s="69">
        <f t="shared" si="68"/>
        <v>-22.435738380000004</v>
      </c>
      <c r="I212" s="60" t="str">
        <f t="shared" si="79"/>
        <v>0</v>
      </c>
      <c r="J212" s="69">
        <f t="shared" si="69"/>
        <v>92.503834550123457</v>
      </c>
      <c r="K212" s="60" t="str">
        <f t="shared" si="80"/>
        <v>0</v>
      </c>
      <c r="L212" s="69">
        <f t="shared" si="70"/>
        <v>84.299025148235302</v>
      </c>
      <c r="M212" s="73" t="str">
        <f t="shared" si="81"/>
        <v>0</v>
      </c>
      <c r="N212" s="76">
        <f t="shared" si="71"/>
        <v>5.56482528</v>
      </c>
      <c r="O212" s="77">
        <v>260</v>
      </c>
      <c r="Q212" s="71" t="str">
        <f t="shared" si="82"/>
        <v>1</v>
      </c>
      <c r="R212" s="71">
        <f t="shared" si="72"/>
        <v>1</v>
      </c>
      <c r="S212" s="71" t="str">
        <f t="shared" si="83"/>
        <v>0</v>
      </c>
      <c r="T212" s="71">
        <f t="shared" si="73"/>
        <v>0</v>
      </c>
      <c r="U212" s="71" t="str">
        <f t="shared" si="84"/>
        <v>0</v>
      </c>
      <c r="V212" s="71">
        <f t="shared" si="74"/>
        <v>0</v>
      </c>
      <c r="W212" s="71" t="str">
        <f t="shared" si="85"/>
        <v>0</v>
      </c>
      <c r="X212" s="71">
        <f t="shared" si="75"/>
        <v>0</v>
      </c>
      <c r="Y212" s="71" t="str">
        <f t="shared" si="86"/>
        <v>0</v>
      </c>
      <c r="Z212" s="71">
        <f t="shared" si="76"/>
        <v>0</v>
      </c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</row>
    <row r="213" spans="1:39" ht="15.75" thickBot="1">
      <c r="A213" s="102">
        <v>43870.333460648151</v>
      </c>
      <c r="B213" s="64">
        <f>Parâmetros!G202*0.04*46.0055</f>
        <v>23.554815999999999</v>
      </c>
      <c r="C213" s="97">
        <f t="shared" si="87"/>
        <v>23.554815999999999</v>
      </c>
      <c r="D213" s="101">
        <f t="shared" si="66"/>
        <v>4.7109631999999992</v>
      </c>
      <c r="E213" s="60" t="str">
        <f t="shared" si="77"/>
        <v>1</v>
      </c>
      <c r="F213" s="69">
        <f t="shared" si="67"/>
        <v>-131.03405440000003</v>
      </c>
      <c r="G213" s="60" t="str">
        <f t="shared" si="78"/>
        <v>0</v>
      </c>
      <c r="H213" s="69">
        <f t="shared" si="68"/>
        <v>-24.517027200000015</v>
      </c>
      <c r="I213" s="60" t="str">
        <f t="shared" si="79"/>
        <v>0</v>
      </c>
      <c r="J213" s="69">
        <f t="shared" si="69"/>
        <v>92.087445017283954</v>
      </c>
      <c r="K213" s="60" t="str">
        <f t="shared" si="80"/>
        <v>0</v>
      </c>
      <c r="L213" s="69">
        <f t="shared" si="70"/>
        <v>83.846980517647054</v>
      </c>
      <c r="M213" s="73" t="str">
        <f t="shared" si="81"/>
        <v>0</v>
      </c>
      <c r="N213" s="76">
        <f t="shared" si="71"/>
        <v>4.7109631999999992</v>
      </c>
      <c r="O213" s="77">
        <v>260</v>
      </c>
      <c r="Q213" s="71" t="str">
        <f t="shared" si="82"/>
        <v>1</v>
      </c>
      <c r="R213" s="71">
        <f t="shared" si="72"/>
        <v>1</v>
      </c>
      <c r="S213" s="71" t="str">
        <f t="shared" si="83"/>
        <v>0</v>
      </c>
      <c r="T213" s="71">
        <f t="shared" si="73"/>
        <v>0</v>
      </c>
      <c r="U213" s="71" t="str">
        <f t="shared" si="84"/>
        <v>0</v>
      </c>
      <c r="V213" s="71">
        <f t="shared" si="74"/>
        <v>0</v>
      </c>
      <c r="W213" s="71" t="str">
        <f t="shared" si="85"/>
        <v>0</v>
      </c>
      <c r="X213" s="71">
        <f t="shared" si="75"/>
        <v>0</v>
      </c>
      <c r="Y213" s="71" t="str">
        <f t="shared" si="86"/>
        <v>0</v>
      </c>
      <c r="Z213" s="71">
        <f t="shared" si="76"/>
        <v>0</v>
      </c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</row>
    <row r="214" spans="1:39" ht="15.75" thickBot="1">
      <c r="A214" s="102">
        <v>43870.375127314815</v>
      </c>
      <c r="B214" s="64">
        <f>Parâmetros!G203*0.04*46.0055</f>
        <v>16.193936000000001</v>
      </c>
      <c r="C214" s="97">
        <f t="shared" si="87"/>
        <v>16.193936000000001</v>
      </c>
      <c r="D214" s="101">
        <f t="shared" si="66"/>
        <v>3.2387872</v>
      </c>
      <c r="E214" s="60" t="str">
        <f t="shared" si="77"/>
        <v>1</v>
      </c>
      <c r="F214" s="69">
        <f t="shared" si="67"/>
        <v>-138.21091239999998</v>
      </c>
      <c r="G214" s="60" t="str">
        <f t="shared" si="78"/>
        <v>0</v>
      </c>
      <c r="H214" s="69">
        <f t="shared" si="68"/>
        <v>-28.105456199999992</v>
      </c>
      <c r="I214" s="60" t="str">
        <f t="shared" si="79"/>
        <v>0</v>
      </c>
      <c r="J214" s="69">
        <f t="shared" si="69"/>
        <v>91.369532029629625</v>
      </c>
      <c r="K214" s="60" t="str">
        <f t="shared" si="80"/>
        <v>0</v>
      </c>
      <c r="L214" s="69">
        <f t="shared" si="70"/>
        <v>83.067593223529414</v>
      </c>
      <c r="M214" s="73" t="str">
        <f t="shared" si="81"/>
        <v>0</v>
      </c>
      <c r="N214" s="76">
        <f t="shared" si="71"/>
        <v>3.2387872</v>
      </c>
      <c r="O214" s="77">
        <v>260</v>
      </c>
      <c r="Q214" s="71" t="str">
        <f t="shared" si="82"/>
        <v>1</v>
      </c>
      <c r="R214" s="71">
        <f t="shared" si="72"/>
        <v>1</v>
      </c>
      <c r="S214" s="71" t="str">
        <f t="shared" si="83"/>
        <v>0</v>
      </c>
      <c r="T214" s="71">
        <f t="shared" si="73"/>
        <v>0</v>
      </c>
      <c r="U214" s="71" t="str">
        <f t="shared" si="84"/>
        <v>0</v>
      </c>
      <c r="V214" s="71">
        <f t="shared" si="74"/>
        <v>0</v>
      </c>
      <c r="W214" s="71" t="str">
        <f t="shared" si="85"/>
        <v>0</v>
      </c>
      <c r="X214" s="71">
        <f t="shared" si="75"/>
        <v>0</v>
      </c>
      <c r="Y214" s="71" t="str">
        <f t="shared" si="86"/>
        <v>0</v>
      </c>
      <c r="Z214" s="71">
        <f t="shared" si="76"/>
        <v>0</v>
      </c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</row>
    <row r="215" spans="1:39" ht="15.75" thickBot="1">
      <c r="A215" s="102">
        <v>43870.41679398148</v>
      </c>
      <c r="B215" s="64">
        <f>Parâmetros!G204*0.04*46.0055</f>
        <v>11.6301904</v>
      </c>
      <c r="C215" s="97">
        <f t="shared" si="87"/>
        <v>11.6301904</v>
      </c>
      <c r="D215" s="101">
        <f t="shared" si="66"/>
        <v>2.32603808</v>
      </c>
      <c r="E215" s="60" t="str">
        <f t="shared" si="77"/>
        <v>1</v>
      </c>
      <c r="F215" s="69">
        <f t="shared" si="67"/>
        <v>-142.66056436</v>
      </c>
      <c r="G215" s="60" t="str">
        <f t="shared" si="78"/>
        <v>0</v>
      </c>
      <c r="H215" s="69">
        <f t="shared" si="68"/>
        <v>-30.330282179999998</v>
      </c>
      <c r="I215" s="60" t="str">
        <f t="shared" si="79"/>
        <v>0</v>
      </c>
      <c r="J215" s="69">
        <f t="shared" si="69"/>
        <v>90.92442597728396</v>
      </c>
      <c r="K215" s="60" t="str">
        <f t="shared" si="80"/>
        <v>0</v>
      </c>
      <c r="L215" s="69">
        <f t="shared" si="70"/>
        <v>82.584373101176467</v>
      </c>
      <c r="M215" s="73" t="str">
        <f t="shared" si="81"/>
        <v>0</v>
      </c>
      <c r="N215" s="76">
        <f t="shared" si="71"/>
        <v>2.32603808</v>
      </c>
      <c r="O215" s="77">
        <v>260</v>
      </c>
      <c r="Q215" s="71" t="str">
        <f t="shared" si="82"/>
        <v>1</v>
      </c>
      <c r="R215" s="71">
        <f t="shared" si="72"/>
        <v>1</v>
      </c>
      <c r="S215" s="71" t="str">
        <f t="shared" si="83"/>
        <v>0</v>
      </c>
      <c r="T215" s="71">
        <f t="shared" si="73"/>
        <v>0</v>
      </c>
      <c r="U215" s="71" t="str">
        <f t="shared" si="84"/>
        <v>0</v>
      </c>
      <c r="V215" s="71">
        <f t="shared" si="74"/>
        <v>0</v>
      </c>
      <c r="W215" s="71" t="str">
        <f t="shared" si="85"/>
        <v>0</v>
      </c>
      <c r="X215" s="71">
        <f t="shared" si="75"/>
        <v>0</v>
      </c>
      <c r="Y215" s="71" t="str">
        <f t="shared" si="86"/>
        <v>0</v>
      </c>
      <c r="Z215" s="71">
        <f t="shared" si="76"/>
        <v>0</v>
      </c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</row>
    <row r="216" spans="1:39" ht="15.75" thickBot="1">
      <c r="A216" s="102">
        <v>43870.458460648151</v>
      </c>
      <c r="B216" s="64">
        <f>Parâmetros!G205*0.04*46.0055</f>
        <v>9.8267748000000008</v>
      </c>
      <c r="C216" s="97">
        <f t="shared" si="87"/>
        <v>9.8267748000000008</v>
      </c>
      <c r="D216" s="101">
        <f t="shared" si="66"/>
        <v>1.96535496</v>
      </c>
      <c r="E216" s="60" t="str">
        <f t="shared" si="77"/>
        <v>1</v>
      </c>
      <c r="F216" s="69">
        <f t="shared" si="67"/>
        <v>-144.41889456999999</v>
      </c>
      <c r="G216" s="60" t="str">
        <f t="shared" si="78"/>
        <v>0</v>
      </c>
      <c r="H216" s="69">
        <f t="shared" si="68"/>
        <v>-31.209447284999996</v>
      </c>
      <c r="I216" s="60" t="str">
        <f t="shared" si="79"/>
        <v>0</v>
      </c>
      <c r="J216" s="69">
        <f t="shared" si="69"/>
        <v>90.748537295308637</v>
      </c>
      <c r="K216" s="60" t="str">
        <f t="shared" si="80"/>
        <v>0</v>
      </c>
      <c r="L216" s="69">
        <f t="shared" si="70"/>
        <v>82.393423214117647</v>
      </c>
      <c r="M216" s="73" t="str">
        <f t="shared" si="81"/>
        <v>0</v>
      </c>
      <c r="N216" s="76">
        <f t="shared" si="71"/>
        <v>1.96535496</v>
      </c>
      <c r="O216" s="77">
        <v>260</v>
      </c>
      <c r="Q216" s="71" t="str">
        <f t="shared" si="82"/>
        <v>1</v>
      </c>
      <c r="R216" s="71">
        <f t="shared" si="72"/>
        <v>1</v>
      </c>
      <c r="S216" s="71" t="str">
        <f t="shared" si="83"/>
        <v>0</v>
      </c>
      <c r="T216" s="71">
        <f t="shared" si="73"/>
        <v>0</v>
      </c>
      <c r="U216" s="71" t="str">
        <f t="shared" si="84"/>
        <v>0</v>
      </c>
      <c r="V216" s="71">
        <f t="shared" si="74"/>
        <v>0</v>
      </c>
      <c r="W216" s="71" t="str">
        <f t="shared" si="85"/>
        <v>0</v>
      </c>
      <c r="X216" s="71">
        <f t="shared" si="75"/>
        <v>0</v>
      </c>
      <c r="Y216" s="71" t="str">
        <f t="shared" si="86"/>
        <v>0</v>
      </c>
      <c r="Z216" s="71">
        <f t="shared" si="76"/>
        <v>0</v>
      </c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</row>
    <row r="217" spans="1:39" ht="15.75" thickBot="1">
      <c r="A217" s="102">
        <v>43870.500127314815</v>
      </c>
      <c r="B217" s="64">
        <f>Parâmetros!G206*0.04*46.0055</f>
        <v>8.8514581999999997</v>
      </c>
      <c r="C217" s="97">
        <f t="shared" si="87"/>
        <v>8.8514581999999997</v>
      </c>
      <c r="D217" s="101">
        <f t="shared" si="66"/>
        <v>1.7702916399999999</v>
      </c>
      <c r="E217" s="60" t="str">
        <f t="shared" si="77"/>
        <v>1</v>
      </c>
      <c r="F217" s="69">
        <f t="shared" si="67"/>
        <v>-145.36982825500002</v>
      </c>
      <c r="G217" s="60" t="str">
        <f t="shared" si="78"/>
        <v>0</v>
      </c>
      <c r="H217" s="69">
        <f t="shared" si="68"/>
        <v>-31.684914127500008</v>
      </c>
      <c r="I217" s="60" t="str">
        <f t="shared" si="79"/>
        <v>0</v>
      </c>
      <c r="J217" s="69">
        <f t="shared" si="69"/>
        <v>90.653413824444442</v>
      </c>
      <c r="K217" s="60" t="str">
        <f t="shared" si="80"/>
        <v>0</v>
      </c>
      <c r="L217" s="69">
        <f t="shared" si="70"/>
        <v>82.290154397647072</v>
      </c>
      <c r="M217" s="73" t="str">
        <f t="shared" si="81"/>
        <v>0</v>
      </c>
      <c r="N217" s="76">
        <f t="shared" si="71"/>
        <v>1.7702916399999999</v>
      </c>
      <c r="O217" s="77">
        <v>260</v>
      </c>
      <c r="Q217" s="71" t="str">
        <f t="shared" si="82"/>
        <v>1</v>
      </c>
      <c r="R217" s="71">
        <f t="shared" si="72"/>
        <v>1</v>
      </c>
      <c r="S217" s="71" t="str">
        <f t="shared" si="83"/>
        <v>0</v>
      </c>
      <c r="T217" s="71">
        <f t="shared" si="73"/>
        <v>0</v>
      </c>
      <c r="U217" s="71" t="str">
        <f t="shared" si="84"/>
        <v>0</v>
      </c>
      <c r="V217" s="71">
        <f t="shared" si="74"/>
        <v>0</v>
      </c>
      <c r="W217" s="71" t="str">
        <f t="shared" si="85"/>
        <v>0</v>
      </c>
      <c r="X217" s="71">
        <f t="shared" si="75"/>
        <v>0</v>
      </c>
      <c r="Y217" s="71" t="str">
        <f t="shared" si="86"/>
        <v>0</v>
      </c>
      <c r="Z217" s="71">
        <f t="shared" si="76"/>
        <v>0</v>
      </c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</row>
    <row r="218" spans="1:39" ht="15.75" thickBot="1">
      <c r="A218" s="102">
        <v>43870.54179398148</v>
      </c>
      <c r="B218" s="64">
        <f>Parâmetros!G207*0.04*46.0055</f>
        <v>8.3545987999999998</v>
      </c>
      <c r="C218" s="97">
        <f t="shared" si="87"/>
        <v>8.3545987999999998</v>
      </c>
      <c r="D218" s="101">
        <f t="shared" si="66"/>
        <v>1.6709197600000001</v>
      </c>
      <c r="E218" s="60" t="str">
        <f t="shared" si="77"/>
        <v>1</v>
      </c>
      <c r="F218" s="69">
        <f t="shared" si="67"/>
        <v>-145.85426617000002</v>
      </c>
      <c r="G218" s="60" t="str">
        <f t="shared" si="78"/>
        <v>0</v>
      </c>
      <c r="H218" s="69">
        <f t="shared" si="68"/>
        <v>-31.927133085000008</v>
      </c>
      <c r="I218" s="60" t="str">
        <f t="shared" si="79"/>
        <v>0</v>
      </c>
      <c r="J218" s="69">
        <f t="shared" si="69"/>
        <v>90.604954697777771</v>
      </c>
      <c r="K218" s="60" t="str">
        <f t="shared" si="80"/>
        <v>0</v>
      </c>
      <c r="L218" s="69">
        <f t="shared" si="70"/>
        <v>82.237545755294136</v>
      </c>
      <c r="M218" s="73" t="str">
        <f t="shared" si="81"/>
        <v>0</v>
      </c>
      <c r="N218" s="76">
        <f t="shared" si="71"/>
        <v>1.6709197600000001</v>
      </c>
      <c r="O218" s="77">
        <v>260</v>
      </c>
      <c r="Q218" s="71" t="str">
        <f t="shared" si="82"/>
        <v>1</v>
      </c>
      <c r="R218" s="71">
        <f t="shared" si="72"/>
        <v>1</v>
      </c>
      <c r="S218" s="71" t="str">
        <f t="shared" si="83"/>
        <v>0</v>
      </c>
      <c r="T218" s="71">
        <f t="shared" si="73"/>
        <v>0</v>
      </c>
      <c r="U218" s="71" t="str">
        <f t="shared" si="84"/>
        <v>0</v>
      </c>
      <c r="V218" s="71">
        <f t="shared" si="74"/>
        <v>0</v>
      </c>
      <c r="W218" s="71" t="str">
        <f t="shared" si="85"/>
        <v>0</v>
      </c>
      <c r="X218" s="71">
        <f t="shared" si="75"/>
        <v>0</v>
      </c>
      <c r="Y218" s="71" t="str">
        <f t="shared" si="86"/>
        <v>0</v>
      </c>
      <c r="Z218" s="71">
        <f t="shared" si="76"/>
        <v>0</v>
      </c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</row>
    <row r="219" spans="1:39" ht="15.75" thickBot="1">
      <c r="A219" s="102">
        <v>43870.583460648151</v>
      </c>
      <c r="B219" s="64">
        <f>Parâmetros!G208*0.04*46.0055</f>
        <v>7.7657283999999995</v>
      </c>
      <c r="C219" s="97">
        <f t="shared" si="87"/>
        <v>7.7657283999999995</v>
      </c>
      <c r="D219" s="101">
        <f t="shared" si="66"/>
        <v>1.5531456799999999</v>
      </c>
      <c r="E219" s="60" t="str">
        <f t="shared" si="77"/>
        <v>1</v>
      </c>
      <c r="F219" s="69">
        <f t="shared" si="67"/>
        <v>-146.42841480999999</v>
      </c>
      <c r="G219" s="60" t="str">
        <f t="shared" si="78"/>
        <v>0</v>
      </c>
      <c r="H219" s="69">
        <f t="shared" si="68"/>
        <v>-32.214207404999996</v>
      </c>
      <c r="I219" s="60" t="str">
        <f t="shared" si="79"/>
        <v>0</v>
      </c>
      <c r="J219" s="69">
        <f t="shared" si="69"/>
        <v>90.547521658765433</v>
      </c>
      <c r="K219" s="60" t="str">
        <f t="shared" si="80"/>
        <v>0</v>
      </c>
      <c r="L219" s="69">
        <f t="shared" si="70"/>
        <v>82.175194771764708</v>
      </c>
      <c r="M219" s="73" t="str">
        <f t="shared" si="81"/>
        <v>0</v>
      </c>
      <c r="N219" s="76">
        <f t="shared" si="71"/>
        <v>1.5531456799999999</v>
      </c>
      <c r="O219" s="77">
        <v>260</v>
      </c>
      <c r="Q219" s="71" t="str">
        <f t="shared" si="82"/>
        <v>1</v>
      </c>
      <c r="R219" s="71">
        <f t="shared" si="72"/>
        <v>1</v>
      </c>
      <c r="S219" s="71" t="str">
        <f t="shared" si="83"/>
        <v>0</v>
      </c>
      <c r="T219" s="71">
        <f t="shared" si="73"/>
        <v>0</v>
      </c>
      <c r="U219" s="71" t="str">
        <f t="shared" si="84"/>
        <v>0</v>
      </c>
      <c r="V219" s="71">
        <f t="shared" si="74"/>
        <v>0</v>
      </c>
      <c r="W219" s="71" t="str">
        <f t="shared" si="85"/>
        <v>0</v>
      </c>
      <c r="X219" s="71">
        <f t="shared" si="75"/>
        <v>0</v>
      </c>
      <c r="Y219" s="71" t="str">
        <f t="shared" si="86"/>
        <v>0</v>
      </c>
      <c r="Z219" s="71">
        <f t="shared" si="76"/>
        <v>0</v>
      </c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</row>
    <row r="220" spans="1:39" ht="15.75" thickBot="1">
      <c r="A220" s="102">
        <v>43870.625127314815</v>
      </c>
      <c r="B220" s="64">
        <f>Parâmetros!G209*0.04*46.0055</f>
        <v>7.1584558000000005</v>
      </c>
      <c r="C220" s="97">
        <f t="shared" si="87"/>
        <v>7.1584558000000005</v>
      </c>
      <c r="D220" s="101">
        <f t="shared" si="66"/>
        <v>1.4316911600000002</v>
      </c>
      <c r="E220" s="60" t="str">
        <f t="shared" si="77"/>
        <v>1</v>
      </c>
      <c r="F220" s="69">
        <f t="shared" si="67"/>
        <v>-147.020505595</v>
      </c>
      <c r="G220" s="60" t="str">
        <f t="shared" si="78"/>
        <v>0</v>
      </c>
      <c r="H220" s="69">
        <f t="shared" si="68"/>
        <v>-32.510252797500002</v>
      </c>
      <c r="I220" s="60" t="str">
        <f t="shared" si="79"/>
        <v>0</v>
      </c>
      <c r="J220" s="69">
        <f t="shared" si="69"/>
        <v>90.488293837283948</v>
      </c>
      <c r="K220" s="60" t="str">
        <f t="shared" si="80"/>
        <v>0</v>
      </c>
      <c r="L220" s="69">
        <f t="shared" si="70"/>
        <v>82.110895319999997</v>
      </c>
      <c r="M220" s="73" t="str">
        <f t="shared" si="81"/>
        <v>0</v>
      </c>
      <c r="N220" s="76">
        <f t="shared" si="71"/>
        <v>1.4316911600000002</v>
      </c>
      <c r="O220" s="77">
        <v>260</v>
      </c>
      <c r="Q220" s="71" t="str">
        <f t="shared" si="82"/>
        <v>1</v>
      </c>
      <c r="R220" s="71">
        <f t="shared" si="72"/>
        <v>1</v>
      </c>
      <c r="S220" s="71" t="str">
        <f t="shared" si="83"/>
        <v>0</v>
      </c>
      <c r="T220" s="71">
        <f t="shared" si="73"/>
        <v>0</v>
      </c>
      <c r="U220" s="71" t="str">
        <f t="shared" si="84"/>
        <v>0</v>
      </c>
      <c r="V220" s="71">
        <f t="shared" si="74"/>
        <v>0</v>
      </c>
      <c r="W220" s="71" t="str">
        <f t="shared" si="85"/>
        <v>0</v>
      </c>
      <c r="X220" s="71">
        <f t="shared" si="75"/>
        <v>0</v>
      </c>
      <c r="Y220" s="71" t="str">
        <f t="shared" si="86"/>
        <v>0</v>
      </c>
      <c r="Z220" s="71">
        <f t="shared" si="76"/>
        <v>0</v>
      </c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</row>
    <row r="221" spans="1:39" ht="15.75" thickBot="1">
      <c r="A221" s="102">
        <v>43870.66679398148</v>
      </c>
      <c r="B221" s="64">
        <f>Parâmetros!G210*0.04*46.0055</f>
        <v>6.7352052000000002</v>
      </c>
      <c r="C221" s="97">
        <f t="shared" si="87"/>
        <v>6.7352052000000002</v>
      </c>
      <c r="D221" s="101">
        <f t="shared" si="66"/>
        <v>1.3470410399999999</v>
      </c>
      <c r="E221" s="60" t="str">
        <f t="shared" si="77"/>
        <v>1</v>
      </c>
      <c r="F221" s="69">
        <f t="shared" si="67"/>
        <v>-147.43317493000001</v>
      </c>
      <c r="G221" s="60" t="str">
        <f t="shared" si="78"/>
        <v>0</v>
      </c>
      <c r="H221" s="69">
        <f t="shared" si="68"/>
        <v>-32.716587465000003</v>
      </c>
      <c r="I221" s="60" t="str">
        <f t="shared" si="79"/>
        <v>0</v>
      </c>
      <c r="J221" s="69">
        <f t="shared" si="69"/>
        <v>90.447013840493824</v>
      </c>
      <c r="K221" s="60" t="str">
        <f t="shared" si="80"/>
        <v>0</v>
      </c>
      <c r="L221" s="69">
        <f t="shared" si="70"/>
        <v>82.066080550588239</v>
      </c>
      <c r="M221" s="73" t="str">
        <f t="shared" si="81"/>
        <v>0</v>
      </c>
      <c r="N221" s="76">
        <f t="shared" si="71"/>
        <v>1.3470410399999999</v>
      </c>
      <c r="O221" s="77">
        <v>260</v>
      </c>
      <c r="Q221" s="71" t="str">
        <f t="shared" si="82"/>
        <v>1</v>
      </c>
      <c r="R221" s="71">
        <f t="shared" si="72"/>
        <v>1</v>
      </c>
      <c r="S221" s="71" t="str">
        <f t="shared" si="83"/>
        <v>0</v>
      </c>
      <c r="T221" s="71">
        <f t="shared" si="73"/>
        <v>0</v>
      </c>
      <c r="U221" s="71" t="str">
        <f t="shared" si="84"/>
        <v>0</v>
      </c>
      <c r="V221" s="71">
        <f t="shared" si="74"/>
        <v>0</v>
      </c>
      <c r="W221" s="71" t="str">
        <f t="shared" si="85"/>
        <v>0</v>
      </c>
      <c r="X221" s="71">
        <f t="shared" si="75"/>
        <v>0</v>
      </c>
      <c r="Y221" s="71" t="str">
        <f t="shared" si="86"/>
        <v>0</v>
      </c>
      <c r="Z221" s="71">
        <f t="shared" si="76"/>
        <v>0</v>
      </c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</row>
    <row r="222" spans="1:39" ht="15.75" thickBot="1">
      <c r="A222" s="102">
        <v>43870.708460648151</v>
      </c>
      <c r="B222" s="64">
        <f>Parâmetros!G211*0.04*46.0055</f>
        <v>7.3240756000000005</v>
      </c>
      <c r="C222" s="97">
        <f t="shared" si="87"/>
        <v>7.3240756000000005</v>
      </c>
      <c r="D222" s="101">
        <f t="shared" si="66"/>
        <v>1.4648151200000001</v>
      </c>
      <c r="E222" s="60" t="str">
        <f t="shared" si="77"/>
        <v>1</v>
      </c>
      <c r="F222" s="69">
        <f t="shared" si="67"/>
        <v>-146.85902628999997</v>
      </c>
      <c r="G222" s="60" t="str">
        <f t="shared" si="78"/>
        <v>0</v>
      </c>
      <c r="H222" s="69">
        <f t="shared" si="68"/>
        <v>-32.429513144999987</v>
      </c>
      <c r="I222" s="60" t="str">
        <f t="shared" si="79"/>
        <v>0</v>
      </c>
      <c r="J222" s="69">
        <f t="shared" si="69"/>
        <v>90.504446879506176</v>
      </c>
      <c r="K222" s="60" t="str">
        <f t="shared" si="80"/>
        <v>0</v>
      </c>
      <c r="L222" s="69">
        <f t="shared" si="70"/>
        <v>82.128431534117652</v>
      </c>
      <c r="M222" s="73" t="str">
        <f t="shared" si="81"/>
        <v>0</v>
      </c>
      <c r="N222" s="76">
        <f t="shared" si="71"/>
        <v>1.4648151200000001</v>
      </c>
      <c r="O222" s="77">
        <v>260</v>
      </c>
      <c r="Q222" s="71" t="str">
        <f t="shared" si="82"/>
        <v>1</v>
      </c>
      <c r="R222" s="71">
        <f t="shared" si="72"/>
        <v>1</v>
      </c>
      <c r="S222" s="71" t="str">
        <f t="shared" si="83"/>
        <v>0</v>
      </c>
      <c r="T222" s="71">
        <f t="shared" si="73"/>
        <v>0</v>
      </c>
      <c r="U222" s="71" t="str">
        <f t="shared" si="84"/>
        <v>0</v>
      </c>
      <c r="V222" s="71">
        <f t="shared" si="74"/>
        <v>0</v>
      </c>
      <c r="W222" s="71" t="str">
        <f t="shared" si="85"/>
        <v>0</v>
      </c>
      <c r="X222" s="71">
        <f t="shared" si="75"/>
        <v>0</v>
      </c>
      <c r="Y222" s="71" t="str">
        <f t="shared" si="86"/>
        <v>0</v>
      </c>
      <c r="Z222" s="71">
        <f t="shared" si="76"/>
        <v>0</v>
      </c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</row>
    <row r="223" spans="1:39" ht="15.75" thickBot="1">
      <c r="A223" s="102">
        <v>43870.750127314815</v>
      </c>
      <c r="B223" s="64">
        <f>Parâmetros!G212*0.04*46.0055</f>
        <v>8.4650119999999998</v>
      </c>
      <c r="C223" s="97">
        <f t="shared" si="87"/>
        <v>8.4650119999999998</v>
      </c>
      <c r="D223" s="101">
        <f t="shared" si="66"/>
        <v>1.6930023999999999</v>
      </c>
      <c r="E223" s="60" t="str">
        <f t="shared" si="77"/>
        <v>1</v>
      </c>
      <c r="F223" s="69">
        <f t="shared" si="67"/>
        <v>-145.74661330000001</v>
      </c>
      <c r="G223" s="60" t="str">
        <f t="shared" si="78"/>
        <v>0</v>
      </c>
      <c r="H223" s="69">
        <f t="shared" si="68"/>
        <v>-31.873306650000004</v>
      </c>
      <c r="I223" s="60" t="str">
        <f t="shared" si="79"/>
        <v>0</v>
      </c>
      <c r="J223" s="69">
        <f t="shared" si="69"/>
        <v>90.615723392592599</v>
      </c>
      <c r="K223" s="60" t="str">
        <f t="shared" si="80"/>
        <v>0</v>
      </c>
      <c r="L223" s="69">
        <f t="shared" si="70"/>
        <v>82.249236564705868</v>
      </c>
      <c r="M223" s="73" t="str">
        <f t="shared" si="81"/>
        <v>0</v>
      </c>
      <c r="N223" s="76">
        <f t="shared" si="71"/>
        <v>1.6930023999999999</v>
      </c>
      <c r="O223" s="77">
        <v>260</v>
      </c>
      <c r="Q223" s="71" t="str">
        <f t="shared" si="82"/>
        <v>1</v>
      </c>
      <c r="R223" s="71">
        <f t="shared" si="72"/>
        <v>1</v>
      </c>
      <c r="S223" s="71" t="str">
        <f t="shared" si="83"/>
        <v>0</v>
      </c>
      <c r="T223" s="71">
        <f t="shared" si="73"/>
        <v>0</v>
      </c>
      <c r="U223" s="71" t="str">
        <f t="shared" si="84"/>
        <v>0</v>
      </c>
      <c r="V223" s="71">
        <f t="shared" si="74"/>
        <v>0</v>
      </c>
      <c r="W223" s="71" t="str">
        <f t="shared" si="85"/>
        <v>0</v>
      </c>
      <c r="X223" s="71">
        <f t="shared" si="75"/>
        <v>0</v>
      </c>
      <c r="Y223" s="71" t="str">
        <f t="shared" si="86"/>
        <v>0</v>
      </c>
      <c r="Z223" s="71">
        <f t="shared" si="76"/>
        <v>0</v>
      </c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</row>
    <row r="224" spans="1:39" ht="15.75" thickBot="1">
      <c r="A224" s="102">
        <v>43870.79179398148</v>
      </c>
      <c r="B224" s="64">
        <f>Parâmetros!G213*0.04*46.0055</f>
        <v>8.9618713999999997</v>
      </c>
      <c r="C224" s="97">
        <f t="shared" si="87"/>
        <v>8.9618713999999997</v>
      </c>
      <c r="D224" s="101">
        <f t="shared" si="66"/>
        <v>1.79237428</v>
      </c>
      <c r="E224" s="60" t="str">
        <f t="shared" si="77"/>
        <v>1</v>
      </c>
      <c r="F224" s="69">
        <f t="shared" si="67"/>
        <v>-145.26217538499998</v>
      </c>
      <c r="G224" s="60" t="str">
        <f t="shared" si="78"/>
        <v>0</v>
      </c>
      <c r="H224" s="69">
        <f t="shared" si="68"/>
        <v>-31.631087692499989</v>
      </c>
      <c r="I224" s="60" t="str">
        <f t="shared" si="79"/>
        <v>0</v>
      </c>
      <c r="J224" s="69">
        <f t="shared" si="69"/>
        <v>90.664182519259256</v>
      </c>
      <c r="K224" s="60" t="str">
        <f t="shared" si="80"/>
        <v>0</v>
      </c>
      <c r="L224" s="69">
        <f t="shared" si="70"/>
        <v>82.301845207058832</v>
      </c>
      <c r="M224" s="73" t="str">
        <f t="shared" si="81"/>
        <v>0</v>
      </c>
      <c r="N224" s="76">
        <f t="shared" si="71"/>
        <v>1.79237428</v>
      </c>
      <c r="O224" s="77">
        <v>260</v>
      </c>
      <c r="Q224" s="71" t="str">
        <f t="shared" si="82"/>
        <v>1</v>
      </c>
      <c r="R224" s="71">
        <f t="shared" si="72"/>
        <v>1</v>
      </c>
      <c r="S224" s="71" t="str">
        <f t="shared" si="83"/>
        <v>0</v>
      </c>
      <c r="T224" s="71">
        <f t="shared" si="73"/>
        <v>0</v>
      </c>
      <c r="U224" s="71" t="str">
        <f t="shared" si="84"/>
        <v>0</v>
      </c>
      <c r="V224" s="71">
        <f t="shared" si="74"/>
        <v>0</v>
      </c>
      <c r="W224" s="71" t="str">
        <f t="shared" si="85"/>
        <v>0</v>
      </c>
      <c r="X224" s="71">
        <f t="shared" si="75"/>
        <v>0</v>
      </c>
      <c r="Y224" s="71" t="str">
        <f t="shared" si="86"/>
        <v>0</v>
      </c>
      <c r="Z224" s="71">
        <f t="shared" si="76"/>
        <v>0</v>
      </c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</row>
    <row r="225" spans="1:39" ht="15.75" thickBot="1">
      <c r="A225" s="102">
        <v>43870.833460648151</v>
      </c>
      <c r="B225" s="64">
        <f>Parâmetros!G214*0.04*46.0055</f>
        <v>9.8635792000000002</v>
      </c>
      <c r="C225" s="97">
        <f t="shared" si="87"/>
        <v>9.8635792000000002</v>
      </c>
      <c r="D225" s="101">
        <f t="shared" si="66"/>
        <v>1.97271584</v>
      </c>
      <c r="E225" s="60" t="str">
        <f t="shared" si="77"/>
        <v>1</v>
      </c>
      <c r="F225" s="69">
        <f t="shared" si="67"/>
        <v>-144.38301028000001</v>
      </c>
      <c r="G225" s="60" t="str">
        <f t="shared" si="78"/>
        <v>0</v>
      </c>
      <c r="H225" s="69">
        <f t="shared" si="68"/>
        <v>-31.191505140000004</v>
      </c>
      <c r="I225" s="60" t="str">
        <f t="shared" si="79"/>
        <v>0</v>
      </c>
      <c r="J225" s="69">
        <f t="shared" si="69"/>
        <v>90.752126860246918</v>
      </c>
      <c r="K225" s="60" t="str">
        <f t="shared" si="80"/>
        <v>0</v>
      </c>
      <c r="L225" s="69">
        <f t="shared" si="70"/>
        <v>82.397320150588243</v>
      </c>
      <c r="M225" s="73" t="str">
        <f t="shared" si="81"/>
        <v>0</v>
      </c>
      <c r="N225" s="76">
        <f t="shared" si="71"/>
        <v>1.97271584</v>
      </c>
      <c r="O225" s="77">
        <v>260</v>
      </c>
      <c r="Q225" s="71" t="str">
        <f t="shared" si="82"/>
        <v>1</v>
      </c>
      <c r="R225" s="71">
        <f t="shared" si="72"/>
        <v>1</v>
      </c>
      <c r="S225" s="71" t="str">
        <f t="shared" si="83"/>
        <v>0</v>
      </c>
      <c r="T225" s="71">
        <f t="shared" si="73"/>
        <v>0</v>
      </c>
      <c r="U225" s="71" t="str">
        <f t="shared" si="84"/>
        <v>0</v>
      </c>
      <c r="V225" s="71">
        <f t="shared" si="74"/>
        <v>0</v>
      </c>
      <c r="W225" s="71" t="str">
        <f t="shared" si="85"/>
        <v>0</v>
      </c>
      <c r="X225" s="71">
        <f t="shared" si="75"/>
        <v>0</v>
      </c>
      <c r="Y225" s="71" t="str">
        <f t="shared" si="86"/>
        <v>0</v>
      </c>
      <c r="Z225" s="71">
        <f t="shared" si="76"/>
        <v>0</v>
      </c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</row>
    <row r="226" spans="1:39" ht="15.75" thickBot="1">
      <c r="A226" s="102">
        <v>43870.875127314815</v>
      </c>
      <c r="B226" s="64">
        <f>Parâmetros!G215*0.04*46.0055</f>
        <v>10.3420364</v>
      </c>
      <c r="C226" s="97">
        <f t="shared" si="87"/>
        <v>10.3420364</v>
      </c>
      <c r="D226" s="101">
        <f t="shared" si="66"/>
        <v>2.0684072800000002</v>
      </c>
      <c r="E226" s="60" t="str">
        <f t="shared" si="77"/>
        <v>1</v>
      </c>
      <c r="F226" s="69">
        <f t="shared" si="67"/>
        <v>-143.91651450999998</v>
      </c>
      <c r="G226" s="60" t="str">
        <f t="shared" si="78"/>
        <v>0</v>
      </c>
      <c r="H226" s="69">
        <f t="shared" si="68"/>
        <v>-30.958257254999992</v>
      </c>
      <c r="I226" s="60" t="str">
        <f t="shared" si="79"/>
        <v>0</v>
      </c>
      <c r="J226" s="69">
        <f t="shared" si="69"/>
        <v>90.798791204444441</v>
      </c>
      <c r="K226" s="60" t="str">
        <f t="shared" si="80"/>
        <v>0</v>
      </c>
      <c r="L226" s="69">
        <f t="shared" si="70"/>
        <v>82.447980324705895</v>
      </c>
      <c r="M226" s="73" t="str">
        <f t="shared" si="81"/>
        <v>0</v>
      </c>
      <c r="N226" s="76">
        <f t="shared" si="71"/>
        <v>2.0684072800000002</v>
      </c>
      <c r="O226" s="77">
        <v>260</v>
      </c>
      <c r="Q226" s="71" t="str">
        <f t="shared" si="82"/>
        <v>1</v>
      </c>
      <c r="R226" s="71">
        <f t="shared" si="72"/>
        <v>1</v>
      </c>
      <c r="S226" s="71" t="str">
        <f t="shared" si="83"/>
        <v>0</v>
      </c>
      <c r="T226" s="71">
        <f t="shared" si="73"/>
        <v>0</v>
      </c>
      <c r="U226" s="71" t="str">
        <f t="shared" si="84"/>
        <v>0</v>
      </c>
      <c r="V226" s="71">
        <f t="shared" si="74"/>
        <v>0</v>
      </c>
      <c r="W226" s="71" t="str">
        <f t="shared" si="85"/>
        <v>0</v>
      </c>
      <c r="X226" s="71">
        <f t="shared" si="75"/>
        <v>0</v>
      </c>
      <c r="Y226" s="71" t="str">
        <f t="shared" si="86"/>
        <v>0</v>
      </c>
      <c r="Z226" s="71">
        <f t="shared" si="76"/>
        <v>0</v>
      </c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</row>
    <row r="227" spans="1:39" ht="15.75" thickBot="1">
      <c r="A227" s="102">
        <v>43870.91679398148</v>
      </c>
      <c r="B227" s="64">
        <f>Parâmetros!G216*0.04*46.0055</f>
        <v>9.4219264000000003</v>
      </c>
      <c r="C227" s="97">
        <f t="shared" si="87"/>
        <v>9.4219264000000003</v>
      </c>
      <c r="D227" s="101">
        <f t="shared" si="66"/>
        <v>1.8843852800000001</v>
      </c>
      <c r="E227" s="60" t="str">
        <f t="shared" si="77"/>
        <v>1</v>
      </c>
      <c r="F227" s="69">
        <f t="shared" si="67"/>
        <v>-144.81362176000002</v>
      </c>
      <c r="G227" s="60" t="str">
        <f t="shared" si="78"/>
        <v>0</v>
      </c>
      <c r="H227" s="69">
        <f t="shared" si="68"/>
        <v>-31.406810880000009</v>
      </c>
      <c r="I227" s="60" t="str">
        <f t="shared" si="79"/>
        <v>0</v>
      </c>
      <c r="J227" s="69">
        <f t="shared" si="69"/>
        <v>90.709052080987661</v>
      </c>
      <c r="K227" s="60" t="str">
        <f t="shared" si="80"/>
        <v>0</v>
      </c>
      <c r="L227" s="69">
        <f t="shared" si="70"/>
        <v>82.350556912941187</v>
      </c>
      <c r="M227" s="73" t="str">
        <f t="shared" si="81"/>
        <v>0</v>
      </c>
      <c r="N227" s="76">
        <f t="shared" si="71"/>
        <v>1.8843852800000001</v>
      </c>
      <c r="O227" s="77">
        <v>260</v>
      </c>
      <c r="Q227" s="71" t="str">
        <f t="shared" si="82"/>
        <v>1</v>
      </c>
      <c r="R227" s="71">
        <f t="shared" si="72"/>
        <v>1</v>
      </c>
      <c r="S227" s="71" t="str">
        <f t="shared" si="83"/>
        <v>0</v>
      </c>
      <c r="T227" s="71">
        <f t="shared" si="73"/>
        <v>0</v>
      </c>
      <c r="U227" s="71" t="str">
        <f t="shared" si="84"/>
        <v>0</v>
      </c>
      <c r="V227" s="71">
        <f t="shared" si="74"/>
        <v>0</v>
      </c>
      <c r="W227" s="71" t="str">
        <f t="shared" si="85"/>
        <v>0</v>
      </c>
      <c r="X227" s="71">
        <f t="shared" si="75"/>
        <v>0</v>
      </c>
      <c r="Y227" s="71" t="str">
        <f t="shared" si="86"/>
        <v>0</v>
      </c>
      <c r="Z227" s="71">
        <f t="shared" si="76"/>
        <v>0</v>
      </c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</row>
    <row r="228" spans="1:39" ht="15.75" thickBot="1">
      <c r="A228" s="102">
        <v>43870.958460648151</v>
      </c>
      <c r="B228" s="64">
        <f>Parâmetros!G217*0.04*46.0055</f>
        <v>8.0417614000000004</v>
      </c>
      <c r="C228" s="97">
        <f t="shared" si="87"/>
        <v>8.0417614000000004</v>
      </c>
      <c r="D228" s="101">
        <f t="shared" si="66"/>
        <v>1.6083522800000001</v>
      </c>
      <c r="E228" s="60" t="str">
        <f t="shared" si="77"/>
        <v>1</v>
      </c>
      <c r="F228" s="69">
        <f t="shared" si="67"/>
        <v>-146.15928263499998</v>
      </c>
      <c r="G228" s="60" t="str">
        <f t="shared" si="78"/>
        <v>0</v>
      </c>
      <c r="H228" s="69">
        <f t="shared" si="68"/>
        <v>-32.079641317499991</v>
      </c>
      <c r="I228" s="60" t="str">
        <f t="shared" si="79"/>
        <v>0</v>
      </c>
      <c r="J228" s="69">
        <f t="shared" si="69"/>
        <v>90.574443395802462</v>
      </c>
      <c r="K228" s="60" t="str">
        <f t="shared" si="80"/>
        <v>0</v>
      </c>
      <c r="L228" s="69">
        <f t="shared" si="70"/>
        <v>82.204421795294124</v>
      </c>
      <c r="M228" s="73" t="str">
        <f t="shared" si="81"/>
        <v>0</v>
      </c>
      <c r="N228" s="76">
        <f t="shared" si="71"/>
        <v>1.6083522800000001</v>
      </c>
      <c r="O228" s="77">
        <v>260</v>
      </c>
      <c r="Q228" s="71" t="str">
        <f t="shared" si="82"/>
        <v>1</v>
      </c>
      <c r="R228" s="71">
        <f t="shared" si="72"/>
        <v>1</v>
      </c>
      <c r="S228" s="71" t="str">
        <f t="shared" si="83"/>
        <v>0</v>
      </c>
      <c r="T228" s="71">
        <f t="shared" si="73"/>
        <v>0</v>
      </c>
      <c r="U228" s="71" t="str">
        <f t="shared" si="84"/>
        <v>0</v>
      </c>
      <c r="V228" s="71">
        <f t="shared" si="74"/>
        <v>0</v>
      </c>
      <c r="W228" s="71" t="str">
        <f t="shared" si="85"/>
        <v>0</v>
      </c>
      <c r="X228" s="71">
        <f t="shared" si="75"/>
        <v>0</v>
      </c>
      <c r="Y228" s="71" t="str">
        <f t="shared" si="86"/>
        <v>0</v>
      </c>
      <c r="Z228" s="71">
        <f t="shared" si="76"/>
        <v>0</v>
      </c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</row>
    <row r="229" spans="1:39" ht="15.75" thickBot="1">
      <c r="A229" s="102">
        <v>43871.000127314815</v>
      </c>
      <c r="B229" s="64">
        <f>Parâmetros!G218*0.04*46.0055</f>
        <v>8.9250669999999985</v>
      </c>
      <c r="C229" s="97">
        <f t="shared" si="87"/>
        <v>8.9250669999999985</v>
      </c>
      <c r="D229" s="101">
        <f t="shared" si="66"/>
        <v>1.7850133999999998</v>
      </c>
      <c r="E229" s="60" t="str">
        <f t="shared" si="77"/>
        <v>1</v>
      </c>
      <c r="F229" s="69">
        <f t="shared" si="67"/>
        <v>-145.29805967499999</v>
      </c>
      <c r="G229" s="60" t="str">
        <f t="shared" si="78"/>
        <v>0</v>
      </c>
      <c r="H229" s="69">
        <f t="shared" si="68"/>
        <v>-31.649029837499995</v>
      </c>
      <c r="I229" s="60" t="str">
        <f t="shared" si="79"/>
        <v>0</v>
      </c>
      <c r="J229" s="69">
        <f t="shared" si="69"/>
        <v>90.66059295432099</v>
      </c>
      <c r="K229" s="60" t="str">
        <f t="shared" si="80"/>
        <v>0</v>
      </c>
      <c r="L229" s="69">
        <f t="shared" si="70"/>
        <v>82.297948270588236</v>
      </c>
      <c r="M229" s="73" t="str">
        <f t="shared" si="81"/>
        <v>0</v>
      </c>
      <c r="N229" s="76">
        <f t="shared" si="71"/>
        <v>1.7850133999999998</v>
      </c>
      <c r="O229" s="77">
        <v>260</v>
      </c>
      <c r="Q229" s="71" t="str">
        <f t="shared" si="82"/>
        <v>1</v>
      </c>
      <c r="R229" s="71">
        <f t="shared" si="72"/>
        <v>1</v>
      </c>
      <c r="S229" s="71" t="str">
        <f t="shared" si="83"/>
        <v>0</v>
      </c>
      <c r="T229" s="71">
        <f t="shared" si="73"/>
        <v>0</v>
      </c>
      <c r="U229" s="71" t="str">
        <f t="shared" si="84"/>
        <v>0</v>
      </c>
      <c r="V229" s="71">
        <f t="shared" si="74"/>
        <v>0</v>
      </c>
      <c r="W229" s="71" t="str">
        <f t="shared" si="85"/>
        <v>0</v>
      </c>
      <c r="X229" s="71">
        <f t="shared" si="75"/>
        <v>0</v>
      </c>
      <c r="Y229" s="71" t="str">
        <f t="shared" si="86"/>
        <v>0</v>
      </c>
      <c r="Z229" s="71">
        <f t="shared" si="76"/>
        <v>0</v>
      </c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</row>
    <row r="230" spans="1:39" ht="15.75" thickBot="1">
      <c r="A230" s="102">
        <v>43871.04179398148</v>
      </c>
      <c r="B230" s="64">
        <f>Parâmetros!G219*0.04*46.0055</f>
        <v>7.1768579999999993</v>
      </c>
      <c r="C230" s="97">
        <f t="shared" si="87"/>
        <v>7.1768579999999993</v>
      </c>
      <c r="D230" s="101">
        <f t="shared" si="66"/>
        <v>1.4353715999999999</v>
      </c>
      <c r="E230" s="60" t="str">
        <f t="shared" si="77"/>
        <v>1</v>
      </c>
      <c r="F230" s="69">
        <f t="shared" si="67"/>
        <v>-147.00256345</v>
      </c>
      <c r="G230" s="60" t="str">
        <f t="shared" si="78"/>
        <v>0</v>
      </c>
      <c r="H230" s="69">
        <f t="shared" si="68"/>
        <v>-32.501281724999998</v>
      </c>
      <c r="I230" s="60" t="str">
        <f t="shared" si="79"/>
        <v>0</v>
      </c>
      <c r="J230" s="69">
        <f t="shared" si="69"/>
        <v>90.490088619753081</v>
      </c>
      <c r="K230" s="60" t="str">
        <f t="shared" si="80"/>
        <v>0</v>
      </c>
      <c r="L230" s="69">
        <f t="shared" si="70"/>
        <v>82.112843788235296</v>
      </c>
      <c r="M230" s="73" t="str">
        <f t="shared" si="81"/>
        <v>0</v>
      </c>
      <c r="N230" s="76">
        <f t="shared" si="71"/>
        <v>1.4353715999999999</v>
      </c>
      <c r="O230" s="77">
        <v>260</v>
      </c>
      <c r="Q230" s="71" t="str">
        <f t="shared" si="82"/>
        <v>1</v>
      </c>
      <c r="R230" s="71">
        <f t="shared" si="72"/>
        <v>1</v>
      </c>
      <c r="S230" s="71" t="str">
        <f t="shared" si="83"/>
        <v>0</v>
      </c>
      <c r="T230" s="71">
        <f t="shared" si="73"/>
        <v>0</v>
      </c>
      <c r="U230" s="71" t="str">
        <f t="shared" si="84"/>
        <v>0</v>
      </c>
      <c r="V230" s="71">
        <f t="shared" si="74"/>
        <v>0</v>
      </c>
      <c r="W230" s="71" t="str">
        <f t="shared" si="85"/>
        <v>0</v>
      </c>
      <c r="X230" s="71">
        <f t="shared" si="75"/>
        <v>0</v>
      </c>
      <c r="Y230" s="71" t="str">
        <f t="shared" si="86"/>
        <v>0</v>
      </c>
      <c r="Z230" s="71">
        <f t="shared" si="76"/>
        <v>0</v>
      </c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</row>
    <row r="231" spans="1:39" ht="15.75" thickBot="1">
      <c r="A231" s="102">
        <v>43871.083460648151</v>
      </c>
      <c r="B231" s="64">
        <f>Parâmetros!G220*0.04*46.0055</f>
        <v>6.4223678</v>
      </c>
      <c r="C231" s="97">
        <f t="shared" si="87"/>
        <v>6.4223678</v>
      </c>
      <c r="D231" s="101">
        <f t="shared" si="66"/>
        <v>1.2844735600000001</v>
      </c>
      <c r="E231" s="60" t="str">
        <f t="shared" si="77"/>
        <v>1</v>
      </c>
      <c r="F231" s="69">
        <f t="shared" si="67"/>
        <v>-147.73819139500003</v>
      </c>
      <c r="G231" s="60" t="str">
        <f t="shared" si="78"/>
        <v>0</v>
      </c>
      <c r="H231" s="69">
        <f t="shared" si="68"/>
        <v>-32.869095697500015</v>
      </c>
      <c r="I231" s="60" t="str">
        <f t="shared" si="79"/>
        <v>0</v>
      </c>
      <c r="J231" s="69">
        <f t="shared" si="69"/>
        <v>90.416502538518529</v>
      </c>
      <c r="K231" s="60" t="str">
        <f t="shared" si="80"/>
        <v>0</v>
      </c>
      <c r="L231" s="69">
        <f t="shared" si="70"/>
        <v>82.032956590588228</v>
      </c>
      <c r="M231" s="73" t="str">
        <f t="shared" si="81"/>
        <v>0</v>
      </c>
      <c r="N231" s="76">
        <f t="shared" si="71"/>
        <v>1.2844735600000001</v>
      </c>
      <c r="O231" s="77">
        <v>260</v>
      </c>
      <c r="Q231" s="71" t="str">
        <f t="shared" si="82"/>
        <v>1</v>
      </c>
      <c r="R231" s="71">
        <f t="shared" si="72"/>
        <v>1</v>
      </c>
      <c r="S231" s="71" t="str">
        <f t="shared" si="83"/>
        <v>0</v>
      </c>
      <c r="T231" s="71">
        <f t="shared" si="73"/>
        <v>0</v>
      </c>
      <c r="U231" s="71" t="str">
        <f t="shared" si="84"/>
        <v>0</v>
      </c>
      <c r="V231" s="71">
        <f t="shared" si="74"/>
        <v>0</v>
      </c>
      <c r="W231" s="71" t="str">
        <f t="shared" si="85"/>
        <v>0</v>
      </c>
      <c r="X231" s="71">
        <f t="shared" si="75"/>
        <v>0</v>
      </c>
      <c r="Y231" s="71" t="str">
        <f t="shared" si="86"/>
        <v>0</v>
      </c>
      <c r="Z231" s="71">
        <f t="shared" si="76"/>
        <v>0</v>
      </c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</row>
    <row r="232" spans="1:39" ht="15.75" thickBot="1">
      <c r="A232" s="102">
        <v>43871.125127314815</v>
      </c>
      <c r="B232" s="64">
        <f>Parâmetros!G221*0.04*46.0055</f>
        <v>7.5264997999999999</v>
      </c>
      <c r="C232" s="97">
        <f t="shared" si="87"/>
        <v>7.5264997999999999</v>
      </c>
      <c r="D232" s="101">
        <f t="shared" si="66"/>
        <v>1.5052999599999999</v>
      </c>
      <c r="E232" s="60" t="str">
        <f t="shared" si="77"/>
        <v>1</v>
      </c>
      <c r="F232" s="69">
        <f t="shared" si="67"/>
        <v>-146.66166269499999</v>
      </c>
      <c r="G232" s="60" t="str">
        <f t="shared" si="78"/>
        <v>0</v>
      </c>
      <c r="H232" s="69">
        <f t="shared" si="68"/>
        <v>-32.330831347499995</v>
      </c>
      <c r="I232" s="60" t="str">
        <f t="shared" si="79"/>
        <v>0</v>
      </c>
      <c r="J232" s="69">
        <f t="shared" si="69"/>
        <v>90.524189486666671</v>
      </c>
      <c r="K232" s="60" t="str">
        <f t="shared" si="80"/>
        <v>0</v>
      </c>
      <c r="L232" s="69">
        <f t="shared" si="70"/>
        <v>82.149864684705875</v>
      </c>
      <c r="M232" s="73" t="str">
        <f t="shared" si="81"/>
        <v>0</v>
      </c>
      <c r="N232" s="76">
        <f t="shared" si="71"/>
        <v>1.5052999599999999</v>
      </c>
      <c r="O232" s="77">
        <v>260</v>
      </c>
      <c r="Q232" s="71" t="str">
        <f t="shared" si="82"/>
        <v>1</v>
      </c>
      <c r="R232" s="71">
        <f t="shared" si="72"/>
        <v>1</v>
      </c>
      <c r="S232" s="71" t="str">
        <f t="shared" si="83"/>
        <v>0</v>
      </c>
      <c r="T232" s="71">
        <f t="shared" si="73"/>
        <v>0</v>
      </c>
      <c r="U232" s="71" t="str">
        <f t="shared" si="84"/>
        <v>0</v>
      </c>
      <c r="V232" s="71">
        <f t="shared" si="74"/>
        <v>0</v>
      </c>
      <c r="W232" s="71" t="str">
        <f t="shared" si="85"/>
        <v>0</v>
      </c>
      <c r="X232" s="71">
        <f t="shared" si="75"/>
        <v>0</v>
      </c>
      <c r="Y232" s="71" t="str">
        <f t="shared" si="86"/>
        <v>0</v>
      </c>
      <c r="Z232" s="71">
        <f t="shared" si="76"/>
        <v>0</v>
      </c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</row>
    <row r="233" spans="1:39" ht="15.75" thickBot="1">
      <c r="A233" s="102">
        <v>43871.16679398148</v>
      </c>
      <c r="B233" s="64">
        <f>Parâmetros!G222*0.04*46.0055</f>
        <v>10.102807800000001</v>
      </c>
      <c r="C233" s="97">
        <f t="shared" si="87"/>
        <v>10.102807800000001</v>
      </c>
      <c r="D233" s="101">
        <f t="shared" si="66"/>
        <v>2.02056156</v>
      </c>
      <c r="E233" s="60" t="str">
        <f t="shared" si="77"/>
        <v>1</v>
      </c>
      <c r="F233" s="69">
        <f t="shared" si="67"/>
        <v>-144.14976239500001</v>
      </c>
      <c r="G233" s="60" t="str">
        <f t="shared" si="78"/>
        <v>0</v>
      </c>
      <c r="H233" s="69">
        <f t="shared" si="68"/>
        <v>-31.074881197500005</v>
      </c>
      <c r="I233" s="60" t="str">
        <f t="shared" si="79"/>
        <v>0</v>
      </c>
      <c r="J233" s="69">
        <f t="shared" si="69"/>
        <v>90.77545903234568</v>
      </c>
      <c r="K233" s="60" t="str">
        <f t="shared" si="80"/>
        <v>0</v>
      </c>
      <c r="L233" s="69">
        <f t="shared" si="70"/>
        <v>82.422650237647048</v>
      </c>
      <c r="M233" s="73" t="str">
        <f t="shared" si="81"/>
        <v>0</v>
      </c>
      <c r="N233" s="76">
        <f t="shared" si="71"/>
        <v>2.02056156</v>
      </c>
      <c r="O233" s="77">
        <v>260</v>
      </c>
      <c r="Q233" s="71" t="str">
        <f t="shared" si="82"/>
        <v>1</v>
      </c>
      <c r="R233" s="71">
        <f t="shared" si="72"/>
        <v>1</v>
      </c>
      <c r="S233" s="71" t="str">
        <f t="shared" si="83"/>
        <v>0</v>
      </c>
      <c r="T233" s="71">
        <f t="shared" si="73"/>
        <v>0</v>
      </c>
      <c r="U233" s="71" t="str">
        <f t="shared" si="84"/>
        <v>0</v>
      </c>
      <c r="V233" s="71">
        <f t="shared" si="74"/>
        <v>0</v>
      </c>
      <c r="W233" s="71" t="str">
        <f t="shared" si="85"/>
        <v>0</v>
      </c>
      <c r="X233" s="71">
        <f t="shared" si="75"/>
        <v>0</v>
      </c>
      <c r="Y233" s="71" t="str">
        <f t="shared" si="86"/>
        <v>0</v>
      </c>
      <c r="Z233" s="71">
        <f t="shared" si="76"/>
        <v>0</v>
      </c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</row>
    <row r="234" spans="1:39" ht="15.75" thickBot="1">
      <c r="A234" s="102">
        <v>43871.208460648151</v>
      </c>
      <c r="B234" s="64">
        <f>Parâmetros!G223*0.04*46.0055</f>
        <v>13.4704104</v>
      </c>
      <c r="C234" s="97">
        <f t="shared" si="87"/>
        <v>13.4704104</v>
      </c>
      <c r="D234" s="101">
        <f t="shared" si="66"/>
        <v>2.6940820799999998</v>
      </c>
      <c r="E234" s="60" t="str">
        <f t="shared" si="77"/>
        <v>1</v>
      </c>
      <c r="F234" s="69">
        <f t="shared" si="67"/>
        <v>-140.86634985999999</v>
      </c>
      <c r="G234" s="60" t="str">
        <f t="shared" si="78"/>
        <v>0</v>
      </c>
      <c r="H234" s="69">
        <f t="shared" si="68"/>
        <v>-29.433174929999993</v>
      </c>
      <c r="I234" s="60" t="str">
        <f t="shared" si="79"/>
        <v>0</v>
      </c>
      <c r="J234" s="69">
        <f t="shared" si="69"/>
        <v>91.103904224197535</v>
      </c>
      <c r="K234" s="60" t="str">
        <f t="shared" si="80"/>
        <v>0</v>
      </c>
      <c r="L234" s="69">
        <f t="shared" si="70"/>
        <v>82.77921992470587</v>
      </c>
      <c r="M234" s="73" t="str">
        <f t="shared" si="81"/>
        <v>0</v>
      </c>
      <c r="N234" s="76">
        <f t="shared" si="71"/>
        <v>2.6940820799999998</v>
      </c>
      <c r="O234" s="77">
        <v>260</v>
      </c>
      <c r="Q234" s="71" t="str">
        <f t="shared" si="82"/>
        <v>1</v>
      </c>
      <c r="R234" s="71">
        <f t="shared" si="72"/>
        <v>1</v>
      </c>
      <c r="S234" s="71" t="str">
        <f t="shared" si="83"/>
        <v>0</v>
      </c>
      <c r="T234" s="71">
        <f t="shared" si="73"/>
        <v>0</v>
      </c>
      <c r="U234" s="71" t="str">
        <f t="shared" si="84"/>
        <v>0</v>
      </c>
      <c r="V234" s="71">
        <f t="shared" si="74"/>
        <v>0</v>
      </c>
      <c r="W234" s="71" t="str">
        <f t="shared" si="85"/>
        <v>0</v>
      </c>
      <c r="X234" s="71">
        <f t="shared" si="75"/>
        <v>0</v>
      </c>
      <c r="Y234" s="71" t="str">
        <f t="shared" si="86"/>
        <v>0</v>
      </c>
      <c r="Z234" s="71">
        <f t="shared" si="76"/>
        <v>0</v>
      </c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</row>
    <row r="235" spans="1:39" ht="15.75" thickBot="1">
      <c r="A235" s="102">
        <v>43871.250127314815</v>
      </c>
      <c r="B235" s="64">
        <f>Parâmetros!G224*0.04*46.0055</f>
        <v>19.359114399999999</v>
      </c>
      <c r="C235" s="97">
        <f t="shared" si="87"/>
        <v>19.359114399999999</v>
      </c>
      <c r="D235" s="101">
        <f t="shared" si="66"/>
        <v>3.8718228799999999</v>
      </c>
      <c r="E235" s="60" t="str">
        <f t="shared" si="77"/>
        <v>1</v>
      </c>
      <c r="F235" s="69">
        <f t="shared" si="67"/>
        <v>-135.12486345999997</v>
      </c>
      <c r="G235" s="60" t="str">
        <f t="shared" si="78"/>
        <v>0</v>
      </c>
      <c r="H235" s="69">
        <f t="shared" si="68"/>
        <v>-26.562431729999986</v>
      </c>
      <c r="I235" s="60" t="str">
        <f t="shared" si="79"/>
        <v>0</v>
      </c>
      <c r="J235" s="69">
        <f t="shared" si="69"/>
        <v>91.678234614320985</v>
      </c>
      <c r="K235" s="60" t="str">
        <f t="shared" si="80"/>
        <v>0</v>
      </c>
      <c r="L235" s="69">
        <f t="shared" si="70"/>
        <v>83.40272976</v>
      </c>
      <c r="M235" s="73" t="str">
        <f t="shared" si="81"/>
        <v>0</v>
      </c>
      <c r="N235" s="76">
        <f t="shared" si="71"/>
        <v>3.8718228799999999</v>
      </c>
      <c r="O235" s="77">
        <v>260</v>
      </c>
      <c r="Q235" s="71" t="str">
        <f t="shared" si="82"/>
        <v>1</v>
      </c>
      <c r="R235" s="71">
        <f t="shared" si="72"/>
        <v>1</v>
      </c>
      <c r="S235" s="71" t="str">
        <f t="shared" si="83"/>
        <v>0</v>
      </c>
      <c r="T235" s="71">
        <f t="shared" si="73"/>
        <v>0</v>
      </c>
      <c r="U235" s="71" t="str">
        <f t="shared" si="84"/>
        <v>0</v>
      </c>
      <c r="V235" s="71">
        <f t="shared" si="74"/>
        <v>0</v>
      </c>
      <c r="W235" s="71" t="str">
        <f t="shared" si="85"/>
        <v>0</v>
      </c>
      <c r="X235" s="71">
        <f t="shared" si="75"/>
        <v>0</v>
      </c>
      <c r="Y235" s="71" t="str">
        <f t="shared" si="86"/>
        <v>0</v>
      </c>
      <c r="Z235" s="71">
        <f t="shared" si="76"/>
        <v>0</v>
      </c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</row>
    <row r="236" spans="1:39" ht="15.75" thickBot="1">
      <c r="A236" s="102">
        <v>43871.29179398148</v>
      </c>
      <c r="B236" s="64">
        <f>Parâmetros!G225*0.04*46.0055</f>
        <v>23.021152199999996</v>
      </c>
      <c r="C236" s="97">
        <f t="shared" si="87"/>
        <v>23.021152199999996</v>
      </c>
      <c r="D236" s="101">
        <f t="shared" si="66"/>
        <v>4.6042304399999985</v>
      </c>
      <c r="E236" s="60" t="str">
        <f t="shared" si="77"/>
        <v>1</v>
      </c>
      <c r="F236" s="69">
        <f t="shared" si="67"/>
        <v>-131.55437660500002</v>
      </c>
      <c r="G236" s="60" t="str">
        <f t="shared" si="78"/>
        <v>0</v>
      </c>
      <c r="H236" s="69">
        <f t="shared" si="68"/>
        <v>-24.777188302500008</v>
      </c>
      <c r="I236" s="60" t="str">
        <f t="shared" si="79"/>
        <v>0</v>
      </c>
      <c r="J236" s="69">
        <f t="shared" si="69"/>
        <v>92.035396325679017</v>
      </c>
      <c r="K236" s="60" t="str">
        <f t="shared" si="80"/>
        <v>0</v>
      </c>
      <c r="L236" s="69">
        <f t="shared" si="70"/>
        <v>83.790474938823536</v>
      </c>
      <c r="M236" s="73" t="str">
        <f t="shared" si="81"/>
        <v>0</v>
      </c>
      <c r="N236" s="76">
        <f t="shared" si="71"/>
        <v>4.6042304399999985</v>
      </c>
      <c r="O236" s="77">
        <v>260</v>
      </c>
      <c r="Q236" s="71" t="str">
        <f t="shared" si="82"/>
        <v>1</v>
      </c>
      <c r="R236" s="71">
        <f t="shared" si="72"/>
        <v>1</v>
      </c>
      <c r="S236" s="71" t="str">
        <f t="shared" si="83"/>
        <v>0</v>
      </c>
      <c r="T236" s="71">
        <f t="shared" si="73"/>
        <v>0</v>
      </c>
      <c r="U236" s="71" t="str">
        <f t="shared" si="84"/>
        <v>0</v>
      </c>
      <c r="V236" s="71">
        <f t="shared" si="74"/>
        <v>0</v>
      </c>
      <c r="W236" s="71" t="str">
        <f t="shared" si="85"/>
        <v>0</v>
      </c>
      <c r="X236" s="71">
        <f t="shared" si="75"/>
        <v>0</v>
      </c>
      <c r="Y236" s="71" t="str">
        <f t="shared" si="86"/>
        <v>0</v>
      </c>
      <c r="Z236" s="71">
        <f t="shared" si="76"/>
        <v>0</v>
      </c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</row>
    <row r="237" spans="1:39" ht="15.75" thickBot="1">
      <c r="A237" s="102">
        <v>43871.333460648151</v>
      </c>
      <c r="B237" s="64">
        <f>Parâmetros!G226*0.04*46.0055</f>
        <v>16.617186599999997</v>
      </c>
      <c r="C237" s="97">
        <f t="shared" si="87"/>
        <v>16.617186599999997</v>
      </c>
      <c r="D237" s="101">
        <f t="shared" si="66"/>
        <v>3.3234373199999996</v>
      </c>
      <c r="E237" s="60" t="str">
        <f t="shared" si="77"/>
        <v>1</v>
      </c>
      <c r="F237" s="69">
        <f t="shared" si="67"/>
        <v>-137.79824306500001</v>
      </c>
      <c r="G237" s="60" t="str">
        <f t="shared" si="78"/>
        <v>0</v>
      </c>
      <c r="H237" s="69">
        <f t="shared" si="68"/>
        <v>-27.899121532500004</v>
      </c>
      <c r="I237" s="60" t="str">
        <f t="shared" si="79"/>
        <v>0</v>
      </c>
      <c r="J237" s="69">
        <f t="shared" si="69"/>
        <v>91.410812026419748</v>
      </c>
      <c r="K237" s="60" t="str">
        <f t="shared" si="80"/>
        <v>0</v>
      </c>
      <c r="L237" s="69">
        <f t="shared" si="70"/>
        <v>83.112407992941186</v>
      </c>
      <c r="M237" s="73" t="str">
        <f t="shared" si="81"/>
        <v>0</v>
      </c>
      <c r="N237" s="76">
        <f t="shared" si="71"/>
        <v>3.3234373199999996</v>
      </c>
      <c r="O237" s="77">
        <v>260</v>
      </c>
      <c r="Q237" s="71" t="str">
        <f t="shared" si="82"/>
        <v>1</v>
      </c>
      <c r="R237" s="71">
        <f t="shared" si="72"/>
        <v>1</v>
      </c>
      <c r="S237" s="71" t="str">
        <f t="shared" si="83"/>
        <v>0</v>
      </c>
      <c r="T237" s="71">
        <f t="shared" si="73"/>
        <v>0</v>
      </c>
      <c r="U237" s="71" t="str">
        <f t="shared" si="84"/>
        <v>0</v>
      </c>
      <c r="V237" s="71">
        <f t="shared" si="74"/>
        <v>0</v>
      </c>
      <c r="W237" s="71" t="str">
        <f t="shared" si="85"/>
        <v>0</v>
      </c>
      <c r="X237" s="71">
        <f t="shared" si="75"/>
        <v>0</v>
      </c>
      <c r="Y237" s="71" t="str">
        <f t="shared" si="86"/>
        <v>0</v>
      </c>
      <c r="Z237" s="71">
        <f t="shared" si="76"/>
        <v>0</v>
      </c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</row>
    <row r="238" spans="1:39" ht="15.75" thickBot="1">
      <c r="A238" s="102">
        <v>43871.375127314815</v>
      </c>
      <c r="B238" s="64">
        <f>Parâmetros!G227*0.04*46.0055</f>
        <v>15.071401799999999</v>
      </c>
      <c r="C238" s="97">
        <f t="shared" si="87"/>
        <v>15.071401799999999</v>
      </c>
      <c r="D238" s="101">
        <f t="shared" si="66"/>
        <v>3.0142803599999994</v>
      </c>
      <c r="E238" s="60" t="str">
        <f t="shared" si="77"/>
        <v>1</v>
      </c>
      <c r="F238" s="69">
        <f t="shared" si="67"/>
        <v>-139.305383245</v>
      </c>
      <c r="G238" s="60" t="str">
        <f t="shared" si="78"/>
        <v>0</v>
      </c>
      <c r="H238" s="69">
        <f t="shared" si="68"/>
        <v>-28.652691622500001</v>
      </c>
      <c r="I238" s="60" t="str">
        <f t="shared" si="79"/>
        <v>0</v>
      </c>
      <c r="J238" s="69">
        <f t="shared" si="69"/>
        <v>91.260050299012349</v>
      </c>
      <c r="K238" s="60" t="str">
        <f t="shared" si="80"/>
        <v>0</v>
      </c>
      <c r="L238" s="69">
        <f t="shared" si="70"/>
        <v>82.948736661176483</v>
      </c>
      <c r="M238" s="73" t="str">
        <f t="shared" si="81"/>
        <v>0</v>
      </c>
      <c r="N238" s="76">
        <f t="shared" si="71"/>
        <v>3.0142803599999994</v>
      </c>
      <c r="O238" s="77">
        <v>260</v>
      </c>
      <c r="Q238" s="71" t="str">
        <f t="shared" si="82"/>
        <v>1</v>
      </c>
      <c r="R238" s="71">
        <f t="shared" si="72"/>
        <v>1</v>
      </c>
      <c r="S238" s="71" t="str">
        <f t="shared" si="83"/>
        <v>0</v>
      </c>
      <c r="T238" s="71">
        <f t="shared" si="73"/>
        <v>0</v>
      </c>
      <c r="U238" s="71" t="str">
        <f t="shared" si="84"/>
        <v>0</v>
      </c>
      <c r="V238" s="71">
        <f t="shared" si="74"/>
        <v>0</v>
      </c>
      <c r="W238" s="71" t="str">
        <f t="shared" si="85"/>
        <v>0</v>
      </c>
      <c r="X238" s="71">
        <f t="shared" si="75"/>
        <v>0</v>
      </c>
      <c r="Y238" s="71" t="str">
        <f t="shared" si="86"/>
        <v>0</v>
      </c>
      <c r="Z238" s="71">
        <f t="shared" si="76"/>
        <v>0</v>
      </c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</row>
    <row r="239" spans="1:39" ht="15.75" thickBot="1">
      <c r="A239" s="102">
        <v>43871.41679398148</v>
      </c>
      <c r="B239" s="64">
        <f>Parâmetros!G228*0.04*46.0055</f>
        <v>12.881540000000001</v>
      </c>
      <c r="C239" s="97">
        <f t="shared" si="87"/>
        <v>12.881540000000001</v>
      </c>
      <c r="D239" s="101">
        <f t="shared" si="66"/>
        <v>2.5763080000000005</v>
      </c>
      <c r="E239" s="60" t="str">
        <f t="shared" si="77"/>
        <v>1</v>
      </c>
      <c r="F239" s="69">
        <f t="shared" si="67"/>
        <v>-141.44049850000002</v>
      </c>
      <c r="G239" s="60" t="str">
        <f t="shared" si="78"/>
        <v>0</v>
      </c>
      <c r="H239" s="69">
        <f t="shared" si="68"/>
        <v>-29.720249250000009</v>
      </c>
      <c r="I239" s="60" t="str">
        <f t="shared" si="79"/>
        <v>0</v>
      </c>
      <c r="J239" s="69">
        <f t="shared" si="69"/>
        <v>91.046471185185183</v>
      </c>
      <c r="K239" s="60" t="str">
        <f t="shared" si="80"/>
        <v>0</v>
      </c>
      <c r="L239" s="69">
        <f t="shared" si="70"/>
        <v>82.716868941176486</v>
      </c>
      <c r="M239" s="73" t="str">
        <f t="shared" si="81"/>
        <v>0</v>
      </c>
      <c r="N239" s="76">
        <f t="shared" si="71"/>
        <v>2.5763080000000005</v>
      </c>
      <c r="O239" s="77">
        <v>260</v>
      </c>
      <c r="Q239" s="71" t="str">
        <f t="shared" si="82"/>
        <v>1</v>
      </c>
      <c r="R239" s="71">
        <f t="shared" si="72"/>
        <v>1</v>
      </c>
      <c r="S239" s="71" t="str">
        <f t="shared" si="83"/>
        <v>0</v>
      </c>
      <c r="T239" s="71">
        <f t="shared" si="73"/>
        <v>0</v>
      </c>
      <c r="U239" s="71" t="str">
        <f t="shared" si="84"/>
        <v>0</v>
      </c>
      <c r="V239" s="71">
        <f t="shared" si="74"/>
        <v>0</v>
      </c>
      <c r="W239" s="71" t="str">
        <f t="shared" si="85"/>
        <v>0</v>
      </c>
      <c r="X239" s="71">
        <f t="shared" si="75"/>
        <v>0</v>
      </c>
      <c r="Y239" s="71" t="str">
        <f t="shared" si="86"/>
        <v>0</v>
      </c>
      <c r="Z239" s="71">
        <f t="shared" si="76"/>
        <v>0</v>
      </c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</row>
    <row r="240" spans="1:39" ht="15.75" thickBot="1">
      <c r="A240" s="102">
        <v>43871.458460648151</v>
      </c>
      <c r="B240" s="64">
        <f>Parâmetros!G229*0.04*46.0055</f>
        <v>10.8388958</v>
      </c>
      <c r="C240" s="97">
        <f t="shared" si="87"/>
        <v>10.8388958</v>
      </c>
      <c r="D240" s="101">
        <f t="shared" si="66"/>
        <v>2.1677791599999998</v>
      </c>
      <c r="E240" s="60" t="str">
        <f t="shared" si="77"/>
        <v>1</v>
      </c>
      <c r="F240" s="69">
        <f t="shared" si="67"/>
        <v>-143.43207659500001</v>
      </c>
      <c r="G240" s="60" t="str">
        <f t="shared" si="78"/>
        <v>0</v>
      </c>
      <c r="H240" s="69">
        <f t="shared" si="68"/>
        <v>-30.716038297500006</v>
      </c>
      <c r="I240" s="60" t="str">
        <f t="shared" si="79"/>
        <v>0</v>
      </c>
      <c r="J240" s="69">
        <f t="shared" si="69"/>
        <v>90.847250331111113</v>
      </c>
      <c r="K240" s="60" t="str">
        <f t="shared" si="80"/>
        <v>0</v>
      </c>
      <c r="L240" s="69">
        <f t="shared" si="70"/>
        <v>82.500588967058832</v>
      </c>
      <c r="M240" s="73" t="str">
        <f t="shared" si="81"/>
        <v>0</v>
      </c>
      <c r="N240" s="76">
        <f t="shared" si="71"/>
        <v>2.1677791599999998</v>
      </c>
      <c r="O240" s="77">
        <v>260</v>
      </c>
      <c r="Q240" s="71" t="str">
        <f t="shared" si="82"/>
        <v>1</v>
      </c>
      <c r="R240" s="71">
        <f t="shared" si="72"/>
        <v>1</v>
      </c>
      <c r="S240" s="71" t="str">
        <f t="shared" si="83"/>
        <v>0</v>
      </c>
      <c r="T240" s="71">
        <f t="shared" si="73"/>
        <v>0</v>
      </c>
      <c r="U240" s="71" t="str">
        <f t="shared" si="84"/>
        <v>0</v>
      </c>
      <c r="V240" s="71">
        <f t="shared" si="74"/>
        <v>0</v>
      </c>
      <c r="W240" s="71" t="str">
        <f t="shared" si="85"/>
        <v>0</v>
      </c>
      <c r="X240" s="71">
        <f t="shared" si="75"/>
        <v>0</v>
      </c>
      <c r="Y240" s="71" t="str">
        <f t="shared" si="86"/>
        <v>0</v>
      </c>
      <c r="Z240" s="71">
        <f t="shared" si="76"/>
        <v>0</v>
      </c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</row>
    <row r="241" spans="1:39" ht="15.75" thickBot="1">
      <c r="A241" s="102">
        <v>43871.500127314815</v>
      </c>
      <c r="B241" s="64">
        <f>Parâmetros!G230*0.04*46.0055</f>
        <v>9.5139373999999997</v>
      </c>
      <c r="C241" s="97">
        <f t="shared" si="87"/>
        <v>9.5139373999999997</v>
      </c>
      <c r="D241" s="101">
        <f t="shared" si="66"/>
        <v>1.90278748</v>
      </c>
      <c r="E241" s="60" t="str">
        <f t="shared" si="77"/>
        <v>1</v>
      </c>
      <c r="F241" s="69">
        <f t="shared" si="67"/>
        <v>-144.72391103499999</v>
      </c>
      <c r="G241" s="60" t="str">
        <f t="shared" si="78"/>
        <v>0</v>
      </c>
      <c r="H241" s="69">
        <f t="shared" si="68"/>
        <v>-31.361955517499993</v>
      </c>
      <c r="I241" s="60" t="str">
        <f t="shared" si="79"/>
        <v>0</v>
      </c>
      <c r="J241" s="69">
        <f t="shared" si="69"/>
        <v>90.718025993333328</v>
      </c>
      <c r="K241" s="60" t="str">
        <f t="shared" si="80"/>
        <v>0</v>
      </c>
      <c r="L241" s="69">
        <f t="shared" si="70"/>
        <v>82.360299254117635</v>
      </c>
      <c r="M241" s="73" t="str">
        <f t="shared" si="81"/>
        <v>0</v>
      </c>
      <c r="N241" s="76">
        <f t="shared" si="71"/>
        <v>1.90278748</v>
      </c>
      <c r="O241" s="77">
        <v>260</v>
      </c>
      <c r="Q241" s="71" t="str">
        <f t="shared" si="82"/>
        <v>1</v>
      </c>
      <c r="R241" s="71">
        <f t="shared" si="72"/>
        <v>1</v>
      </c>
      <c r="S241" s="71" t="str">
        <f t="shared" si="83"/>
        <v>0</v>
      </c>
      <c r="T241" s="71">
        <f t="shared" si="73"/>
        <v>0</v>
      </c>
      <c r="U241" s="71" t="str">
        <f t="shared" si="84"/>
        <v>0</v>
      </c>
      <c r="V241" s="71">
        <f t="shared" si="74"/>
        <v>0</v>
      </c>
      <c r="W241" s="71" t="str">
        <f t="shared" si="85"/>
        <v>0</v>
      </c>
      <c r="X241" s="71">
        <f t="shared" si="75"/>
        <v>0</v>
      </c>
      <c r="Y241" s="71" t="str">
        <f t="shared" si="86"/>
        <v>0</v>
      </c>
      <c r="Z241" s="71">
        <f t="shared" si="76"/>
        <v>0</v>
      </c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</row>
    <row r="242" spans="1:39" ht="15.75" thickBot="1">
      <c r="A242" s="102">
        <v>43871.54179398148</v>
      </c>
      <c r="B242" s="64">
        <f>Parâmetros!G231*0.04*46.0055</f>
        <v>9.5507417999999991</v>
      </c>
      <c r="C242" s="97">
        <f t="shared" si="87"/>
        <v>9.5507417999999991</v>
      </c>
      <c r="D242" s="101">
        <f t="shared" si="66"/>
        <v>1.91014836</v>
      </c>
      <c r="E242" s="60" t="str">
        <f t="shared" si="77"/>
        <v>1</v>
      </c>
      <c r="F242" s="69">
        <f t="shared" si="67"/>
        <v>-144.688026745</v>
      </c>
      <c r="G242" s="60" t="str">
        <f t="shared" si="78"/>
        <v>0</v>
      </c>
      <c r="H242" s="69">
        <f t="shared" si="68"/>
        <v>-31.344013372500001</v>
      </c>
      <c r="I242" s="60" t="str">
        <f t="shared" si="79"/>
        <v>0</v>
      </c>
      <c r="J242" s="69">
        <f t="shared" si="69"/>
        <v>90.721615558271608</v>
      </c>
      <c r="K242" s="60" t="str">
        <f t="shared" si="80"/>
        <v>0</v>
      </c>
      <c r="L242" s="69">
        <f t="shared" si="70"/>
        <v>82.364196190588231</v>
      </c>
      <c r="M242" s="73" t="str">
        <f t="shared" si="81"/>
        <v>0</v>
      </c>
      <c r="N242" s="76">
        <f t="shared" si="71"/>
        <v>1.91014836</v>
      </c>
      <c r="O242" s="77">
        <v>260</v>
      </c>
      <c r="Q242" s="71" t="str">
        <f t="shared" si="82"/>
        <v>1</v>
      </c>
      <c r="R242" s="71">
        <f t="shared" si="72"/>
        <v>1</v>
      </c>
      <c r="S242" s="71" t="str">
        <f t="shared" si="83"/>
        <v>0</v>
      </c>
      <c r="T242" s="71">
        <f t="shared" si="73"/>
        <v>0</v>
      </c>
      <c r="U242" s="71" t="str">
        <f t="shared" si="84"/>
        <v>0</v>
      </c>
      <c r="V242" s="71">
        <f t="shared" si="74"/>
        <v>0</v>
      </c>
      <c r="W242" s="71" t="str">
        <f t="shared" si="85"/>
        <v>0</v>
      </c>
      <c r="X242" s="71">
        <f t="shared" si="75"/>
        <v>0</v>
      </c>
      <c r="Y242" s="71" t="str">
        <f t="shared" si="86"/>
        <v>0</v>
      </c>
      <c r="Z242" s="71">
        <f t="shared" si="76"/>
        <v>0</v>
      </c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</row>
    <row r="243" spans="1:39" ht="15.75" thickBot="1">
      <c r="A243" s="102">
        <v>43871.583460648151</v>
      </c>
      <c r="B243" s="64">
        <f>Parâmetros!G232*0.04*46.0055</f>
        <v>8.5570230000000009</v>
      </c>
      <c r="C243" s="97">
        <f t="shared" si="87"/>
        <v>8.5570230000000009</v>
      </c>
      <c r="D243" s="101">
        <f t="shared" si="66"/>
        <v>1.7114046000000003</v>
      </c>
      <c r="E243" s="60" t="str">
        <f t="shared" si="77"/>
        <v>1</v>
      </c>
      <c r="F243" s="69">
        <f t="shared" si="67"/>
        <v>-145.656902575</v>
      </c>
      <c r="G243" s="60" t="str">
        <f t="shared" si="78"/>
        <v>0</v>
      </c>
      <c r="H243" s="69">
        <f t="shared" si="68"/>
        <v>-31.828451287500002</v>
      </c>
      <c r="I243" s="60" t="str">
        <f t="shared" si="79"/>
        <v>0</v>
      </c>
      <c r="J243" s="69">
        <f t="shared" si="69"/>
        <v>90.62469730493828</v>
      </c>
      <c r="K243" s="60" t="str">
        <f t="shared" si="80"/>
        <v>0</v>
      </c>
      <c r="L243" s="69">
        <f t="shared" si="70"/>
        <v>82.258978905882358</v>
      </c>
      <c r="M243" s="73" t="str">
        <f t="shared" si="81"/>
        <v>0</v>
      </c>
      <c r="N243" s="76">
        <f t="shared" si="71"/>
        <v>1.7114046000000003</v>
      </c>
      <c r="O243" s="77">
        <v>260</v>
      </c>
      <c r="Q243" s="71" t="str">
        <f t="shared" si="82"/>
        <v>1</v>
      </c>
      <c r="R243" s="71">
        <f t="shared" si="72"/>
        <v>1</v>
      </c>
      <c r="S243" s="71" t="str">
        <f t="shared" si="83"/>
        <v>0</v>
      </c>
      <c r="T243" s="71">
        <f t="shared" si="73"/>
        <v>0</v>
      </c>
      <c r="U243" s="71" t="str">
        <f t="shared" si="84"/>
        <v>0</v>
      </c>
      <c r="V243" s="71">
        <f t="shared" si="74"/>
        <v>0</v>
      </c>
      <c r="W243" s="71" t="str">
        <f t="shared" si="85"/>
        <v>0</v>
      </c>
      <c r="X243" s="71">
        <f t="shared" si="75"/>
        <v>0</v>
      </c>
      <c r="Y243" s="71" t="str">
        <f t="shared" si="86"/>
        <v>0</v>
      </c>
      <c r="Z243" s="71">
        <f t="shared" si="76"/>
        <v>0</v>
      </c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</row>
    <row r="244" spans="1:39" ht="15.75" thickBot="1">
      <c r="A244" s="102">
        <v>43871.625127314815</v>
      </c>
      <c r="B244" s="64">
        <f>Parâmetros!G233*0.04*46.0055</f>
        <v>8.6490340000000003</v>
      </c>
      <c r="C244" s="97">
        <f t="shared" si="87"/>
        <v>8.6490340000000003</v>
      </c>
      <c r="D244" s="101">
        <f t="shared" si="66"/>
        <v>1.7298068</v>
      </c>
      <c r="E244" s="60" t="str">
        <f t="shared" si="77"/>
        <v>1</v>
      </c>
      <c r="F244" s="69">
        <f t="shared" si="67"/>
        <v>-145.56719185</v>
      </c>
      <c r="G244" s="60" t="str">
        <f t="shared" si="78"/>
        <v>0</v>
      </c>
      <c r="H244" s="69">
        <f t="shared" si="68"/>
        <v>-31.783595925</v>
      </c>
      <c r="I244" s="60" t="str">
        <f t="shared" si="79"/>
        <v>0</v>
      </c>
      <c r="J244" s="69">
        <f t="shared" si="69"/>
        <v>90.633671217283961</v>
      </c>
      <c r="K244" s="60" t="str">
        <f t="shared" si="80"/>
        <v>0</v>
      </c>
      <c r="L244" s="69">
        <f t="shared" si="70"/>
        <v>82.268721247058835</v>
      </c>
      <c r="M244" s="73" t="str">
        <f t="shared" si="81"/>
        <v>0</v>
      </c>
      <c r="N244" s="76">
        <f t="shared" si="71"/>
        <v>1.7298068</v>
      </c>
      <c r="O244" s="77">
        <v>260</v>
      </c>
      <c r="Q244" s="71" t="str">
        <f t="shared" si="82"/>
        <v>1</v>
      </c>
      <c r="R244" s="71">
        <f t="shared" si="72"/>
        <v>1</v>
      </c>
      <c r="S244" s="71" t="str">
        <f t="shared" si="83"/>
        <v>0</v>
      </c>
      <c r="T244" s="71">
        <f t="shared" si="73"/>
        <v>0</v>
      </c>
      <c r="U244" s="71" t="str">
        <f t="shared" si="84"/>
        <v>0</v>
      </c>
      <c r="V244" s="71">
        <f t="shared" si="74"/>
        <v>0</v>
      </c>
      <c r="W244" s="71" t="str">
        <f t="shared" si="85"/>
        <v>0</v>
      </c>
      <c r="X244" s="71">
        <f t="shared" si="75"/>
        <v>0</v>
      </c>
      <c r="Y244" s="71" t="str">
        <f t="shared" si="86"/>
        <v>0</v>
      </c>
      <c r="Z244" s="71">
        <f t="shared" si="76"/>
        <v>0</v>
      </c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</row>
    <row r="245" spans="1:39" ht="15.75" thickBot="1">
      <c r="A245" s="102">
        <v>43871.66679398148</v>
      </c>
      <c r="B245" s="64">
        <f>Parâmetros!G234*0.04*46.0055</f>
        <v>8.4466097999999992</v>
      </c>
      <c r="C245" s="97">
        <f t="shared" si="87"/>
        <v>8.4466097999999992</v>
      </c>
      <c r="D245" s="101">
        <f t="shared" si="66"/>
        <v>1.6893219599999998</v>
      </c>
      <c r="E245" s="60" t="str">
        <f t="shared" si="77"/>
        <v>1</v>
      </c>
      <c r="F245" s="69">
        <f t="shared" si="67"/>
        <v>-145.76455544499998</v>
      </c>
      <c r="G245" s="60" t="str">
        <f t="shared" si="78"/>
        <v>0</v>
      </c>
      <c r="H245" s="69">
        <f t="shared" si="68"/>
        <v>-31.882277722499992</v>
      </c>
      <c r="I245" s="60" t="str">
        <f t="shared" si="79"/>
        <v>0</v>
      </c>
      <c r="J245" s="69">
        <f t="shared" si="69"/>
        <v>90.613928610123452</v>
      </c>
      <c r="K245" s="60" t="str">
        <f t="shared" si="80"/>
        <v>0</v>
      </c>
      <c r="L245" s="69">
        <f t="shared" si="70"/>
        <v>82.247288096470584</v>
      </c>
      <c r="M245" s="73" t="str">
        <f t="shared" si="81"/>
        <v>0</v>
      </c>
      <c r="N245" s="76">
        <f t="shared" si="71"/>
        <v>1.6893219599999998</v>
      </c>
      <c r="O245" s="77">
        <v>260</v>
      </c>
      <c r="Q245" s="71" t="str">
        <f t="shared" si="82"/>
        <v>1</v>
      </c>
      <c r="R245" s="71">
        <f t="shared" si="72"/>
        <v>1</v>
      </c>
      <c r="S245" s="71" t="str">
        <f t="shared" si="83"/>
        <v>0</v>
      </c>
      <c r="T245" s="71">
        <f t="shared" si="73"/>
        <v>0</v>
      </c>
      <c r="U245" s="71" t="str">
        <f t="shared" si="84"/>
        <v>0</v>
      </c>
      <c r="V245" s="71">
        <f t="shared" si="74"/>
        <v>0</v>
      </c>
      <c r="W245" s="71" t="str">
        <f t="shared" si="85"/>
        <v>0</v>
      </c>
      <c r="X245" s="71">
        <f t="shared" si="75"/>
        <v>0</v>
      </c>
      <c r="Y245" s="71" t="str">
        <f t="shared" si="86"/>
        <v>0</v>
      </c>
      <c r="Z245" s="71">
        <f t="shared" si="76"/>
        <v>0</v>
      </c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</row>
    <row r="246" spans="1:39" ht="15.75" thickBot="1">
      <c r="A246" s="102">
        <v>43871.708460648151</v>
      </c>
      <c r="B246" s="64">
        <f>Parâmetros!G235*0.04*46.0055</f>
        <v>9.992394599999999</v>
      </c>
      <c r="C246" s="97">
        <f t="shared" si="87"/>
        <v>9.992394599999999</v>
      </c>
      <c r="D246" s="101">
        <f t="shared" si="66"/>
        <v>1.9984789199999997</v>
      </c>
      <c r="E246" s="60" t="str">
        <f t="shared" si="77"/>
        <v>1</v>
      </c>
      <c r="F246" s="69">
        <f t="shared" si="67"/>
        <v>-144.25741526499999</v>
      </c>
      <c r="G246" s="60" t="str">
        <f t="shared" si="78"/>
        <v>0</v>
      </c>
      <c r="H246" s="69">
        <f t="shared" si="68"/>
        <v>-31.128707632499996</v>
      </c>
      <c r="I246" s="60" t="str">
        <f t="shared" si="79"/>
        <v>0</v>
      </c>
      <c r="J246" s="69">
        <f t="shared" si="69"/>
        <v>90.764690337530865</v>
      </c>
      <c r="K246" s="60" t="str">
        <f t="shared" si="80"/>
        <v>0</v>
      </c>
      <c r="L246" s="69">
        <f t="shared" si="70"/>
        <v>82.410959428235287</v>
      </c>
      <c r="M246" s="73" t="str">
        <f t="shared" si="81"/>
        <v>0</v>
      </c>
      <c r="N246" s="76">
        <f t="shared" si="71"/>
        <v>1.9984789199999997</v>
      </c>
      <c r="O246" s="77">
        <v>260</v>
      </c>
      <c r="Q246" s="71" t="str">
        <f t="shared" si="82"/>
        <v>1</v>
      </c>
      <c r="R246" s="71">
        <f t="shared" si="72"/>
        <v>1</v>
      </c>
      <c r="S246" s="71" t="str">
        <f t="shared" si="83"/>
        <v>0</v>
      </c>
      <c r="T246" s="71">
        <f t="shared" si="73"/>
        <v>0</v>
      </c>
      <c r="U246" s="71" t="str">
        <f t="shared" si="84"/>
        <v>0</v>
      </c>
      <c r="V246" s="71">
        <f t="shared" si="74"/>
        <v>0</v>
      </c>
      <c r="W246" s="71" t="str">
        <f t="shared" si="85"/>
        <v>0</v>
      </c>
      <c r="X246" s="71">
        <f t="shared" si="75"/>
        <v>0</v>
      </c>
      <c r="Y246" s="71" t="str">
        <f t="shared" si="86"/>
        <v>0</v>
      </c>
      <c r="Z246" s="71">
        <f t="shared" si="76"/>
        <v>0</v>
      </c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</row>
    <row r="247" spans="1:39" ht="15.75" thickBot="1">
      <c r="A247" s="102">
        <v>43871.750127314815</v>
      </c>
      <c r="B247" s="64">
        <f>Parâmetros!G236*0.04*46.0055</f>
        <v>13.544019199999999</v>
      </c>
      <c r="C247" s="97">
        <f t="shared" si="87"/>
        <v>13.544019199999999</v>
      </c>
      <c r="D247" s="101">
        <f t="shared" si="66"/>
        <v>2.7088038399999999</v>
      </c>
      <c r="E247" s="60" t="str">
        <f t="shared" si="77"/>
        <v>1</v>
      </c>
      <c r="F247" s="69">
        <f t="shared" si="67"/>
        <v>-140.79458127999999</v>
      </c>
      <c r="G247" s="60" t="str">
        <f t="shared" si="78"/>
        <v>0</v>
      </c>
      <c r="H247" s="69">
        <f t="shared" si="68"/>
        <v>-29.397290639999994</v>
      </c>
      <c r="I247" s="60" t="str">
        <f t="shared" si="79"/>
        <v>0</v>
      </c>
      <c r="J247" s="69">
        <f t="shared" si="69"/>
        <v>91.111083354074069</v>
      </c>
      <c r="K247" s="60" t="str">
        <f t="shared" si="80"/>
        <v>0</v>
      </c>
      <c r="L247" s="69">
        <f t="shared" si="70"/>
        <v>82.787013797647063</v>
      </c>
      <c r="M247" s="73" t="str">
        <f t="shared" si="81"/>
        <v>0</v>
      </c>
      <c r="N247" s="76">
        <f t="shared" si="71"/>
        <v>2.7088038399999999</v>
      </c>
      <c r="O247" s="77">
        <v>260</v>
      </c>
      <c r="Q247" s="71" t="str">
        <f t="shared" si="82"/>
        <v>1</v>
      </c>
      <c r="R247" s="71">
        <f t="shared" si="72"/>
        <v>1</v>
      </c>
      <c r="S247" s="71" t="str">
        <f t="shared" si="83"/>
        <v>0</v>
      </c>
      <c r="T247" s="71">
        <f t="shared" si="73"/>
        <v>0</v>
      </c>
      <c r="U247" s="71" t="str">
        <f t="shared" si="84"/>
        <v>0</v>
      </c>
      <c r="V247" s="71">
        <f t="shared" si="74"/>
        <v>0</v>
      </c>
      <c r="W247" s="71" t="str">
        <f t="shared" si="85"/>
        <v>0</v>
      </c>
      <c r="X247" s="71">
        <f t="shared" si="75"/>
        <v>0</v>
      </c>
      <c r="Y247" s="71" t="str">
        <f t="shared" si="86"/>
        <v>0</v>
      </c>
      <c r="Z247" s="71">
        <f t="shared" si="76"/>
        <v>0</v>
      </c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</row>
    <row r="248" spans="1:39" ht="15.75" thickBot="1">
      <c r="A248" s="102">
        <v>43871.79179398148</v>
      </c>
      <c r="B248" s="64">
        <f>Parâmetros!G237*0.04*46.0055</f>
        <v>17.077241599999997</v>
      </c>
      <c r="C248" s="97">
        <f t="shared" si="87"/>
        <v>17.077241599999997</v>
      </c>
      <c r="D248" s="101">
        <f t="shared" si="66"/>
        <v>3.4154483199999994</v>
      </c>
      <c r="E248" s="60" t="str">
        <f t="shared" si="77"/>
        <v>1</v>
      </c>
      <c r="F248" s="69">
        <f t="shared" si="67"/>
        <v>-137.34968943999999</v>
      </c>
      <c r="G248" s="60" t="str">
        <f t="shared" si="78"/>
        <v>0</v>
      </c>
      <c r="H248" s="69">
        <f t="shared" si="68"/>
        <v>-27.674844719999996</v>
      </c>
      <c r="I248" s="60" t="str">
        <f t="shared" si="79"/>
        <v>0</v>
      </c>
      <c r="J248" s="69">
        <f t="shared" si="69"/>
        <v>91.455681588148138</v>
      </c>
      <c r="K248" s="60" t="str">
        <f t="shared" si="80"/>
        <v>0</v>
      </c>
      <c r="L248" s="69">
        <f t="shared" si="70"/>
        <v>83.161119698823526</v>
      </c>
      <c r="M248" s="73" t="str">
        <f t="shared" si="81"/>
        <v>0</v>
      </c>
      <c r="N248" s="76">
        <f t="shared" si="71"/>
        <v>3.4154483199999994</v>
      </c>
      <c r="O248" s="77">
        <v>260</v>
      </c>
      <c r="Q248" s="71" t="str">
        <f t="shared" si="82"/>
        <v>1</v>
      </c>
      <c r="R248" s="71">
        <f t="shared" si="72"/>
        <v>1</v>
      </c>
      <c r="S248" s="71" t="str">
        <f t="shared" si="83"/>
        <v>0</v>
      </c>
      <c r="T248" s="71">
        <f t="shared" si="73"/>
        <v>0</v>
      </c>
      <c r="U248" s="71" t="str">
        <f t="shared" si="84"/>
        <v>0</v>
      </c>
      <c r="V248" s="71">
        <f t="shared" si="74"/>
        <v>0</v>
      </c>
      <c r="W248" s="71" t="str">
        <f t="shared" si="85"/>
        <v>0</v>
      </c>
      <c r="X248" s="71">
        <f t="shared" si="75"/>
        <v>0</v>
      </c>
      <c r="Y248" s="71" t="str">
        <f t="shared" si="86"/>
        <v>0</v>
      </c>
      <c r="Z248" s="71">
        <f t="shared" si="76"/>
        <v>0</v>
      </c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</row>
    <row r="249" spans="1:39" ht="15.75" thickBot="1">
      <c r="A249" s="102">
        <v>43871.833460648151</v>
      </c>
      <c r="B249" s="64">
        <f>Parâmetros!G238*0.04*46.0055</f>
        <v>18.218178000000002</v>
      </c>
      <c r="C249" s="97">
        <f t="shared" si="87"/>
        <v>18.218178000000002</v>
      </c>
      <c r="D249" s="101">
        <f t="shared" si="66"/>
        <v>3.6436356000000005</v>
      </c>
      <c r="E249" s="60" t="str">
        <f t="shared" si="77"/>
        <v>1</v>
      </c>
      <c r="F249" s="69">
        <f t="shared" si="67"/>
        <v>-136.23727645000002</v>
      </c>
      <c r="G249" s="60" t="str">
        <f t="shared" si="78"/>
        <v>0</v>
      </c>
      <c r="H249" s="69">
        <f t="shared" si="68"/>
        <v>-27.118638225000012</v>
      </c>
      <c r="I249" s="60" t="str">
        <f t="shared" si="79"/>
        <v>0</v>
      </c>
      <c r="J249" s="69">
        <f t="shared" si="69"/>
        <v>91.566958101234576</v>
      </c>
      <c r="K249" s="60" t="str">
        <f t="shared" si="80"/>
        <v>0</v>
      </c>
      <c r="L249" s="69">
        <f t="shared" si="70"/>
        <v>83.281924729411784</v>
      </c>
      <c r="M249" s="73" t="str">
        <f t="shared" si="81"/>
        <v>0</v>
      </c>
      <c r="N249" s="76">
        <f t="shared" si="71"/>
        <v>3.6436356000000005</v>
      </c>
      <c r="O249" s="77">
        <v>260</v>
      </c>
      <c r="Q249" s="71" t="str">
        <f t="shared" si="82"/>
        <v>1</v>
      </c>
      <c r="R249" s="71">
        <f t="shared" si="72"/>
        <v>1</v>
      </c>
      <c r="S249" s="71" t="str">
        <f t="shared" si="83"/>
        <v>0</v>
      </c>
      <c r="T249" s="71">
        <f t="shared" si="73"/>
        <v>0</v>
      </c>
      <c r="U249" s="71" t="str">
        <f t="shared" si="84"/>
        <v>0</v>
      </c>
      <c r="V249" s="71">
        <f t="shared" si="74"/>
        <v>0</v>
      </c>
      <c r="W249" s="71" t="str">
        <f t="shared" si="85"/>
        <v>0</v>
      </c>
      <c r="X249" s="71">
        <f t="shared" si="75"/>
        <v>0</v>
      </c>
      <c r="Y249" s="71" t="str">
        <f t="shared" si="86"/>
        <v>0</v>
      </c>
      <c r="Z249" s="71">
        <f t="shared" si="76"/>
        <v>0</v>
      </c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</row>
    <row r="250" spans="1:39" ht="15.75" thickBot="1">
      <c r="A250" s="102">
        <v>43871.875127314815</v>
      </c>
      <c r="B250" s="64">
        <f>Parâmetros!G239*0.04*46.0055</f>
        <v>16.433164600000001</v>
      </c>
      <c r="C250" s="97">
        <f t="shared" si="87"/>
        <v>16.433164600000001</v>
      </c>
      <c r="D250" s="101">
        <f t="shared" si="66"/>
        <v>3.2866329200000006</v>
      </c>
      <c r="E250" s="60" t="str">
        <f t="shared" si="77"/>
        <v>1</v>
      </c>
      <c r="F250" s="69">
        <f t="shared" si="67"/>
        <v>-137.97766451499999</v>
      </c>
      <c r="G250" s="60" t="str">
        <f t="shared" si="78"/>
        <v>0</v>
      </c>
      <c r="H250" s="69">
        <f t="shared" si="68"/>
        <v>-27.988832257499993</v>
      </c>
      <c r="I250" s="60" t="str">
        <f t="shared" si="79"/>
        <v>0</v>
      </c>
      <c r="J250" s="69">
        <f t="shared" si="69"/>
        <v>91.392864201728401</v>
      </c>
      <c r="K250" s="60" t="str">
        <f t="shared" si="80"/>
        <v>0</v>
      </c>
      <c r="L250" s="69">
        <f t="shared" si="70"/>
        <v>83.092923310588233</v>
      </c>
      <c r="M250" s="73" t="str">
        <f t="shared" si="81"/>
        <v>0</v>
      </c>
      <c r="N250" s="76">
        <f t="shared" si="71"/>
        <v>3.2866329200000006</v>
      </c>
      <c r="O250" s="77">
        <v>260</v>
      </c>
      <c r="Q250" s="71" t="str">
        <f t="shared" si="82"/>
        <v>1</v>
      </c>
      <c r="R250" s="71">
        <f t="shared" si="72"/>
        <v>1</v>
      </c>
      <c r="S250" s="71" t="str">
        <f t="shared" si="83"/>
        <v>0</v>
      </c>
      <c r="T250" s="71">
        <f t="shared" si="73"/>
        <v>0</v>
      </c>
      <c r="U250" s="71" t="str">
        <f t="shared" si="84"/>
        <v>0</v>
      </c>
      <c r="V250" s="71">
        <f t="shared" si="74"/>
        <v>0</v>
      </c>
      <c r="W250" s="71" t="str">
        <f t="shared" si="85"/>
        <v>0</v>
      </c>
      <c r="X250" s="71">
        <f t="shared" si="75"/>
        <v>0</v>
      </c>
      <c r="Y250" s="71" t="str">
        <f t="shared" si="86"/>
        <v>0</v>
      </c>
      <c r="Z250" s="71">
        <f t="shared" si="76"/>
        <v>0</v>
      </c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</row>
    <row r="251" spans="1:39" ht="15.75" thickBot="1">
      <c r="A251" s="102">
        <v>43871.91679398148</v>
      </c>
      <c r="B251" s="64">
        <f>Parâmetros!G240*0.04*46.0055</f>
        <v>11.004515600000001</v>
      </c>
      <c r="C251" s="97">
        <f t="shared" si="87"/>
        <v>11.004515600000001</v>
      </c>
      <c r="D251" s="101">
        <f t="shared" si="66"/>
        <v>2.2009031200000004</v>
      </c>
      <c r="E251" s="60" t="str">
        <f t="shared" si="77"/>
        <v>1</v>
      </c>
      <c r="F251" s="69">
        <f t="shared" si="67"/>
        <v>-143.27059729000001</v>
      </c>
      <c r="G251" s="60" t="str">
        <f t="shared" si="78"/>
        <v>0</v>
      </c>
      <c r="H251" s="69">
        <f t="shared" si="68"/>
        <v>-30.635298645000006</v>
      </c>
      <c r="I251" s="60" t="str">
        <f t="shared" si="79"/>
        <v>0</v>
      </c>
      <c r="J251" s="69">
        <f t="shared" si="69"/>
        <v>90.863403373333327</v>
      </c>
      <c r="K251" s="60" t="str">
        <f t="shared" si="80"/>
        <v>0</v>
      </c>
      <c r="L251" s="69">
        <f t="shared" si="70"/>
        <v>82.518125181176487</v>
      </c>
      <c r="M251" s="73" t="str">
        <f t="shared" si="81"/>
        <v>0</v>
      </c>
      <c r="N251" s="76">
        <f t="shared" si="71"/>
        <v>2.2009031200000004</v>
      </c>
      <c r="O251" s="77">
        <v>260</v>
      </c>
      <c r="Q251" s="71" t="str">
        <f t="shared" si="82"/>
        <v>1</v>
      </c>
      <c r="R251" s="71">
        <f t="shared" si="72"/>
        <v>1</v>
      </c>
      <c r="S251" s="71" t="str">
        <f t="shared" si="83"/>
        <v>0</v>
      </c>
      <c r="T251" s="71">
        <f t="shared" si="73"/>
        <v>0</v>
      </c>
      <c r="U251" s="71" t="str">
        <f t="shared" si="84"/>
        <v>0</v>
      </c>
      <c r="V251" s="71">
        <f t="shared" si="74"/>
        <v>0</v>
      </c>
      <c r="W251" s="71" t="str">
        <f t="shared" si="85"/>
        <v>0</v>
      </c>
      <c r="X251" s="71">
        <f t="shared" si="75"/>
        <v>0</v>
      </c>
      <c r="Y251" s="71" t="str">
        <f t="shared" si="86"/>
        <v>0</v>
      </c>
      <c r="Z251" s="71">
        <f t="shared" si="76"/>
        <v>0</v>
      </c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</row>
    <row r="252" spans="1:39" ht="15.75" thickBot="1">
      <c r="A252" s="102">
        <v>43871.958460648151</v>
      </c>
      <c r="B252" s="64">
        <f>Parâmetros!G241*0.04*46.0055</f>
        <v>9.4035242000000014</v>
      </c>
      <c r="C252" s="97">
        <f t="shared" si="87"/>
        <v>9.4035242000000014</v>
      </c>
      <c r="D252" s="101">
        <f t="shared" si="66"/>
        <v>1.8807048400000004</v>
      </c>
      <c r="E252" s="60" t="str">
        <f t="shared" si="77"/>
        <v>1</v>
      </c>
      <c r="F252" s="69">
        <f t="shared" si="67"/>
        <v>-144.831563905</v>
      </c>
      <c r="G252" s="60" t="str">
        <f t="shared" si="78"/>
        <v>0</v>
      </c>
      <c r="H252" s="69">
        <f t="shared" si="68"/>
        <v>-31.415781952499998</v>
      </c>
      <c r="I252" s="60" t="str">
        <f t="shared" si="79"/>
        <v>0</v>
      </c>
      <c r="J252" s="69">
        <f t="shared" si="69"/>
        <v>90.707257298518513</v>
      </c>
      <c r="K252" s="60" t="str">
        <f t="shared" si="80"/>
        <v>0</v>
      </c>
      <c r="L252" s="69">
        <f t="shared" si="70"/>
        <v>82.348608444705874</v>
      </c>
      <c r="M252" s="73" t="str">
        <f t="shared" si="81"/>
        <v>0</v>
      </c>
      <c r="N252" s="76">
        <f t="shared" si="71"/>
        <v>1.8807048400000004</v>
      </c>
      <c r="O252" s="77">
        <v>260</v>
      </c>
      <c r="Q252" s="71" t="str">
        <f t="shared" si="82"/>
        <v>1</v>
      </c>
      <c r="R252" s="71">
        <f t="shared" si="72"/>
        <v>1</v>
      </c>
      <c r="S252" s="71" t="str">
        <f t="shared" si="83"/>
        <v>0</v>
      </c>
      <c r="T252" s="71">
        <f t="shared" si="73"/>
        <v>0</v>
      </c>
      <c r="U252" s="71" t="str">
        <f t="shared" si="84"/>
        <v>0</v>
      </c>
      <c r="V252" s="71">
        <f t="shared" si="74"/>
        <v>0</v>
      </c>
      <c r="W252" s="71" t="str">
        <f t="shared" si="85"/>
        <v>0</v>
      </c>
      <c r="X252" s="71">
        <f t="shared" si="75"/>
        <v>0</v>
      </c>
      <c r="Y252" s="71" t="str">
        <f t="shared" si="86"/>
        <v>0</v>
      </c>
      <c r="Z252" s="71">
        <f t="shared" si="76"/>
        <v>0</v>
      </c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</row>
    <row r="253" spans="1:39" ht="15.75" thickBot="1">
      <c r="A253" s="102">
        <v>43872.000127314815</v>
      </c>
      <c r="B253" s="64">
        <f>Parâmetros!G242*0.04*46.0055</f>
        <v>10.930906800000001</v>
      </c>
      <c r="C253" s="97">
        <f t="shared" si="87"/>
        <v>10.930906800000001</v>
      </c>
      <c r="D253" s="101">
        <f t="shared" si="66"/>
        <v>2.18618136</v>
      </c>
      <c r="E253" s="60" t="str">
        <f t="shared" si="77"/>
        <v>1</v>
      </c>
      <c r="F253" s="69">
        <f t="shared" si="67"/>
        <v>-143.34236587000001</v>
      </c>
      <c r="G253" s="60" t="str">
        <f t="shared" si="78"/>
        <v>0</v>
      </c>
      <c r="H253" s="69">
        <f t="shared" si="68"/>
        <v>-30.671182935000004</v>
      </c>
      <c r="I253" s="60" t="str">
        <f t="shared" si="79"/>
        <v>0</v>
      </c>
      <c r="J253" s="69">
        <f t="shared" si="69"/>
        <v>90.856224243456793</v>
      </c>
      <c r="K253" s="60" t="str">
        <f t="shared" si="80"/>
        <v>0</v>
      </c>
      <c r="L253" s="69">
        <f t="shared" si="70"/>
        <v>82.510331308235294</v>
      </c>
      <c r="M253" s="73" t="str">
        <f t="shared" si="81"/>
        <v>0</v>
      </c>
      <c r="N253" s="76">
        <f t="shared" si="71"/>
        <v>2.18618136</v>
      </c>
      <c r="O253" s="77">
        <v>260</v>
      </c>
      <c r="Q253" s="71" t="str">
        <f t="shared" si="82"/>
        <v>1</v>
      </c>
      <c r="R253" s="71">
        <f t="shared" si="72"/>
        <v>1</v>
      </c>
      <c r="S253" s="71" t="str">
        <f t="shared" si="83"/>
        <v>0</v>
      </c>
      <c r="T253" s="71">
        <f t="shared" si="73"/>
        <v>0</v>
      </c>
      <c r="U253" s="71" t="str">
        <f t="shared" si="84"/>
        <v>0</v>
      </c>
      <c r="V253" s="71">
        <f t="shared" si="74"/>
        <v>0</v>
      </c>
      <c r="W253" s="71" t="str">
        <f t="shared" si="85"/>
        <v>0</v>
      </c>
      <c r="X253" s="71">
        <f t="shared" si="75"/>
        <v>0</v>
      </c>
      <c r="Y253" s="71" t="str">
        <f t="shared" si="86"/>
        <v>0</v>
      </c>
      <c r="Z253" s="71">
        <f t="shared" si="76"/>
        <v>0</v>
      </c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</row>
    <row r="254" spans="1:39" ht="15.75" thickBot="1">
      <c r="A254" s="102">
        <v>43872.04179398148</v>
      </c>
      <c r="B254" s="64">
        <f>Parâmetros!G243*0.04*46.0055</f>
        <v>11.262146400000001</v>
      </c>
      <c r="C254" s="97">
        <f t="shared" si="87"/>
        <v>11.262146400000001</v>
      </c>
      <c r="D254" s="101">
        <f t="shared" si="66"/>
        <v>2.2524292800000003</v>
      </c>
      <c r="E254" s="60" t="str">
        <f t="shared" si="77"/>
        <v>1</v>
      </c>
      <c r="F254" s="69">
        <f t="shared" si="67"/>
        <v>-143.01940725999998</v>
      </c>
      <c r="G254" s="60" t="str">
        <f t="shared" si="78"/>
        <v>0</v>
      </c>
      <c r="H254" s="69">
        <f t="shared" si="68"/>
        <v>-30.50970362999999</v>
      </c>
      <c r="I254" s="60" t="str">
        <f t="shared" si="79"/>
        <v>0</v>
      </c>
      <c r="J254" s="69">
        <f t="shared" si="69"/>
        <v>90.888530327901236</v>
      </c>
      <c r="K254" s="60" t="str">
        <f t="shared" si="80"/>
        <v>0</v>
      </c>
      <c r="L254" s="69">
        <f t="shared" si="70"/>
        <v>82.545403736470575</v>
      </c>
      <c r="M254" s="73" t="str">
        <f t="shared" si="81"/>
        <v>0</v>
      </c>
      <c r="N254" s="76">
        <f t="shared" si="71"/>
        <v>2.2524292800000003</v>
      </c>
      <c r="O254" s="77">
        <v>260</v>
      </c>
      <c r="Q254" s="71" t="str">
        <f t="shared" si="82"/>
        <v>1</v>
      </c>
      <c r="R254" s="71">
        <f t="shared" si="72"/>
        <v>1</v>
      </c>
      <c r="S254" s="71" t="str">
        <f t="shared" si="83"/>
        <v>0</v>
      </c>
      <c r="T254" s="71">
        <f t="shared" si="73"/>
        <v>0</v>
      </c>
      <c r="U254" s="71" t="str">
        <f t="shared" si="84"/>
        <v>0</v>
      </c>
      <c r="V254" s="71">
        <f t="shared" si="74"/>
        <v>0</v>
      </c>
      <c r="W254" s="71" t="str">
        <f t="shared" si="85"/>
        <v>0</v>
      </c>
      <c r="X254" s="71">
        <f t="shared" si="75"/>
        <v>0</v>
      </c>
      <c r="Y254" s="71" t="str">
        <f t="shared" si="86"/>
        <v>0</v>
      </c>
      <c r="Z254" s="71">
        <f t="shared" si="76"/>
        <v>0</v>
      </c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</row>
    <row r="255" spans="1:39" ht="15.75" thickBot="1">
      <c r="A255" s="102">
        <v>43872.083460648151</v>
      </c>
      <c r="B255" s="64">
        <f>Parâmetros!G244*0.04*46.0055</f>
        <v>17.647709799999998</v>
      </c>
      <c r="C255" s="97">
        <f t="shared" si="87"/>
        <v>17.647709799999998</v>
      </c>
      <c r="D255" s="101">
        <f t="shared" si="66"/>
        <v>3.5295419599999995</v>
      </c>
      <c r="E255" s="60" t="str">
        <f t="shared" si="77"/>
        <v>1</v>
      </c>
      <c r="F255" s="69">
        <f t="shared" si="67"/>
        <v>-136.79348294499999</v>
      </c>
      <c r="G255" s="60" t="str">
        <f t="shared" si="78"/>
        <v>0</v>
      </c>
      <c r="H255" s="69">
        <f t="shared" si="68"/>
        <v>-27.396741472499997</v>
      </c>
      <c r="I255" s="60" t="str">
        <f t="shared" si="79"/>
        <v>0</v>
      </c>
      <c r="J255" s="69">
        <f t="shared" si="69"/>
        <v>91.511319844691357</v>
      </c>
      <c r="K255" s="60" t="str">
        <f t="shared" si="80"/>
        <v>0</v>
      </c>
      <c r="L255" s="69">
        <f t="shared" si="70"/>
        <v>83.221522214117641</v>
      </c>
      <c r="M255" s="73" t="str">
        <f t="shared" si="81"/>
        <v>0</v>
      </c>
      <c r="N255" s="76">
        <f t="shared" si="71"/>
        <v>3.5295419599999995</v>
      </c>
      <c r="O255" s="77">
        <v>260</v>
      </c>
      <c r="Q255" s="71" t="str">
        <f t="shared" si="82"/>
        <v>1</v>
      </c>
      <c r="R255" s="71">
        <f t="shared" si="72"/>
        <v>1</v>
      </c>
      <c r="S255" s="71" t="str">
        <f t="shared" si="83"/>
        <v>0</v>
      </c>
      <c r="T255" s="71">
        <f t="shared" si="73"/>
        <v>0</v>
      </c>
      <c r="U255" s="71" t="str">
        <f t="shared" si="84"/>
        <v>0</v>
      </c>
      <c r="V255" s="71">
        <f t="shared" si="74"/>
        <v>0</v>
      </c>
      <c r="W255" s="71" t="str">
        <f t="shared" si="85"/>
        <v>0</v>
      </c>
      <c r="X255" s="71">
        <f t="shared" si="75"/>
        <v>0</v>
      </c>
      <c r="Y255" s="71" t="str">
        <f t="shared" si="86"/>
        <v>0</v>
      </c>
      <c r="Z255" s="71">
        <f t="shared" si="76"/>
        <v>0</v>
      </c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</row>
    <row r="256" spans="1:39" ht="15.75" thickBot="1">
      <c r="A256" s="102">
        <v>43872.125127314815</v>
      </c>
      <c r="B256" s="64">
        <f>Parâmetros!G245*0.04*46.0055</f>
        <v>27.308864799999998</v>
      </c>
      <c r="C256" s="97">
        <f t="shared" si="87"/>
        <v>27.308864799999998</v>
      </c>
      <c r="D256" s="101">
        <f t="shared" si="66"/>
        <v>5.4617729599999993</v>
      </c>
      <c r="E256" s="60" t="str">
        <f t="shared" si="77"/>
        <v>1</v>
      </c>
      <c r="F256" s="69">
        <f t="shared" si="67"/>
        <v>-127.37385681999999</v>
      </c>
      <c r="G256" s="60" t="str">
        <f t="shared" si="78"/>
        <v>0</v>
      </c>
      <c r="H256" s="69">
        <f t="shared" si="68"/>
        <v>-22.686928409999993</v>
      </c>
      <c r="I256" s="60" t="str">
        <f t="shared" si="79"/>
        <v>0</v>
      </c>
      <c r="J256" s="69">
        <f t="shared" si="69"/>
        <v>92.453580640987653</v>
      </c>
      <c r="K256" s="60" t="str">
        <f t="shared" si="80"/>
        <v>0</v>
      </c>
      <c r="L256" s="69">
        <f t="shared" si="70"/>
        <v>84.244468037647067</v>
      </c>
      <c r="M256" s="73" t="str">
        <f t="shared" si="81"/>
        <v>0</v>
      </c>
      <c r="N256" s="76">
        <f t="shared" si="71"/>
        <v>5.4617729599999993</v>
      </c>
      <c r="O256" s="77">
        <v>260</v>
      </c>
      <c r="Q256" s="71" t="str">
        <f t="shared" si="82"/>
        <v>1</v>
      </c>
      <c r="R256" s="71">
        <f t="shared" si="72"/>
        <v>1</v>
      </c>
      <c r="S256" s="71" t="str">
        <f t="shared" si="83"/>
        <v>0</v>
      </c>
      <c r="T256" s="71">
        <f t="shared" si="73"/>
        <v>0</v>
      </c>
      <c r="U256" s="71" t="str">
        <f t="shared" si="84"/>
        <v>0</v>
      </c>
      <c r="V256" s="71">
        <f t="shared" si="74"/>
        <v>0</v>
      </c>
      <c r="W256" s="71" t="str">
        <f t="shared" si="85"/>
        <v>0</v>
      </c>
      <c r="X256" s="71">
        <f t="shared" si="75"/>
        <v>0</v>
      </c>
      <c r="Y256" s="71" t="str">
        <f t="shared" si="86"/>
        <v>0</v>
      </c>
      <c r="Z256" s="71">
        <f t="shared" si="76"/>
        <v>0</v>
      </c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</row>
    <row r="257" spans="1:39" ht="15.75" thickBot="1">
      <c r="A257" s="102">
        <v>43872.16679398148</v>
      </c>
      <c r="B257" s="64">
        <f>Parâmetros!G246*0.04*46.0055</f>
        <v>31.835806000000002</v>
      </c>
      <c r="C257" s="97">
        <f t="shared" si="87"/>
        <v>31.835806000000002</v>
      </c>
      <c r="D257" s="101">
        <f t="shared" si="66"/>
        <v>6.3671612</v>
      </c>
      <c r="E257" s="60" t="str">
        <f t="shared" si="77"/>
        <v>1</v>
      </c>
      <c r="F257" s="69">
        <f t="shared" si="67"/>
        <v>-122.96008915000002</v>
      </c>
      <c r="G257" s="60" t="str">
        <f t="shared" si="78"/>
        <v>0</v>
      </c>
      <c r="H257" s="69">
        <f t="shared" si="68"/>
        <v>-20.480044575000008</v>
      </c>
      <c r="I257" s="60" t="str">
        <f t="shared" si="79"/>
        <v>0</v>
      </c>
      <c r="J257" s="69">
        <f t="shared" si="69"/>
        <v>92.895097128395065</v>
      </c>
      <c r="K257" s="60" t="str">
        <f t="shared" si="80"/>
        <v>0</v>
      </c>
      <c r="L257" s="69">
        <f t="shared" si="70"/>
        <v>84.723791223529417</v>
      </c>
      <c r="M257" s="73" t="str">
        <f t="shared" si="81"/>
        <v>0</v>
      </c>
      <c r="N257" s="76">
        <f t="shared" si="71"/>
        <v>6.3671612</v>
      </c>
      <c r="O257" s="77">
        <v>260</v>
      </c>
      <c r="Q257" s="71" t="str">
        <f t="shared" si="82"/>
        <v>1</v>
      </c>
      <c r="R257" s="71">
        <f t="shared" si="72"/>
        <v>1</v>
      </c>
      <c r="S257" s="71" t="str">
        <f t="shared" si="83"/>
        <v>0</v>
      </c>
      <c r="T257" s="71">
        <f t="shared" si="73"/>
        <v>0</v>
      </c>
      <c r="U257" s="71" t="str">
        <f t="shared" si="84"/>
        <v>0</v>
      </c>
      <c r="V257" s="71">
        <f t="shared" si="74"/>
        <v>0</v>
      </c>
      <c r="W257" s="71" t="str">
        <f t="shared" si="85"/>
        <v>0</v>
      </c>
      <c r="X257" s="71">
        <f t="shared" si="75"/>
        <v>0</v>
      </c>
      <c r="Y257" s="71" t="str">
        <f t="shared" si="86"/>
        <v>0</v>
      </c>
      <c r="Z257" s="71">
        <f t="shared" si="76"/>
        <v>0</v>
      </c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</row>
    <row r="258" spans="1:39" ht="15.75" thickBot="1">
      <c r="A258" s="102">
        <v>43872.208460648151</v>
      </c>
      <c r="B258" s="64">
        <f>Parâmetros!G247*0.04*46.0055</f>
        <v>32.369469799999997</v>
      </c>
      <c r="C258" s="97">
        <f t="shared" si="87"/>
        <v>32.369469799999997</v>
      </c>
      <c r="D258" s="101">
        <f t="shared" si="66"/>
        <v>6.4738939599999989</v>
      </c>
      <c r="E258" s="60" t="str">
        <f t="shared" si="77"/>
        <v>1</v>
      </c>
      <c r="F258" s="69">
        <f t="shared" si="67"/>
        <v>-122.439766945</v>
      </c>
      <c r="G258" s="60" t="str">
        <f t="shared" si="78"/>
        <v>0</v>
      </c>
      <c r="H258" s="69">
        <f t="shared" si="68"/>
        <v>-20.219883472500001</v>
      </c>
      <c r="I258" s="60" t="str">
        <f t="shared" si="79"/>
        <v>0</v>
      </c>
      <c r="J258" s="69">
        <f t="shared" si="69"/>
        <v>92.947145820000003</v>
      </c>
      <c r="K258" s="60" t="str">
        <f t="shared" si="80"/>
        <v>0</v>
      </c>
      <c r="L258" s="69">
        <f t="shared" si="70"/>
        <v>84.780296802352936</v>
      </c>
      <c r="M258" s="73" t="str">
        <f t="shared" si="81"/>
        <v>0</v>
      </c>
      <c r="N258" s="76">
        <f t="shared" si="71"/>
        <v>6.4738939599999989</v>
      </c>
      <c r="O258" s="77">
        <v>260</v>
      </c>
      <c r="Q258" s="71" t="str">
        <f t="shared" si="82"/>
        <v>1</v>
      </c>
      <c r="R258" s="71">
        <f t="shared" si="72"/>
        <v>1</v>
      </c>
      <c r="S258" s="71" t="str">
        <f t="shared" si="83"/>
        <v>0</v>
      </c>
      <c r="T258" s="71">
        <f t="shared" si="73"/>
        <v>0</v>
      </c>
      <c r="U258" s="71" t="str">
        <f t="shared" si="84"/>
        <v>0</v>
      </c>
      <c r="V258" s="71">
        <f t="shared" si="74"/>
        <v>0</v>
      </c>
      <c r="W258" s="71" t="str">
        <f t="shared" si="85"/>
        <v>0</v>
      </c>
      <c r="X258" s="71">
        <f t="shared" si="75"/>
        <v>0</v>
      </c>
      <c r="Y258" s="71" t="str">
        <f t="shared" si="86"/>
        <v>0</v>
      </c>
      <c r="Z258" s="71">
        <f t="shared" si="76"/>
        <v>0</v>
      </c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</row>
    <row r="259" spans="1:39" ht="15.75" thickBot="1">
      <c r="A259" s="102">
        <v>43872.250127314815</v>
      </c>
      <c r="B259" s="64">
        <f>Parâmetros!G248*0.04*46.0055</f>
        <v>32.295861000000002</v>
      </c>
      <c r="C259" s="97">
        <f t="shared" si="87"/>
        <v>32.295861000000002</v>
      </c>
      <c r="D259" s="101">
        <f t="shared" si="66"/>
        <v>6.4591722000000011</v>
      </c>
      <c r="E259" s="60" t="str">
        <f t="shared" si="77"/>
        <v>1</v>
      </c>
      <c r="F259" s="69">
        <f t="shared" si="67"/>
        <v>-122.511535525</v>
      </c>
      <c r="G259" s="60" t="str">
        <f t="shared" si="78"/>
        <v>0</v>
      </c>
      <c r="H259" s="69">
        <f t="shared" si="68"/>
        <v>-20.2557677625</v>
      </c>
      <c r="I259" s="60" t="str">
        <f t="shared" si="79"/>
        <v>0</v>
      </c>
      <c r="J259" s="69">
        <f t="shared" si="69"/>
        <v>92.939966690123455</v>
      </c>
      <c r="K259" s="60" t="str">
        <f t="shared" si="80"/>
        <v>0</v>
      </c>
      <c r="L259" s="69">
        <f t="shared" si="70"/>
        <v>84.772502929411772</v>
      </c>
      <c r="M259" s="73" t="str">
        <f t="shared" si="81"/>
        <v>0</v>
      </c>
      <c r="N259" s="76">
        <f t="shared" si="71"/>
        <v>6.4591722000000011</v>
      </c>
      <c r="O259" s="77">
        <v>260</v>
      </c>
      <c r="Q259" s="71" t="str">
        <f t="shared" si="82"/>
        <v>1</v>
      </c>
      <c r="R259" s="71">
        <f t="shared" si="72"/>
        <v>1</v>
      </c>
      <c r="S259" s="71" t="str">
        <f t="shared" si="83"/>
        <v>0</v>
      </c>
      <c r="T259" s="71">
        <f t="shared" si="73"/>
        <v>0</v>
      </c>
      <c r="U259" s="71" t="str">
        <f t="shared" si="84"/>
        <v>0</v>
      </c>
      <c r="V259" s="71">
        <f t="shared" si="74"/>
        <v>0</v>
      </c>
      <c r="W259" s="71" t="str">
        <f t="shared" si="85"/>
        <v>0</v>
      </c>
      <c r="X259" s="71">
        <f t="shared" si="75"/>
        <v>0</v>
      </c>
      <c r="Y259" s="71" t="str">
        <f t="shared" si="86"/>
        <v>0</v>
      </c>
      <c r="Z259" s="71">
        <f t="shared" si="76"/>
        <v>0</v>
      </c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</row>
    <row r="260" spans="1:39" ht="15.75" thickBot="1">
      <c r="A260" s="102">
        <v>43872.29179398148</v>
      </c>
      <c r="B260" s="64">
        <f>Parâmetros!G249*0.04*46.0055</f>
        <v>27.069636200000001</v>
      </c>
      <c r="C260" s="97">
        <f t="shared" si="87"/>
        <v>27.069636200000001</v>
      </c>
      <c r="D260" s="101">
        <f t="shared" si="66"/>
        <v>5.4139272400000005</v>
      </c>
      <c r="E260" s="60" t="str">
        <f t="shared" si="77"/>
        <v>1</v>
      </c>
      <c r="F260" s="69">
        <f t="shared" si="67"/>
        <v>-127.60710470500001</v>
      </c>
      <c r="G260" s="60" t="str">
        <f t="shared" si="78"/>
        <v>0</v>
      </c>
      <c r="H260" s="69">
        <f t="shared" si="68"/>
        <v>-22.803552352500006</v>
      </c>
      <c r="I260" s="60" t="str">
        <f t="shared" si="79"/>
        <v>0</v>
      </c>
      <c r="J260" s="69">
        <f t="shared" si="69"/>
        <v>92.430248468888891</v>
      </c>
      <c r="K260" s="60" t="str">
        <f t="shared" si="80"/>
        <v>0</v>
      </c>
      <c r="L260" s="69">
        <f t="shared" si="70"/>
        <v>84.219137950588234</v>
      </c>
      <c r="M260" s="73" t="str">
        <f t="shared" si="81"/>
        <v>0</v>
      </c>
      <c r="N260" s="76">
        <f t="shared" si="71"/>
        <v>5.4139272400000005</v>
      </c>
      <c r="O260" s="77">
        <v>260</v>
      </c>
      <c r="Q260" s="71" t="str">
        <f t="shared" si="82"/>
        <v>1</v>
      </c>
      <c r="R260" s="71">
        <f t="shared" si="72"/>
        <v>1</v>
      </c>
      <c r="S260" s="71" t="str">
        <f t="shared" si="83"/>
        <v>0</v>
      </c>
      <c r="T260" s="71">
        <f t="shared" si="73"/>
        <v>0</v>
      </c>
      <c r="U260" s="71" t="str">
        <f t="shared" si="84"/>
        <v>0</v>
      </c>
      <c r="V260" s="71">
        <f t="shared" si="74"/>
        <v>0</v>
      </c>
      <c r="W260" s="71" t="str">
        <f t="shared" si="85"/>
        <v>0</v>
      </c>
      <c r="X260" s="71">
        <f t="shared" si="75"/>
        <v>0</v>
      </c>
      <c r="Y260" s="71" t="str">
        <f t="shared" si="86"/>
        <v>0</v>
      </c>
      <c r="Z260" s="71">
        <f t="shared" si="76"/>
        <v>0</v>
      </c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</row>
    <row r="261" spans="1:39" ht="15.75" thickBot="1">
      <c r="A261" s="102">
        <v>43872.333460648151</v>
      </c>
      <c r="B261" s="64">
        <f>Parâmetros!G250*0.04*46.0055</f>
        <v>23.849251200000001</v>
      </c>
      <c r="C261" s="97">
        <f t="shared" si="87"/>
        <v>23.849251200000001</v>
      </c>
      <c r="D261" s="101">
        <f t="shared" si="66"/>
        <v>4.7698502400000002</v>
      </c>
      <c r="E261" s="60" t="str">
        <f t="shared" si="77"/>
        <v>1</v>
      </c>
      <c r="F261" s="69">
        <f t="shared" si="67"/>
        <v>-130.74698008000001</v>
      </c>
      <c r="G261" s="60" t="str">
        <f t="shared" si="78"/>
        <v>0</v>
      </c>
      <c r="H261" s="69">
        <f t="shared" si="68"/>
        <v>-24.373490040000007</v>
      </c>
      <c r="I261" s="60" t="str">
        <f t="shared" si="79"/>
        <v>0</v>
      </c>
      <c r="J261" s="69">
        <f t="shared" si="69"/>
        <v>92.116161536790131</v>
      </c>
      <c r="K261" s="60" t="str">
        <f t="shared" si="80"/>
        <v>0</v>
      </c>
      <c r="L261" s="69">
        <f t="shared" si="70"/>
        <v>83.878156009411768</v>
      </c>
      <c r="M261" s="73" t="str">
        <f t="shared" si="81"/>
        <v>0</v>
      </c>
      <c r="N261" s="76">
        <f t="shared" si="71"/>
        <v>4.7698502400000002</v>
      </c>
      <c r="O261" s="77">
        <v>260</v>
      </c>
      <c r="Q261" s="71" t="str">
        <f t="shared" si="82"/>
        <v>1</v>
      </c>
      <c r="R261" s="71">
        <f t="shared" si="72"/>
        <v>1</v>
      </c>
      <c r="S261" s="71" t="str">
        <f t="shared" si="83"/>
        <v>0</v>
      </c>
      <c r="T261" s="71">
        <f t="shared" si="73"/>
        <v>0</v>
      </c>
      <c r="U261" s="71" t="str">
        <f t="shared" si="84"/>
        <v>0</v>
      </c>
      <c r="V261" s="71">
        <f t="shared" si="74"/>
        <v>0</v>
      </c>
      <c r="W261" s="71" t="str">
        <f t="shared" si="85"/>
        <v>0</v>
      </c>
      <c r="X261" s="71">
        <f t="shared" si="75"/>
        <v>0</v>
      </c>
      <c r="Y261" s="71" t="str">
        <f t="shared" si="86"/>
        <v>0</v>
      </c>
      <c r="Z261" s="71">
        <f t="shared" si="76"/>
        <v>0</v>
      </c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</row>
    <row r="262" spans="1:39" ht="15.75" thickBot="1">
      <c r="A262" s="102">
        <v>43872.375127314815</v>
      </c>
      <c r="B262" s="64">
        <f>Parâmetros!G251*0.04*46.0055</f>
        <v>20.794485999999999</v>
      </c>
      <c r="C262" s="97">
        <f t="shared" si="87"/>
        <v>20.794485999999999</v>
      </c>
      <c r="D262" s="101">
        <f t="shared" si="66"/>
        <v>4.1588971999999993</v>
      </c>
      <c r="E262" s="60" t="str">
        <f t="shared" si="77"/>
        <v>1</v>
      </c>
      <c r="F262" s="69">
        <f t="shared" si="67"/>
        <v>-133.72537615000002</v>
      </c>
      <c r="G262" s="60" t="str">
        <f t="shared" si="78"/>
        <v>0</v>
      </c>
      <c r="H262" s="69">
        <f t="shared" si="68"/>
        <v>-25.862688075000008</v>
      </c>
      <c r="I262" s="60" t="str">
        <f t="shared" si="79"/>
        <v>0</v>
      </c>
      <c r="J262" s="69">
        <f t="shared" si="69"/>
        <v>91.818227646913584</v>
      </c>
      <c r="K262" s="60" t="str">
        <f t="shared" si="80"/>
        <v>0</v>
      </c>
      <c r="L262" s="69">
        <f t="shared" si="70"/>
        <v>83.554710282352943</v>
      </c>
      <c r="M262" s="73" t="str">
        <f t="shared" si="81"/>
        <v>0</v>
      </c>
      <c r="N262" s="76">
        <f t="shared" si="71"/>
        <v>4.1588971999999993</v>
      </c>
      <c r="O262" s="77">
        <v>260</v>
      </c>
      <c r="Q262" s="71" t="str">
        <f t="shared" si="82"/>
        <v>1</v>
      </c>
      <c r="R262" s="71">
        <f t="shared" si="72"/>
        <v>1</v>
      </c>
      <c r="S262" s="71" t="str">
        <f t="shared" si="83"/>
        <v>0</v>
      </c>
      <c r="T262" s="71">
        <f t="shared" si="73"/>
        <v>0</v>
      </c>
      <c r="U262" s="71" t="str">
        <f t="shared" si="84"/>
        <v>0</v>
      </c>
      <c r="V262" s="71">
        <f t="shared" si="74"/>
        <v>0</v>
      </c>
      <c r="W262" s="71" t="str">
        <f t="shared" si="85"/>
        <v>0</v>
      </c>
      <c r="X262" s="71">
        <f t="shared" si="75"/>
        <v>0</v>
      </c>
      <c r="Y262" s="71" t="str">
        <f t="shared" si="86"/>
        <v>0</v>
      </c>
      <c r="Z262" s="71">
        <f t="shared" si="76"/>
        <v>0</v>
      </c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</row>
    <row r="263" spans="1:39" ht="15.75" thickBot="1">
      <c r="A263" s="102">
        <v>43872.41679398148</v>
      </c>
      <c r="B263" s="64">
        <f>Parâmetros!G252*0.04*46.0055</f>
        <v>13.8568566</v>
      </c>
      <c r="C263" s="97">
        <f t="shared" si="87"/>
        <v>13.8568566</v>
      </c>
      <c r="D263" s="101">
        <f t="shared" si="66"/>
        <v>2.7713713200000001</v>
      </c>
      <c r="E263" s="60" t="str">
        <f t="shared" si="77"/>
        <v>1</v>
      </c>
      <c r="F263" s="69">
        <f t="shared" si="67"/>
        <v>-140.48956481499999</v>
      </c>
      <c r="G263" s="60" t="str">
        <f t="shared" si="78"/>
        <v>0</v>
      </c>
      <c r="H263" s="69">
        <f t="shared" si="68"/>
        <v>-29.244782407499997</v>
      </c>
      <c r="I263" s="60" t="str">
        <f t="shared" si="79"/>
        <v>0</v>
      </c>
      <c r="J263" s="69">
        <f t="shared" si="69"/>
        <v>91.141594656049392</v>
      </c>
      <c r="K263" s="60" t="str">
        <f t="shared" si="80"/>
        <v>0</v>
      </c>
      <c r="L263" s="69">
        <f t="shared" si="70"/>
        <v>82.820137757647046</v>
      </c>
      <c r="M263" s="73" t="str">
        <f t="shared" si="81"/>
        <v>0</v>
      </c>
      <c r="N263" s="76">
        <f t="shared" si="71"/>
        <v>2.7713713200000001</v>
      </c>
      <c r="O263" s="77">
        <v>260</v>
      </c>
      <c r="Q263" s="71" t="str">
        <f t="shared" si="82"/>
        <v>1</v>
      </c>
      <c r="R263" s="71">
        <f t="shared" si="72"/>
        <v>1</v>
      </c>
      <c r="S263" s="71" t="str">
        <f t="shared" si="83"/>
        <v>0</v>
      </c>
      <c r="T263" s="71">
        <f t="shared" si="73"/>
        <v>0</v>
      </c>
      <c r="U263" s="71" t="str">
        <f t="shared" si="84"/>
        <v>0</v>
      </c>
      <c r="V263" s="71">
        <f t="shared" si="74"/>
        <v>0</v>
      </c>
      <c r="W263" s="71" t="str">
        <f t="shared" si="85"/>
        <v>0</v>
      </c>
      <c r="X263" s="71">
        <f t="shared" si="75"/>
        <v>0</v>
      </c>
      <c r="Y263" s="71" t="str">
        <f t="shared" si="86"/>
        <v>0</v>
      </c>
      <c r="Z263" s="71">
        <f t="shared" si="76"/>
        <v>0</v>
      </c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</row>
    <row r="264" spans="1:39" ht="15.75" thickBot="1">
      <c r="A264" s="102">
        <v>43872.458460648151</v>
      </c>
      <c r="B264" s="64">
        <f>Parâmetros!G253*0.04*46.0055</f>
        <v>10.544460600000001</v>
      </c>
      <c r="C264" s="97">
        <f t="shared" si="87"/>
        <v>10.544460600000001</v>
      </c>
      <c r="D264" s="101">
        <f t="shared" si="66"/>
        <v>2.1088921200000001</v>
      </c>
      <c r="E264" s="60" t="str">
        <f t="shared" si="77"/>
        <v>1</v>
      </c>
      <c r="F264" s="69">
        <f t="shared" si="67"/>
        <v>-143.719150915</v>
      </c>
      <c r="G264" s="60" t="str">
        <f t="shared" si="78"/>
        <v>0</v>
      </c>
      <c r="H264" s="69">
        <f t="shared" si="68"/>
        <v>-30.8595754575</v>
      </c>
      <c r="I264" s="60" t="str">
        <f t="shared" si="79"/>
        <v>0</v>
      </c>
      <c r="J264" s="69">
        <f t="shared" si="69"/>
        <v>90.818533811604937</v>
      </c>
      <c r="K264" s="60" t="str">
        <f t="shared" si="80"/>
        <v>0</v>
      </c>
      <c r="L264" s="69">
        <f t="shared" si="70"/>
        <v>82.469413475294118</v>
      </c>
      <c r="M264" s="73" t="str">
        <f t="shared" si="81"/>
        <v>0</v>
      </c>
      <c r="N264" s="76">
        <f t="shared" si="71"/>
        <v>2.1088921200000001</v>
      </c>
      <c r="O264" s="77">
        <v>260</v>
      </c>
      <c r="Q264" s="71" t="str">
        <f t="shared" si="82"/>
        <v>1</v>
      </c>
      <c r="R264" s="71">
        <f t="shared" si="72"/>
        <v>1</v>
      </c>
      <c r="S264" s="71" t="str">
        <f t="shared" si="83"/>
        <v>0</v>
      </c>
      <c r="T264" s="71">
        <f t="shared" si="73"/>
        <v>0</v>
      </c>
      <c r="U264" s="71" t="str">
        <f t="shared" si="84"/>
        <v>0</v>
      </c>
      <c r="V264" s="71">
        <f t="shared" si="74"/>
        <v>0</v>
      </c>
      <c r="W264" s="71" t="str">
        <f t="shared" si="85"/>
        <v>0</v>
      </c>
      <c r="X264" s="71">
        <f t="shared" si="75"/>
        <v>0</v>
      </c>
      <c r="Y264" s="71" t="str">
        <f t="shared" si="86"/>
        <v>0</v>
      </c>
      <c r="Z264" s="71">
        <f t="shared" si="76"/>
        <v>0</v>
      </c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</row>
    <row r="265" spans="1:39" ht="15.75" thickBot="1">
      <c r="A265" s="102">
        <v>43872.500127314815</v>
      </c>
      <c r="B265" s="64">
        <f>Parâmetros!G254*0.04*46.0055</f>
        <v>9.771568199999999</v>
      </c>
      <c r="C265" s="97">
        <f t="shared" si="87"/>
        <v>9.771568199999999</v>
      </c>
      <c r="D265" s="101">
        <f t="shared" si="66"/>
        <v>1.9543136399999996</v>
      </c>
      <c r="E265" s="60" t="str">
        <f t="shared" si="77"/>
        <v>1</v>
      </c>
      <c r="F265" s="69">
        <f t="shared" si="67"/>
        <v>-144.47272100500001</v>
      </c>
      <c r="G265" s="60" t="str">
        <f t="shared" si="78"/>
        <v>0</v>
      </c>
      <c r="H265" s="69">
        <f t="shared" si="68"/>
        <v>-31.236360502500006</v>
      </c>
      <c r="I265" s="60" t="str">
        <f t="shared" si="79"/>
        <v>0</v>
      </c>
      <c r="J265" s="69">
        <f t="shared" si="69"/>
        <v>90.743152947901237</v>
      </c>
      <c r="K265" s="60" t="str">
        <f t="shared" si="80"/>
        <v>0</v>
      </c>
      <c r="L265" s="69">
        <f t="shared" si="70"/>
        <v>82.387577809411766</v>
      </c>
      <c r="M265" s="73" t="str">
        <f t="shared" si="81"/>
        <v>0</v>
      </c>
      <c r="N265" s="76">
        <f t="shared" si="71"/>
        <v>1.9543136399999996</v>
      </c>
      <c r="O265" s="77">
        <v>260</v>
      </c>
      <c r="Q265" s="71" t="str">
        <f t="shared" si="82"/>
        <v>1</v>
      </c>
      <c r="R265" s="71">
        <f t="shared" si="72"/>
        <v>1</v>
      </c>
      <c r="S265" s="71" t="str">
        <f t="shared" si="83"/>
        <v>0</v>
      </c>
      <c r="T265" s="71">
        <f t="shared" si="73"/>
        <v>0</v>
      </c>
      <c r="U265" s="71" t="str">
        <f t="shared" si="84"/>
        <v>0</v>
      </c>
      <c r="V265" s="71">
        <f t="shared" si="74"/>
        <v>0</v>
      </c>
      <c r="W265" s="71" t="str">
        <f t="shared" si="85"/>
        <v>0</v>
      </c>
      <c r="X265" s="71">
        <f t="shared" si="75"/>
        <v>0</v>
      </c>
      <c r="Y265" s="71" t="str">
        <f t="shared" si="86"/>
        <v>0</v>
      </c>
      <c r="Z265" s="71">
        <f t="shared" si="76"/>
        <v>0</v>
      </c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</row>
    <row r="266" spans="1:39" ht="15.75" thickBot="1">
      <c r="A266" s="102">
        <v>43872.54179398148</v>
      </c>
      <c r="B266" s="64">
        <f>Parâmetros!G255*0.04*46.0055</f>
        <v>9.1274911999999997</v>
      </c>
      <c r="C266" s="97">
        <f t="shared" si="87"/>
        <v>9.1274911999999997</v>
      </c>
      <c r="D266" s="101">
        <f t="shared" si="66"/>
        <v>1.8254982399999999</v>
      </c>
      <c r="E266" s="60" t="str">
        <f t="shared" si="77"/>
        <v>1</v>
      </c>
      <c r="F266" s="69">
        <f t="shared" si="67"/>
        <v>-145.10069607999998</v>
      </c>
      <c r="G266" s="60" t="str">
        <f t="shared" si="78"/>
        <v>0</v>
      </c>
      <c r="H266" s="69">
        <f t="shared" si="68"/>
        <v>-31.550348039999989</v>
      </c>
      <c r="I266" s="60" t="str">
        <f t="shared" si="79"/>
        <v>0</v>
      </c>
      <c r="J266" s="69">
        <f t="shared" si="69"/>
        <v>90.680335561481485</v>
      </c>
      <c r="K266" s="60" t="str">
        <f t="shared" si="80"/>
        <v>0</v>
      </c>
      <c r="L266" s="69">
        <f t="shared" si="70"/>
        <v>82.319381421176459</v>
      </c>
      <c r="M266" s="73" t="str">
        <f t="shared" si="81"/>
        <v>0</v>
      </c>
      <c r="N266" s="76">
        <f t="shared" si="71"/>
        <v>1.8254982399999999</v>
      </c>
      <c r="O266" s="77">
        <v>260</v>
      </c>
      <c r="Q266" s="71" t="str">
        <f t="shared" si="82"/>
        <v>1</v>
      </c>
      <c r="R266" s="71">
        <f t="shared" si="72"/>
        <v>1</v>
      </c>
      <c r="S266" s="71" t="str">
        <f t="shared" si="83"/>
        <v>0</v>
      </c>
      <c r="T266" s="71">
        <f t="shared" si="73"/>
        <v>0</v>
      </c>
      <c r="U266" s="71" t="str">
        <f t="shared" si="84"/>
        <v>0</v>
      </c>
      <c r="V266" s="71">
        <f t="shared" si="74"/>
        <v>0</v>
      </c>
      <c r="W266" s="71" t="str">
        <f t="shared" si="85"/>
        <v>0</v>
      </c>
      <c r="X266" s="71">
        <f t="shared" si="75"/>
        <v>0</v>
      </c>
      <c r="Y266" s="71" t="str">
        <f t="shared" si="86"/>
        <v>0</v>
      </c>
      <c r="Z266" s="71">
        <f t="shared" si="76"/>
        <v>0</v>
      </c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</row>
    <row r="267" spans="1:39" ht="15.75" thickBot="1">
      <c r="A267" s="102">
        <v>43872.583460648151</v>
      </c>
      <c r="B267" s="64">
        <f>Parâmetros!G256*0.04*46.0055</f>
        <v>8.7962515999999997</v>
      </c>
      <c r="C267" s="97">
        <f t="shared" si="87"/>
        <v>8.7962515999999997</v>
      </c>
      <c r="D267" s="101">
        <f t="shared" si="66"/>
        <v>1.7592503199999998</v>
      </c>
      <c r="E267" s="60" t="str">
        <f t="shared" si="77"/>
        <v>1</v>
      </c>
      <c r="F267" s="69">
        <f t="shared" si="67"/>
        <v>-145.42365469000001</v>
      </c>
      <c r="G267" s="60" t="str">
        <f t="shared" si="78"/>
        <v>0</v>
      </c>
      <c r="H267" s="69">
        <f t="shared" si="68"/>
        <v>-31.711827345000003</v>
      </c>
      <c r="I267" s="60" t="str">
        <f t="shared" si="79"/>
        <v>0</v>
      </c>
      <c r="J267" s="69">
        <f t="shared" si="69"/>
        <v>90.648029477037042</v>
      </c>
      <c r="K267" s="60" t="str">
        <f t="shared" si="80"/>
        <v>0</v>
      </c>
      <c r="L267" s="69">
        <f t="shared" si="70"/>
        <v>82.284308992941163</v>
      </c>
      <c r="M267" s="73" t="str">
        <f t="shared" si="81"/>
        <v>0</v>
      </c>
      <c r="N267" s="76">
        <f t="shared" si="71"/>
        <v>1.7592503199999998</v>
      </c>
      <c r="O267" s="77">
        <v>260</v>
      </c>
      <c r="Q267" s="71" t="str">
        <f t="shared" si="82"/>
        <v>1</v>
      </c>
      <c r="R267" s="71">
        <f t="shared" si="72"/>
        <v>1</v>
      </c>
      <c r="S267" s="71" t="str">
        <f t="shared" si="83"/>
        <v>0</v>
      </c>
      <c r="T267" s="71">
        <f t="shared" si="73"/>
        <v>0</v>
      </c>
      <c r="U267" s="71" t="str">
        <f t="shared" si="84"/>
        <v>0</v>
      </c>
      <c r="V267" s="71">
        <f t="shared" si="74"/>
        <v>0</v>
      </c>
      <c r="W267" s="71" t="str">
        <f t="shared" si="85"/>
        <v>0</v>
      </c>
      <c r="X267" s="71">
        <f t="shared" si="75"/>
        <v>0</v>
      </c>
      <c r="Y267" s="71" t="str">
        <f t="shared" si="86"/>
        <v>0</v>
      </c>
      <c r="Z267" s="71">
        <f t="shared" si="76"/>
        <v>0</v>
      </c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</row>
    <row r="268" spans="1:39" ht="15.75" thickBot="1">
      <c r="A268" s="102">
        <v>43872.625127314815</v>
      </c>
      <c r="B268" s="64">
        <f>Parâmetros!G257*0.04*46.0055</f>
        <v>8.4466097999999992</v>
      </c>
      <c r="C268" s="97">
        <f t="shared" si="87"/>
        <v>8.4466097999999992</v>
      </c>
      <c r="D268" s="101">
        <f t="shared" si="66"/>
        <v>1.6893219599999998</v>
      </c>
      <c r="E268" s="60" t="str">
        <f t="shared" si="77"/>
        <v>1</v>
      </c>
      <c r="F268" s="69">
        <f t="shared" si="67"/>
        <v>-145.76455544499998</v>
      </c>
      <c r="G268" s="60" t="str">
        <f t="shared" si="78"/>
        <v>0</v>
      </c>
      <c r="H268" s="69">
        <f t="shared" si="68"/>
        <v>-31.882277722499992</v>
      </c>
      <c r="I268" s="60" t="str">
        <f t="shared" si="79"/>
        <v>0</v>
      </c>
      <c r="J268" s="69">
        <f t="shared" si="69"/>
        <v>90.613928610123452</v>
      </c>
      <c r="K268" s="60" t="str">
        <f t="shared" si="80"/>
        <v>0</v>
      </c>
      <c r="L268" s="69">
        <f t="shared" si="70"/>
        <v>82.247288096470584</v>
      </c>
      <c r="M268" s="73" t="str">
        <f t="shared" si="81"/>
        <v>0</v>
      </c>
      <c r="N268" s="76">
        <f t="shared" si="71"/>
        <v>1.6893219599999998</v>
      </c>
      <c r="O268" s="77">
        <v>260</v>
      </c>
      <c r="Q268" s="71" t="str">
        <f t="shared" si="82"/>
        <v>1</v>
      </c>
      <c r="R268" s="71">
        <f t="shared" si="72"/>
        <v>1</v>
      </c>
      <c r="S268" s="71" t="str">
        <f t="shared" si="83"/>
        <v>0</v>
      </c>
      <c r="T268" s="71">
        <f t="shared" si="73"/>
        <v>0</v>
      </c>
      <c r="U268" s="71" t="str">
        <f t="shared" si="84"/>
        <v>0</v>
      </c>
      <c r="V268" s="71">
        <f t="shared" si="74"/>
        <v>0</v>
      </c>
      <c r="W268" s="71" t="str">
        <f t="shared" si="85"/>
        <v>0</v>
      </c>
      <c r="X268" s="71">
        <f t="shared" si="75"/>
        <v>0</v>
      </c>
      <c r="Y268" s="71" t="str">
        <f t="shared" si="86"/>
        <v>0</v>
      </c>
      <c r="Z268" s="71">
        <f t="shared" si="76"/>
        <v>0</v>
      </c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</row>
    <row r="269" spans="1:39" ht="15.75" thickBot="1">
      <c r="A269" s="102">
        <v>43872.66679398148</v>
      </c>
      <c r="B269" s="64">
        <f>Parâmetros!G258*0.04*46.0055</f>
        <v>7.8945438000000001</v>
      </c>
      <c r="C269" s="97">
        <f t="shared" si="87"/>
        <v>7.8945438000000001</v>
      </c>
      <c r="D269" s="101">
        <f t="shared" ref="D269:D332" si="88">(((C269-$B$4)/($B$5-$B$4))*($B$7-$B$6))+$B$6</f>
        <v>1.57890876</v>
      </c>
      <c r="E269" s="60" t="str">
        <f t="shared" si="77"/>
        <v>1</v>
      </c>
      <c r="F269" s="69">
        <f t="shared" ref="F269:F332" si="89">(((C269-$C$4)/($C$5-$C$4))*($C$7-$C$6))+$C$6</f>
        <v>-146.30281979499998</v>
      </c>
      <c r="G269" s="60" t="str">
        <f t="shared" si="78"/>
        <v>0</v>
      </c>
      <c r="H269" s="69">
        <f t="shared" ref="H269:H332" si="90">(((C269-$D$4)/($D$5-$D$4))*($D$7-$D$6))+$D$6</f>
        <v>-32.151409897499988</v>
      </c>
      <c r="I269" s="60" t="str">
        <f t="shared" si="79"/>
        <v>0</v>
      </c>
      <c r="J269" s="69">
        <f t="shared" ref="J269:J332" si="91">(((C269-$E$4)/($E$5-$E$4))*($E$7-$E$6))+$E$6</f>
        <v>90.560085136049381</v>
      </c>
      <c r="K269" s="60" t="str">
        <f t="shared" si="80"/>
        <v>0</v>
      </c>
      <c r="L269" s="69">
        <f t="shared" ref="L269:L332" si="92">(((C269-$F$4)/($F$5-$F$4))*($F$7-$F$6))+$F$6</f>
        <v>82.188834049411767</v>
      </c>
      <c r="M269" s="73" t="str">
        <f t="shared" si="81"/>
        <v>0</v>
      </c>
      <c r="N269" s="76">
        <f t="shared" ref="N269:N332" si="93">(D269*E269)+(F269*G269)+(H269*I269)+(J269*K269)+(L269*M269)</f>
        <v>1.57890876</v>
      </c>
      <c r="O269" s="77">
        <v>260</v>
      </c>
      <c r="Q269" s="71" t="str">
        <f t="shared" si="82"/>
        <v>1</v>
      </c>
      <c r="R269" s="71">
        <f t="shared" ref="R269:R332" si="94">Q269*1</f>
        <v>1</v>
      </c>
      <c r="S269" s="71" t="str">
        <f t="shared" si="83"/>
        <v>0</v>
      </c>
      <c r="T269" s="71">
        <f t="shared" ref="T269:T332" si="95">S269*1</f>
        <v>0</v>
      </c>
      <c r="U269" s="71" t="str">
        <f t="shared" si="84"/>
        <v>0</v>
      </c>
      <c r="V269" s="71">
        <f t="shared" ref="V269:V332" si="96">U269*1</f>
        <v>0</v>
      </c>
      <c r="W269" s="71" t="str">
        <f t="shared" si="85"/>
        <v>0</v>
      </c>
      <c r="X269" s="71">
        <f t="shared" ref="X269:X332" si="97">W269*1</f>
        <v>0</v>
      </c>
      <c r="Y269" s="71" t="str">
        <f t="shared" si="86"/>
        <v>0</v>
      </c>
      <c r="Z269" s="71">
        <f t="shared" ref="Z269:Z332" si="98">Y269*1</f>
        <v>0</v>
      </c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</row>
    <row r="270" spans="1:39" ht="15.75" thickBot="1">
      <c r="A270" s="102">
        <v>43872.708460648151</v>
      </c>
      <c r="B270" s="64">
        <f>Parâmetros!G259*0.04*46.0055</f>
        <v>8.5018164000000009</v>
      </c>
      <c r="C270" s="97">
        <f t="shared" si="87"/>
        <v>8.5018164000000009</v>
      </c>
      <c r="D270" s="101">
        <f t="shared" si="88"/>
        <v>1.7003632800000001</v>
      </c>
      <c r="E270" s="60" t="str">
        <f t="shared" ref="E270:E333" si="99">IF(AND(D270&lt;=40,D270&gt;=0),"1","0")</f>
        <v>1</v>
      </c>
      <c r="F270" s="69">
        <f t="shared" si="89"/>
        <v>-145.71072901000002</v>
      </c>
      <c r="G270" s="60" t="str">
        <f t="shared" ref="G270:G333" si="100">IF(AND(F270&lt;=80,F270&gt;41),"1","0")</f>
        <v>0</v>
      </c>
      <c r="H270" s="69">
        <f t="shared" si="90"/>
        <v>-31.855364505000011</v>
      </c>
      <c r="I270" s="60" t="str">
        <f t="shared" ref="I270:I333" si="101">IF(AND(H270&lt;=120,H270&gt;81),"1","0")</f>
        <v>0</v>
      </c>
      <c r="J270" s="69">
        <f t="shared" si="91"/>
        <v>90.619312957530866</v>
      </c>
      <c r="K270" s="60" t="str">
        <f t="shared" ref="K270:K333" si="102">IF(AND(J270&lt;=200,J270&gt;121),"1","0")</f>
        <v>0</v>
      </c>
      <c r="L270" s="69">
        <f t="shared" si="92"/>
        <v>82.253133501176492</v>
      </c>
      <c r="M270" s="73" t="str">
        <f t="shared" ref="M270:M333" si="103">IF(AND(L270&lt;999,L270&gt;201),"1","0")</f>
        <v>0</v>
      </c>
      <c r="N270" s="76">
        <f t="shared" si="93"/>
        <v>1.7003632800000001</v>
      </c>
      <c r="O270" s="77">
        <v>260</v>
      </c>
      <c r="Q270" s="71" t="str">
        <f t="shared" ref="Q270:Q333" si="104">IF(AND(N270&lt;40.5,N270&gt;=0),"1","0")</f>
        <v>1</v>
      </c>
      <c r="R270" s="71">
        <f t="shared" si="94"/>
        <v>1</v>
      </c>
      <c r="S270" s="71" t="str">
        <f t="shared" ref="S270:S333" si="105">IF(AND(N270&lt;80.5,N270&gt;=40.5),"1","0")</f>
        <v>0</v>
      </c>
      <c r="T270" s="71">
        <f t="shared" si="95"/>
        <v>0</v>
      </c>
      <c r="U270" s="71" t="str">
        <f t="shared" ref="U270:U333" si="106">IF(AND(N270&lt;120.5,N270&gt;=80.5),"1","0")</f>
        <v>0</v>
      </c>
      <c r="V270" s="71">
        <f t="shared" si="96"/>
        <v>0</v>
      </c>
      <c r="W270" s="71" t="str">
        <f t="shared" ref="W270:W333" si="107">IF(AND(N270&lt;200.5,N270&gt;=120.5),"1","0")</f>
        <v>0</v>
      </c>
      <c r="X270" s="71">
        <f t="shared" si="97"/>
        <v>0</v>
      </c>
      <c r="Y270" s="71" t="str">
        <f t="shared" ref="Y270:Y333" si="108">IF(AND(N270&lt;999,N270&gt;=200.5),"1","0")</f>
        <v>0</v>
      </c>
      <c r="Z270" s="71">
        <f t="shared" si="98"/>
        <v>0</v>
      </c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</row>
    <row r="271" spans="1:39" ht="15.75" thickBot="1">
      <c r="A271" s="102">
        <v>43872.750127314815</v>
      </c>
      <c r="B271" s="64">
        <f>Parâmetros!G260*0.04*46.0055</f>
        <v>11.538179399999997</v>
      </c>
      <c r="C271" s="97">
        <f t="shared" ref="C271:C334" si="109">B271</f>
        <v>11.538179399999997</v>
      </c>
      <c r="D271" s="101">
        <f t="shared" si="88"/>
        <v>2.3076358799999994</v>
      </c>
      <c r="E271" s="60" t="str">
        <f t="shared" si="99"/>
        <v>1</v>
      </c>
      <c r="F271" s="69">
        <f t="shared" si="89"/>
        <v>-142.750275085</v>
      </c>
      <c r="G271" s="60" t="str">
        <f t="shared" si="100"/>
        <v>0</v>
      </c>
      <c r="H271" s="69">
        <f t="shared" si="90"/>
        <v>-30.375137542499999</v>
      </c>
      <c r="I271" s="60" t="str">
        <f t="shared" si="101"/>
        <v>0</v>
      </c>
      <c r="J271" s="69">
        <f t="shared" si="91"/>
        <v>90.915452064938265</v>
      </c>
      <c r="K271" s="60" t="str">
        <f t="shared" si="102"/>
        <v>0</v>
      </c>
      <c r="L271" s="69">
        <f t="shared" si="92"/>
        <v>82.574630759999991</v>
      </c>
      <c r="M271" s="73" t="str">
        <f t="shared" si="103"/>
        <v>0</v>
      </c>
      <c r="N271" s="76">
        <f t="shared" si="93"/>
        <v>2.3076358799999994</v>
      </c>
      <c r="O271" s="77">
        <v>260</v>
      </c>
      <c r="Q271" s="71" t="str">
        <f t="shared" si="104"/>
        <v>1</v>
      </c>
      <c r="R271" s="71">
        <f t="shared" si="94"/>
        <v>1</v>
      </c>
      <c r="S271" s="71" t="str">
        <f t="shared" si="105"/>
        <v>0</v>
      </c>
      <c r="T271" s="71">
        <f t="shared" si="95"/>
        <v>0</v>
      </c>
      <c r="U271" s="71" t="str">
        <f t="shared" si="106"/>
        <v>0</v>
      </c>
      <c r="V271" s="71">
        <f t="shared" si="96"/>
        <v>0</v>
      </c>
      <c r="W271" s="71" t="str">
        <f t="shared" si="107"/>
        <v>0</v>
      </c>
      <c r="X271" s="71">
        <f t="shared" si="97"/>
        <v>0</v>
      </c>
      <c r="Y271" s="71" t="str">
        <f t="shared" si="108"/>
        <v>0</v>
      </c>
      <c r="Z271" s="71">
        <f t="shared" si="98"/>
        <v>0</v>
      </c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</row>
    <row r="272" spans="1:39" ht="15.75" thickBot="1">
      <c r="A272" s="102">
        <v>43872.79179398148</v>
      </c>
      <c r="B272" s="64">
        <f>Parâmetros!G261*0.04*46.0055</f>
        <v>16.672393199999998</v>
      </c>
      <c r="C272" s="97">
        <f t="shared" si="109"/>
        <v>16.672393199999998</v>
      </c>
      <c r="D272" s="101">
        <f t="shared" si="88"/>
        <v>3.3344786399999999</v>
      </c>
      <c r="E272" s="60" t="str">
        <f t="shared" si="99"/>
        <v>1</v>
      </c>
      <c r="F272" s="69">
        <f t="shared" si="89"/>
        <v>-137.74441662999999</v>
      </c>
      <c r="G272" s="60" t="str">
        <f t="shared" si="100"/>
        <v>0</v>
      </c>
      <c r="H272" s="69">
        <f t="shared" si="90"/>
        <v>-27.872208314999995</v>
      </c>
      <c r="I272" s="60" t="str">
        <f t="shared" si="101"/>
        <v>0</v>
      </c>
      <c r="J272" s="69">
        <f t="shared" si="91"/>
        <v>91.416196373827162</v>
      </c>
      <c r="K272" s="60" t="str">
        <f t="shared" si="102"/>
        <v>0</v>
      </c>
      <c r="L272" s="69">
        <f t="shared" si="92"/>
        <v>83.118253397647052</v>
      </c>
      <c r="M272" s="73" t="str">
        <f t="shared" si="103"/>
        <v>0</v>
      </c>
      <c r="N272" s="76">
        <f t="shared" si="93"/>
        <v>3.3344786399999999</v>
      </c>
      <c r="O272" s="77">
        <v>260</v>
      </c>
      <c r="Q272" s="71" t="str">
        <f t="shared" si="104"/>
        <v>1</v>
      </c>
      <c r="R272" s="71">
        <f t="shared" si="94"/>
        <v>1</v>
      </c>
      <c r="S272" s="71" t="str">
        <f t="shared" si="105"/>
        <v>0</v>
      </c>
      <c r="T272" s="71">
        <f t="shared" si="95"/>
        <v>0</v>
      </c>
      <c r="U272" s="71" t="str">
        <f t="shared" si="106"/>
        <v>0</v>
      </c>
      <c r="V272" s="71">
        <f t="shared" si="96"/>
        <v>0</v>
      </c>
      <c r="W272" s="71" t="str">
        <f t="shared" si="107"/>
        <v>0</v>
      </c>
      <c r="X272" s="71">
        <f t="shared" si="97"/>
        <v>0</v>
      </c>
      <c r="Y272" s="71" t="str">
        <f t="shared" si="108"/>
        <v>0</v>
      </c>
      <c r="Z272" s="71">
        <f t="shared" si="98"/>
        <v>0</v>
      </c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</row>
    <row r="273" spans="1:39" ht="15.75" thickBot="1">
      <c r="A273" s="102">
        <v>43872.833460648151</v>
      </c>
      <c r="B273" s="64">
        <f>Parâmetros!G262*0.04*46.0055</f>
        <v>14.997793</v>
      </c>
      <c r="C273" s="97">
        <f t="shared" si="109"/>
        <v>14.997793</v>
      </c>
      <c r="D273" s="101">
        <f t="shared" si="88"/>
        <v>2.9995586000000003</v>
      </c>
      <c r="E273" s="60" t="str">
        <f t="shared" si="99"/>
        <v>1</v>
      </c>
      <c r="F273" s="69">
        <f t="shared" si="89"/>
        <v>-139.377151825</v>
      </c>
      <c r="G273" s="60" t="str">
        <f t="shared" si="100"/>
        <v>0</v>
      </c>
      <c r="H273" s="69">
        <f t="shared" si="90"/>
        <v>-28.688575912499999</v>
      </c>
      <c r="I273" s="60" t="str">
        <f t="shared" si="101"/>
        <v>0</v>
      </c>
      <c r="J273" s="69">
        <f t="shared" si="91"/>
        <v>91.252871169135801</v>
      </c>
      <c r="K273" s="60" t="str">
        <f t="shared" si="102"/>
        <v>0</v>
      </c>
      <c r="L273" s="69">
        <f t="shared" si="92"/>
        <v>82.94094278823529</v>
      </c>
      <c r="M273" s="73" t="str">
        <f t="shared" si="103"/>
        <v>0</v>
      </c>
      <c r="N273" s="76">
        <f t="shared" si="93"/>
        <v>2.9995586000000003</v>
      </c>
      <c r="O273" s="77">
        <v>260</v>
      </c>
      <c r="Q273" s="71" t="str">
        <f t="shared" si="104"/>
        <v>1</v>
      </c>
      <c r="R273" s="71">
        <f t="shared" si="94"/>
        <v>1</v>
      </c>
      <c r="S273" s="71" t="str">
        <f t="shared" si="105"/>
        <v>0</v>
      </c>
      <c r="T273" s="71">
        <f t="shared" si="95"/>
        <v>0</v>
      </c>
      <c r="U273" s="71" t="str">
        <f t="shared" si="106"/>
        <v>0</v>
      </c>
      <c r="V273" s="71">
        <f t="shared" si="96"/>
        <v>0</v>
      </c>
      <c r="W273" s="71" t="str">
        <f t="shared" si="107"/>
        <v>0</v>
      </c>
      <c r="X273" s="71">
        <f t="shared" si="97"/>
        <v>0</v>
      </c>
      <c r="Y273" s="71" t="str">
        <f t="shared" si="108"/>
        <v>0</v>
      </c>
      <c r="Z273" s="71">
        <f t="shared" si="98"/>
        <v>0</v>
      </c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</row>
    <row r="274" spans="1:39" ht="15.75" thickBot="1">
      <c r="A274" s="102">
        <v>43872.875127314815</v>
      </c>
      <c r="B274" s="64">
        <f>Parâmetros!G263*0.04*46.0055</f>
        <v>14.4089226</v>
      </c>
      <c r="C274" s="97">
        <f t="shared" si="109"/>
        <v>14.4089226</v>
      </c>
      <c r="D274" s="101">
        <f t="shared" si="88"/>
        <v>2.8817845200000001</v>
      </c>
      <c r="E274" s="60" t="str">
        <f t="shared" si="99"/>
        <v>1</v>
      </c>
      <c r="F274" s="69">
        <f t="shared" si="89"/>
        <v>-139.95130046499997</v>
      </c>
      <c r="G274" s="60" t="str">
        <f t="shared" si="100"/>
        <v>0</v>
      </c>
      <c r="H274" s="69">
        <f t="shared" si="90"/>
        <v>-28.975650232499987</v>
      </c>
      <c r="I274" s="60" t="str">
        <f t="shared" si="101"/>
        <v>0</v>
      </c>
      <c r="J274" s="69">
        <f t="shared" si="91"/>
        <v>91.195438130123449</v>
      </c>
      <c r="K274" s="60" t="str">
        <f t="shared" si="102"/>
        <v>0</v>
      </c>
      <c r="L274" s="69">
        <f t="shared" si="92"/>
        <v>82.878591804705877</v>
      </c>
      <c r="M274" s="73" t="str">
        <f t="shared" si="103"/>
        <v>0</v>
      </c>
      <c r="N274" s="76">
        <f t="shared" si="93"/>
        <v>2.8817845200000001</v>
      </c>
      <c r="O274" s="77">
        <v>260</v>
      </c>
      <c r="Q274" s="71" t="str">
        <f t="shared" si="104"/>
        <v>1</v>
      </c>
      <c r="R274" s="71">
        <f t="shared" si="94"/>
        <v>1</v>
      </c>
      <c r="S274" s="71" t="str">
        <f t="shared" si="105"/>
        <v>0</v>
      </c>
      <c r="T274" s="71">
        <f t="shared" si="95"/>
        <v>0</v>
      </c>
      <c r="U274" s="71" t="str">
        <f t="shared" si="106"/>
        <v>0</v>
      </c>
      <c r="V274" s="71">
        <f t="shared" si="96"/>
        <v>0</v>
      </c>
      <c r="W274" s="71" t="str">
        <f t="shared" si="107"/>
        <v>0</v>
      </c>
      <c r="X274" s="71">
        <f t="shared" si="97"/>
        <v>0</v>
      </c>
      <c r="Y274" s="71" t="str">
        <f t="shared" si="108"/>
        <v>0</v>
      </c>
      <c r="Z274" s="71">
        <f t="shared" si="98"/>
        <v>0</v>
      </c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</row>
    <row r="275" spans="1:39" ht="15.75" thickBot="1">
      <c r="A275" s="102">
        <v>43872.91679398148</v>
      </c>
      <c r="B275" s="64">
        <f>Parâmetros!G264*0.04*46.0055</f>
        <v>10.7468848</v>
      </c>
      <c r="C275" s="97">
        <f t="shared" si="109"/>
        <v>10.7468848</v>
      </c>
      <c r="D275" s="101">
        <f t="shared" si="88"/>
        <v>2.1493769600000001</v>
      </c>
      <c r="E275" s="60" t="str">
        <f t="shared" si="99"/>
        <v>1</v>
      </c>
      <c r="F275" s="69">
        <f t="shared" si="89"/>
        <v>-143.52178732000002</v>
      </c>
      <c r="G275" s="60" t="str">
        <f t="shared" si="100"/>
        <v>0</v>
      </c>
      <c r="H275" s="69">
        <f t="shared" si="90"/>
        <v>-30.760893660000008</v>
      </c>
      <c r="I275" s="60" t="str">
        <f t="shared" si="101"/>
        <v>0</v>
      </c>
      <c r="J275" s="69">
        <f t="shared" si="91"/>
        <v>90.838276418765432</v>
      </c>
      <c r="K275" s="60" t="str">
        <f t="shared" si="102"/>
        <v>0</v>
      </c>
      <c r="L275" s="69">
        <f t="shared" si="92"/>
        <v>82.490846625882355</v>
      </c>
      <c r="M275" s="73" t="str">
        <f t="shared" si="103"/>
        <v>0</v>
      </c>
      <c r="N275" s="76">
        <f t="shared" si="93"/>
        <v>2.1493769600000001</v>
      </c>
      <c r="O275" s="77">
        <v>260</v>
      </c>
      <c r="Q275" s="71" t="str">
        <f t="shared" si="104"/>
        <v>1</v>
      </c>
      <c r="R275" s="71">
        <f t="shared" si="94"/>
        <v>1</v>
      </c>
      <c r="S275" s="71" t="str">
        <f t="shared" si="105"/>
        <v>0</v>
      </c>
      <c r="T275" s="71">
        <f t="shared" si="95"/>
        <v>0</v>
      </c>
      <c r="U275" s="71" t="str">
        <f t="shared" si="106"/>
        <v>0</v>
      </c>
      <c r="V275" s="71">
        <f t="shared" si="96"/>
        <v>0</v>
      </c>
      <c r="W275" s="71" t="str">
        <f t="shared" si="107"/>
        <v>0</v>
      </c>
      <c r="X275" s="71">
        <f t="shared" si="97"/>
        <v>0</v>
      </c>
      <c r="Y275" s="71" t="str">
        <f t="shared" si="108"/>
        <v>0</v>
      </c>
      <c r="Z275" s="71">
        <f t="shared" si="98"/>
        <v>0</v>
      </c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</row>
    <row r="276" spans="1:39" ht="15.75" thickBot="1">
      <c r="A276" s="102">
        <v>43872.958460648151</v>
      </c>
      <c r="B276" s="64">
        <f>Parâmetros!G265*0.04*46.0055</f>
        <v>11.464570600000002</v>
      </c>
      <c r="C276" s="97">
        <f t="shared" si="109"/>
        <v>11.464570600000002</v>
      </c>
      <c r="D276" s="101">
        <f t="shared" si="88"/>
        <v>2.2929141200000003</v>
      </c>
      <c r="E276" s="60" t="str">
        <f t="shared" si="99"/>
        <v>1</v>
      </c>
      <c r="F276" s="69">
        <f t="shared" si="89"/>
        <v>-142.822043665</v>
      </c>
      <c r="G276" s="60" t="str">
        <f t="shared" si="100"/>
        <v>0</v>
      </c>
      <c r="H276" s="69">
        <f t="shared" si="90"/>
        <v>-30.411021832499998</v>
      </c>
      <c r="I276" s="60" t="str">
        <f t="shared" si="101"/>
        <v>0</v>
      </c>
      <c r="J276" s="69">
        <f t="shared" si="91"/>
        <v>90.908272935061731</v>
      </c>
      <c r="K276" s="60" t="str">
        <f t="shared" si="102"/>
        <v>0</v>
      </c>
      <c r="L276" s="69">
        <f t="shared" si="92"/>
        <v>82.566836887058827</v>
      </c>
      <c r="M276" s="73" t="str">
        <f t="shared" si="103"/>
        <v>0</v>
      </c>
      <c r="N276" s="76">
        <f t="shared" si="93"/>
        <v>2.2929141200000003</v>
      </c>
      <c r="O276" s="77">
        <v>260</v>
      </c>
      <c r="Q276" s="71" t="str">
        <f t="shared" si="104"/>
        <v>1</v>
      </c>
      <c r="R276" s="71">
        <f t="shared" si="94"/>
        <v>1</v>
      </c>
      <c r="S276" s="71" t="str">
        <f t="shared" si="105"/>
        <v>0</v>
      </c>
      <c r="T276" s="71">
        <f t="shared" si="95"/>
        <v>0</v>
      </c>
      <c r="U276" s="71" t="str">
        <f t="shared" si="106"/>
        <v>0</v>
      </c>
      <c r="V276" s="71">
        <f t="shared" si="96"/>
        <v>0</v>
      </c>
      <c r="W276" s="71" t="str">
        <f t="shared" si="107"/>
        <v>0</v>
      </c>
      <c r="X276" s="71">
        <f t="shared" si="97"/>
        <v>0</v>
      </c>
      <c r="Y276" s="71" t="str">
        <f t="shared" si="108"/>
        <v>0</v>
      </c>
      <c r="Z276" s="71">
        <f t="shared" si="98"/>
        <v>0</v>
      </c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</row>
    <row r="277" spans="1:39" ht="15.75" thickBot="1">
      <c r="A277" s="102">
        <v>43873.000127314815</v>
      </c>
      <c r="B277" s="64">
        <f>Parâmetros!G266*0.04*46.0055</f>
        <v>9.771568199999999</v>
      </c>
      <c r="C277" s="97">
        <f t="shared" si="109"/>
        <v>9.771568199999999</v>
      </c>
      <c r="D277" s="101">
        <f t="shared" si="88"/>
        <v>1.9543136399999996</v>
      </c>
      <c r="E277" s="60" t="str">
        <f t="shared" si="99"/>
        <v>1</v>
      </c>
      <c r="F277" s="69">
        <f t="shared" si="89"/>
        <v>-144.47272100500001</v>
      </c>
      <c r="G277" s="60" t="str">
        <f t="shared" si="100"/>
        <v>0</v>
      </c>
      <c r="H277" s="69">
        <f t="shared" si="90"/>
        <v>-31.236360502500006</v>
      </c>
      <c r="I277" s="60" t="str">
        <f t="shared" si="101"/>
        <v>0</v>
      </c>
      <c r="J277" s="69">
        <f t="shared" si="91"/>
        <v>90.743152947901237</v>
      </c>
      <c r="K277" s="60" t="str">
        <f t="shared" si="102"/>
        <v>0</v>
      </c>
      <c r="L277" s="69">
        <f t="shared" si="92"/>
        <v>82.387577809411766</v>
      </c>
      <c r="M277" s="73" t="str">
        <f t="shared" si="103"/>
        <v>0</v>
      </c>
      <c r="N277" s="76">
        <f t="shared" si="93"/>
        <v>1.9543136399999996</v>
      </c>
      <c r="O277" s="77">
        <v>260</v>
      </c>
      <c r="Q277" s="71" t="str">
        <f t="shared" si="104"/>
        <v>1</v>
      </c>
      <c r="R277" s="71">
        <f t="shared" si="94"/>
        <v>1</v>
      </c>
      <c r="S277" s="71" t="str">
        <f t="shared" si="105"/>
        <v>0</v>
      </c>
      <c r="T277" s="71">
        <f t="shared" si="95"/>
        <v>0</v>
      </c>
      <c r="U277" s="71" t="str">
        <f t="shared" si="106"/>
        <v>0</v>
      </c>
      <c r="V277" s="71">
        <f t="shared" si="96"/>
        <v>0</v>
      </c>
      <c r="W277" s="71" t="str">
        <f t="shared" si="107"/>
        <v>0</v>
      </c>
      <c r="X277" s="71">
        <f t="shared" si="97"/>
        <v>0</v>
      </c>
      <c r="Y277" s="71" t="str">
        <f t="shared" si="108"/>
        <v>0</v>
      </c>
      <c r="Z277" s="71">
        <f t="shared" si="98"/>
        <v>0</v>
      </c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</row>
    <row r="278" spans="1:39" ht="15.75" thickBot="1">
      <c r="A278" s="102">
        <v>43873.04179398148</v>
      </c>
      <c r="B278" s="64">
        <f>Parâmetros!G267*0.04*46.0055</f>
        <v>7.5817063999999998</v>
      </c>
      <c r="C278" s="97">
        <f t="shared" si="109"/>
        <v>7.5817063999999998</v>
      </c>
      <c r="D278" s="101">
        <f t="shared" si="88"/>
        <v>1.51634128</v>
      </c>
      <c r="E278" s="60" t="str">
        <f t="shared" si="99"/>
        <v>1</v>
      </c>
      <c r="F278" s="69">
        <f t="shared" si="89"/>
        <v>-146.60783626</v>
      </c>
      <c r="G278" s="60" t="str">
        <f t="shared" si="100"/>
        <v>0</v>
      </c>
      <c r="H278" s="69">
        <f t="shared" si="90"/>
        <v>-32.30391813</v>
      </c>
      <c r="I278" s="60" t="str">
        <f t="shared" si="101"/>
        <v>0</v>
      </c>
      <c r="J278" s="69">
        <f t="shared" si="91"/>
        <v>90.529573834074071</v>
      </c>
      <c r="K278" s="60" t="str">
        <f t="shared" si="102"/>
        <v>0</v>
      </c>
      <c r="L278" s="69">
        <f t="shared" si="92"/>
        <v>82.155710089411755</v>
      </c>
      <c r="M278" s="73" t="str">
        <f t="shared" si="103"/>
        <v>0</v>
      </c>
      <c r="N278" s="76">
        <f t="shared" si="93"/>
        <v>1.51634128</v>
      </c>
      <c r="O278" s="77">
        <v>260</v>
      </c>
      <c r="Q278" s="71" t="str">
        <f t="shared" si="104"/>
        <v>1</v>
      </c>
      <c r="R278" s="71">
        <f t="shared" si="94"/>
        <v>1</v>
      </c>
      <c r="S278" s="71" t="str">
        <f t="shared" si="105"/>
        <v>0</v>
      </c>
      <c r="T278" s="71">
        <f t="shared" si="95"/>
        <v>0</v>
      </c>
      <c r="U278" s="71" t="str">
        <f t="shared" si="106"/>
        <v>0</v>
      </c>
      <c r="V278" s="71">
        <f t="shared" si="96"/>
        <v>0</v>
      </c>
      <c r="W278" s="71" t="str">
        <f t="shared" si="107"/>
        <v>0</v>
      </c>
      <c r="X278" s="71">
        <f t="shared" si="97"/>
        <v>0</v>
      </c>
      <c r="Y278" s="71" t="str">
        <f t="shared" si="108"/>
        <v>0</v>
      </c>
      <c r="Z278" s="71">
        <f t="shared" si="98"/>
        <v>0</v>
      </c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</row>
    <row r="279" spans="1:39" ht="15.75" thickBot="1">
      <c r="A279" s="102">
        <v>43873.083460648151</v>
      </c>
      <c r="B279" s="64">
        <f>Parâmetros!G268*0.04*46.0055</f>
        <v>7.3240756000000005</v>
      </c>
      <c r="C279" s="97">
        <f t="shared" si="109"/>
        <v>7.3240756000000005</v>
      </c>
      <c r="D279" s="101">
        <f t="shared" si="88"/>
        <v>1.4648151200000001</v>
      </c>
      <c r="E279" s="60" t="str">
        <f t="shared" si="99"/>
        <v>1</v>
      </c>
      <c r="F279" s="69">
        <f t="shared" si="89"/>
        <v>-146.85902628999997</v>
      </c>
      <c r="G279" s="60" t="str">
        <f t="shared" si="100"/>
        <v>0</v>
      </c>
      <c r="H279" s="69">
        <f t="shared" si="90"/>
        <v>-32.429513144999987</v>
      </c>
      <c r="I279" s="60" t="str">
        <f t="shared" si="101"/>
        <v>0</v>
      </c>
      <c r="J279" s="69">
        <f t="shared" si="91"/>
        <v>90.504446879506176</v>
      </c>
      <c r="K279" s="60" t="str">
        <f t="shared" si="102"/>
        <v>0</v>
      </c>
      <c r="L279" s="69">
        <f t="shared" si="92"/>
        <v>82.128431534117652</v>
      </c>
      <c r="M279" s="73" t="str">
        <f t="shared" si="103"/>
        <v>0</v>
      </c>
      <c r="N279" s="76">
        <f t="shared" si="93"/>
        <v>1.4648151200000001</v>
      </c>
      <c r="O279" s="77">
        <v>260</v>
      </c>
      <c r="Q279" s="71" t="str">
        <f t="shared" si="104"/>
        <v>1</v>
      </c>
      <c r="R279" s="71">
        <f t="shared" si="94"/>
        <v>1</v>
      </c>
      <c r="S279" s="71" t="str">
        <f t="shared" si="105"/>
        <v>0</v>
      </c>
      <c r="T279" s="71">
        <f t="shared" si="95"/>
        <v>0</v>
      </c>
      <c r="U279" s="71" t="str">
        <f t="shared" si="106"/>
        <v>0</v>
      </c>
      <c r="V279" s="71">
        <f t="shared" si="96"/>
        <v>0</v>
      </c>
      <c r="W279" s="71" t="str">
        <f t="shared" si="107"/>
        <v>0</v>
      </c>
      <c r="X279" s="71">
        <f t="shared" si="97"/>
        <v>0</v>
      </c>
      <c r="Y279" s="71" t="str">
        <f t="shared" si="108"/>
        <v>0</v>
      </c>
      <c r="Z279" s="71">
        <f t="shared" si="98"/>
        <v>0</v>
      </c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</row>
    <row r="280" spans="1:39" ht="15.75" thickBot="1">
      <c r="A280" s="102">
        <v>43873.125127314815</v>
      </c>
      <c r="B280" s="64">
        <f>Parâmetros!G269*0.04*46.0055</f>
        <v>6.3671611999999991</v>
      </c>
      <c r="C280" s="97">
        <f t="shared" si="109"/>
        <v>6.3671611999999991</v>
      </c>
      <c r="D280" s="101">
        <f t="shared" si="88"/>
        <v>1.2734322399999998</v>
      </c>
      <c r="E280" s="60" t="str">
        <f t="shared" si="99"/>
        <v>1</v>
      </c>
      <c r="F280" s="69">
        <f t="shared" si="89"/>
        <v>-147.79201783000002</v>
      </c>
      <c r="G280" s="60" t="str">
        <f t="shared" si="100"/>
        <v>0</v>
      </c>
      <c r="H280" s="69">
        <f t="shared" si="90"/>
        <v>-32.89600891500001</v>
      </c>
      <c r="I280" s="60" t="str">
        <f t="shared" si="101"/>
        <v>0</v>
      </c>
      <c r="J280" s="69">
        <f t="shared" si="91"/>
        <v>90.411118191111115</v>
      </c>
      <c r="K280" s="60" t="str">
        <f t="shared" si="102"/>
        <v>0</v>
      </c>
      <c r="L280" s="69">
        <f t="shared" si="92"/>
        <v>82.027111185882347</v>
      </c>
      <c r="M280" s="73" t="str">
        <f t="shared" si="103"/>
        <v>0</v>
      </c>
      <c r="N280" s="76">
        <f t="shared" si="93"/>
        <v>1.2734322399999998</v>
      </c>
      <c r="O280" s="77">
        <v>260</v>
      </c>
      <c r="Q280" s="71" t="str">
        <f t="shared" si="104"/>
        <v>1</v>
      </c>
      <c r="R280" s="71">
        <f t="shared" si="94"/>
        <v>1</v>
      </c>
      <c r="S280" s="71" t="str">
        <f t="shared" si="105"/>
        <v>0</v>
      </c>
      <c r="T280" s="71">
        <f t="shared" si="95"/>
        <v>0</v>
      </c>
      <c r="U280" s="71" t="str">
        <f t="shared" si="106"/>
        <v>0</v>
      </c>
      <c r="V280" s="71">
        <f t="shared" si="96"/>
        <v>0</v>
      </c>
      <c r="W280" s="71" t="str">
        <f t="shared" si="107"/>
        <v>0</v>
      </c>
      <c r="X280" s="71">
        <f t="shared" si="97"/>
        <v>0</v>
      </c>
      <c r="Y280" s="71" t="str">
        <f t="shared" si="108"/>
        <v>0</v>
      </c>
      <c r="Z280" s="71">
        <f t="shared" si="98"/>
        <v>0</v>
      </c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</row>
    <row r="281" spans="1:39" ht="15.75" thickBot="1">
      <c r="A281" s="102">
        <v>43873.16679398148</v>
      </c>
      <c r="B281" s="64">
        <f>Parâmetros!G270*0.04*46.0055</f>
        <v>11.133330999999998</v>
      </c>
      <c r="C281" s="97">
        <f t="shared" si="109"/>
        <v>11.133330999999998</v>
      </c>
      <c r="D281" s="101">
        <f t="shared" si="88"/>
        <v>2.2266661999999995</v>
      </c>
      <c r="E281" s="60" t="str">
        <f t="shared" si="99"/>
        <v>1</v>
      </c>
      <c r="F281" s="69">
        <f t="shared" si="89"/>
        <v>-143.14500227500002</v>
      </c>
      <c r="G281" s="60" t="str">
        <f t="shared" si="100"/>
        <v>0</v>
      </c>
      <c r="H281" s="69">
        <f t="shared" si="90"/>
        <v>-30.572501137500012</v>
      </c>
      <c r="I281" s="60" t="str">
        <f t="shared" si="101"/>
        <v>0</v>
      </c>
      <c r="J281" s="69">
        <f t="shared" si="91"/>
        <v>90.875966850617289</v>
      </c>
      <c r="K281" s="60" t="str">
        <f t="shared" si="102"/>
        <v>0</v>
      </c>
      <c r="L281" s="69">
        <f t="shared" si="92"/>
        <v>82.531764458823531</v>
      </c>
      <c r="M281" s="73" t="str">
        <f t="shared" si="103"/>
        <v>0</v>
      </c>
      <c r="N281" s="76">
        <f t="shared" si="93"/>
        <v>2.2266661999999995</v>
      </c>
      <c r="O281" s="77">
        <v>260</v>
      </c>
      <c r="Q281" s="71" t="str">
        <f t="shared" si="104"/>
        <v>1</v>
      </c>
      <c r="R281" s="71">
        <f t="shared" si="94"/>
        <v>1</v>
      </c>
      <c r="S281" s="71" t="str">
        <f t="shared" si="105"/>
        <v>0</v>
      </c>
      <c r="T281" s="71">
        <f t="shared" si="95"/>
        <v>0</v>
      </c>
      <c r="U281" s="71" t="str">
        <f t="shared" si="106"/>
        <v>0</v>
      </c>
      <c r="V281" s="71">
        <f t="shared" si="96"/>
        <v>0</v>
      </c>
      <c r="W281" s="71" t="str">
        <f t="shared" si="107"/>
        <v>0</v>
      </c>
      <c r="X281" s="71">
        <f t="shared" si="97"/>
        <v>0</v>
      </c>
      <c r="Y281" s="71" t="str">
        <f t="shared" si="108"/>
        <v>0</v>
      </c>
      <c r="Z281" s="71">
        <f t="shared" si="98"/>
        <v>0</v>
      </c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</row>
    <row r="282" spans="1:39" ht="15.75" thickBot="1">
      <c r="A282" s="102">
        <v>43873.208460648151</v>
      </c>
      <c r="B282" s="64">
        <f>Parâmetros!G271*0.04*46.0055</f>
        <v>23.941262199999997</v>
      </c>
      <c r="C282" s="97">
        <f t="shared" si="109"/>
        <v>23.941262199999997</v>
      </c>
      <c r="D282" s="101">
        <f t="shared" si="88"/>
        <v>4.7882524399999991</v>
      </c>
      <c r="E282" s="60" t="str">
        <f t="shared" si="99"/>
        <v>1</v>
      </c>
      <c r="F282" s="69">
        <f t="shared" si="89"/>
        <v>-130.65726935500004</v>
      </c>
      <c r="G282" s="60" t="str">
        <f t="shared" si="100"/>
        <v>0</v>
      </c>
      <c r="H282" s="69">
        <f t="shared" si="90"/>
        <v>-24.32863467750002</v>
      </c>
      <c r="I282" s="60" t="str">
        <f t="shared" si="101"/>
        <v>0</v>
      </c>
      <c r="J282" s="69">
        <f t="shared" si="91"/>
        <v>92.125135449135797</v>
      </c>
      <c r="K282" s="60" t="str">
        <f t="shared" si="102"/>
        <v>0</v>
      </c>
      <c r="L282" s="69">
        <f t="shared" si="92"/>
        <v>83.88789835058823</v>
      </c>
      <c r="M282" s="73" t="str">
        <f t="shared" si="103"/>
        <v>0</v>
      </c>
      <c r="N282" s="76">
        <f t="shared" si="93"/>
        <v>4.7882524399999991</v>
      </c>
      <c r="O282" s="77">
        <v>260</v>
      </c>
      <c r="Q282" s="71" t="str">
        <f t="shared" si="104"/>
        <v>1</v>
      </c>
      <c r="R282" s="71">
        <f t="shared" si="94"/>
        <v>1</v>
      </c>
      <c r="S282" s="71" t="str">
        <f t="shared" si="105"/>
        <v>0</v>
      </c>
      <c r="T282" s="71">
        <f t="shared" si="95"/>
        <v>0</v>
      </c>
      <c r="U282" s="71" t="str">
        <f t="shared" si="106"/>
        <v>0</v>
      </c>
      <c r="V282" s="71">
        <f t="shared" si="96"/>
        <v>0</v>
      </c>
      <c r="W282" s="71" t="str">
        <f t="shared" si="107"/>
        <v>0</v>
      </c>
      <c r="X282" s="71">
        <f t="shared" si="97"/>
        <v>0</v>
      </c>
      <c r="Y282" s="71" t="str">
        <f t="shared" si="108"/>
        <v>0</v>
      </c>
      <c r="Z282" s="71">
        <f t="shared" si="98"/>
        <v>0</v>
      </c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</row>
    <row r="283" spans="1:39" ht="15.75" thickBot="1">
      <c r="A283" s="102">
        <v>43873.250127314815</v>
      </c>
      <c r="B283" s="64">
        <f>Parâmetros!G272*0.04*46.0055</f>
        <v>27.327266999999999</v>
      </c>
      <c r="C283" s="97">
        <f t="shared" si="109"/>
        <v>27.327266999999999</v>
      </c>
      <c r="D283" s="101">
        <f t="shared" si="88"/>
        <v>5.4654533999999995</v>
      </c>
      <c r="E283" s="60" t="str">
        <f t="shared" si="99"/>
        <v>1</v>
      </c>
      <c r="F283" s="69">
        <f t="shared" si="89"/>
        <v>-127.35591467500001</v>
      </c>
      <c r="G283" s="60" t="str">
        <f t="shared" si="100"/>
        <v>0</v>
      </c>
      <c r="H283" s="69">
        <f t="shared" si="90"/>
        <v>-22.677957337500004</v>
      </c>
      <c r="I283" s="60" t="str">
        <f t="shared" si="101"/>
        <v>0</v>
      </c>
      <c r="J283" s="69">
        <f t="shared" si="91"/>
        <v>92.455375423456786</v>
      </c>
      <c r="K283" s="60" t="str">
        <f t="shared" si="102"/>
        <v>0</v>
      </c>
      <c r="L283" s="69">
        <f t="shared" si="92"/>
        <v>84.246416505882351</v>
      </c>
      <c r="M283" s="73" t="str">
        <f t="shared" si="103"/>
        <v>0</v>
      </c>
      <c r="N283" s="76">
        <f t="shared" si="93"/>
        <v>5.4654533999999995</v>
      </c>
      <c r="O283" s="77">
        <v>260</v>
      </c>
      <c r="Q283" s="71" t="str">
        <f t="shared" si="104"/>
        <v>1</v>
      </c>
      <c r="R283" s="71">
        <f t="shared" si="94"/>
        <v>1</v>
      </c>
      <c r="S283" s="71" t="str">
        <f t="shared" si="105"/>
        <v>0</v>
      </c>
      <c r="T283" s="71">
        <f t="shared" si="95"/>
        <v>0</v>
      </c>
      <c r="U283" s="71" t="str">
        <f t="shared" si="106"/>
        <v>0</v>
      </c>
      <c r="V283" s="71">
        <f t="shared" si="96"/>
        <v>0</v>
      </c>
      <c r="W283" s="71" t="str">
        <f t="shared" si="107"/>
        <v>0</v>
      </c>
      <c r="X283" s="71">
        <f t="shared" si="97"/>
        <v>0</v>
      </c>
      <c r="Y283" s="71" t="str">
        <f t="shared" si="108"/>
        <v>0</v>
      </c>
      <c r="Z283" s="71">
        <f t="shared" si="98"/>
        <v>0</v>
      </c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</row>
    <row r="284" spans="1:39" ht="15.75" thickBot="1">
      <c r="A284" s="102">
        <v>43873.29179398148</v>
      </c>
      <c r="B284" s="64">
        <f>Parâmetros!G273*0.04*46.0055</f>
        <v>27.879332999999999</v>
      </c>
      <c r="C284" s="97">
        <f t="shared" si="109"/>
        <v>27.879332999999999</v>
      </c>
      <c r="D284" s="101">
        <f t="shared" si="88"/>
        <v>5.5758666000000003</v>
      </c>
      <c r="E284" s="60" t="str">
        <f t="shared" si="99"/>
        <v>1</v>
      </c>
      <c r="F284" s="69">
        <f t="shared" si="89"/>
        <v>-126.81765032500002</v>
      </c>
      <c r="G284" s="60" t="str">
        <f t="shared" si="100"/>
        <v>0</v>
      </c>
      <c r="H284" s="69">
        <f t="shared" si="90"/>
        <v>-22.408825162500008</v>
      </c>
      <c r="I284" s="60" t="str">
        <f t="shared" si="101"/>
        <v>0</v>
      </c>
      <c r="J284" s="69">
        <f t="shared" si="91"/>
        <v>92.509218897530857</v>
      </c>
      <c r="K284" s="60" t="str">
        <f t="shared" si="102"/>
        <v>0</v>
      </c>
      <c r="L284" s="69">
        <f t="shared" si="92"/>
        <v>84.304870552941182</v>
      </c>
      <c r="M284" s="73" t="str">
        <f t="shared" si="103"/>
        <v>0</v>
      </c>
      <c r="N284" s="76">
        <f t="shared" si="93"/>
        <v>5.5758666000000003</v>
      </c>
      <c r="O284" s="77">
        <v>260</v>
      </c>
      <c r="Q284" s="71" t="str">
        <f t="shared" si="104"/>
        <v>1</v>
      </c>
      <c r="R284" s="71">
        <f t="shared" si="94"/>
        <v>1</v>
      </c>
      <c r="S284" s="71" t="str">
        <f t="shared" si="105"/>
        <v>0</v>
      </c>
      <c r="T284" s="71">
        <f t="shared" si="95"/>
        <v>0</v>
      </c>
      <c r="U284" s="71" t="str">
        <f t="shared" si="106"/>
        <v>0</v>
      </c>
      <c r="V284" s="71">
        <f t="shared" si="96"/>
        <v>0</v>
      </c>
      <c r="W284" s="71" t="str">
        <f t="shared" si="107"/>
        <v>0</v>
      </c>
      <c r="X284" s="71">
        <f t="shared" si="97"/>
        <v>0</v>
      </c>
      <c r="Y284" s="71" t="str">
        <f t="shared" si="108"/>
        <v>0</v>
      </c>
      <c r="Z284" s="71">
        <f t="shared" si="98"/>
        <v>0</v>
      </c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</row>
    <row r="285" spans="1:39" ht="15.75" thickBot="1">
      <c r="A285" s="102">
        <v>43873.333460648151</v>
      </c>
      <c r="B285" s="64">
        <f>Parâmetros!G274*0.04*46.0055</f>
        <v>22.469086200000003</v>
      </c>
      <c r="C285" s="97">
        <f t="shared" si="109"/>
        <v>22.469086200000003</v>
      </c>
      <c r="D285" s="101">
        <f t="shared" si="88"/>
        <v>4.4938172400000003</v>
      </c>
      <c r="E285" s="60" t="str">
        <f t="shared" si="99"/>
        <v>1</v>
      </c>
      <c r="F285" s="69">
        <f t="shared" si="89"/>
        <v>-132.09264095500001</v>
      </c>
      <c r="G285" s="60" t="str">
        <f t="shared" si="100"/>
        <v>0</v>
      </c>
      <c r="H285" s="69">
        <f t="shared" si="90"/>
        <v>-25.046320477500004</v>
      </c>
      <c r="I285" s="60" t="str">
        <f t="shared" si="101"/>
        <v>0</v>
      </c>
      <c r="J285" s="69">
        <f t="shared" si="91"/>
        <v>91.981552851604931</v>
      </c>
      <c r="K285" s="60" t="str">
        <f t="shared" si="102"/>
        <v>0</v>
      </c>
      <c r="L285" s="69">
        <f t="shared" si="92"/>
        <v>83.732020891764691</v>
      </c>
      <c r="M285" s="73" t="str">
        <f t="shared" si="103"/>
        <v>0</v>
      </c>
      <c r="N285" s="76">
        <f t="shared" si="93"/>
        <v>4.4938172400000003</v>
      </c>
      <c r="O285" s="77">
        <v>260</v>
      </c>
      <c r="Q285" s="71" t="str">
        <f t="shared" si="104"/>
        <v>1</v>
      </c>
      <c r="R285" s="71">
        <f t="shared" si="94"/>
        <v>1</v>
      </c>
      <c r="S285" s="71" t="str">
        <f t="shared" si="105"/>
        <v>0</v>
      </c>
      <c r="T285" s="71">
        <f t="shared" si="95"/>
        <v>0</v>
      </c>
      <c r="U285" s="71" t="str">
        <f t="shared" si="106"/>
        <v>0</v>
      </c>
      <c r="V285" s="71">
        <f t="shared" si="96"/>
        <v>0</v>
      </c>
      <c r="W285" s="71" t="str">
        <f t="shared" si="107"/>
        <v>0</v>
      </c>
      <c r="X285" s="71">
        <f t="shared" si="97"/>
        <v>0</v>
      </c>
      <c r="Y285" s="71" t="str">
        <f t="shared" si="108"/>
        <v>0</v>
      </c>
      <c r="Z285" s="71">
        <f t="shared" si="98"/>
        <v>0</v>
      </c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</row>
    <row r="286" spans="1:39" ht="15.75" thickBot="1">
      <c r="A286" s="102">
        <v>43873.375127314815</v>
      </c>
      <c r="B286" s="64">
        <f>Parâmetros!G275*0.04*46.0055</f>
        <v>14.372118199999999</v>
      </c>
      <c r="C286" s="97">
        <f t="shared" si="109"/>
        <v>14.372118199999999</v>
      </c>
      <c r="D286" s="101">
        <f t="shared" si="88"/>
        <v>2.8744236399999998</v>
      </c>
      <c r="E286" s="60" t="str">
        <f t="shared" si="99"/>
        <v>1</v>
      </c>
      <c r="F286" s="69">
        <f t="shared" si="89"/>
        <v>-139.98718475500002</v>
      </c>
      <c r="G286" s="60" t="str">
        <f t="shared" si="100"/>
        <v>0</v>
      </c>
      <c r="H286" s="69">
        <f t="shared" si="90"/>
        <v>-28.993592377500008</v>
      </c>
      <c r="I286" s="60" t="str">
        <f t="shared" si="101"/>
        <v>0</v>
      </c>
      <c r="J286" s="69">
        <f t="shared" si="91"/>
        <v>91.191848565185182</v>
      </c>
      <c r="K286" s="60" t="str">
        <f t="shared" si="102"/>
        <v>0</v>
      </c>
      <c r="L286" s="69">
        <f t="shared" si="92"/>
        <v>82.874694868235295</v>
      </c>
      <c r="M286" s="73" t="str">
        <f t="shared" si="103"/>
        <v>0</v>
      </c>
      <c r="N286" s="76">
        <f t="shared" si="93"/>
        <v>2.8744236399999998</v>
      </c>
      <c r="O286" s="77">
        <v>260</v>
      </c>
      <c r="Q286" s="71" t="str">
        <f t="shared" si="104"/>
        <v>1</v>
      </c>
      <c r="R286" s="71">
        <f t="shared" si="94"/>
        <v>1</v>
      </c>
      <c r="S286" s="71" t="str">
        <f t="shared" si="105"/>
        <v>0</v>
      </c>
      <c r="T286" s="71">
        <f t="shared" si="95"/>
        <v>0</v>
      </c>
      <c r="U286" s="71" t="str">
        <f t="shared" si="106"/>
        <v>0</v>
      </c>
      <c r="V286" s="71">
        <f t="shared" si="96"/>
        <v>0</v>
      </c>
      <c r="W286" s="71" t="str">
        <f t="shared" si="107"/>
        <v>0</v>
      </c>
      <c r="X286" s="71">
        <f t="shared" si="97"/>
        <v>0</v>
      </c>
      <c r="Y286" s="71" t="str">
        <f t="shared" si="108"/>
        <v>0</v>
      </c>
      <c r="Z286" s="71">
        <f t="shared" si="98"/>
        <v>0</v>
      </c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</row>
    <row r="287" spans="1:39" ht="15.75" thickBot="1">
      <c r="A287" s="102">
        <v>43873.41679398148</v>
      </c>
      <c r="B287" s="64">
        <f>Parâmetros!G276*0.04*46.0055</f>
        <v>10.820493599999999</v>
      </c>
      <c r="C287" s="97">
        <f t="shared" si="109"/>
        <v>10.820493599999999</v>
      </c>
      <c r="D287" s="101">
        <f t="shared" si="88"/>
        <v>2.1640987199999997</v>
      </c>
      <c r="E287" s="60" t="str">
        <f t="shared" si="99"/>
        <v>1</v>
      </c>
      <c r="F287" s="69">
        <f t="shared" si="89"/>
        <v>-143.45001874000002</v>
      </c>
      <c r="G287" s="60" t="str">
        <f t="shared" si="100"/>
        <v>0</v>
      </c>
      <c r="H287" s="69">
        <f t="shared" si="90"/>
        <v>-30.725009370000009</v>
      </c>
      <c r="I287" s="60" t="str">
        <f t="shared" si="101"/>
        <v>0</v>
      </c>
      <c r="J287" s="69">
        <f t="shared" si="91"/>
        <v>90.845455548641979</v>
      </c>
      <c r="K287" s="60" t="str">
        <f t="shared" si="102"/>
        <v>0</v>
      </c>
      <c r="L287" s="69">
        <f t="shared" si="92"/>
        <v>82.498640498823519</v>
      </c>
      <c r="M287" s="73" t="str">
        <f t="shared" si="103"/>
        <v>0</v>
      </c>
      <c r="N287" s="76">
        <f t="shared" si="93"/>
        <v>2.1640987199999997</v>
      </c>
      <c r="O287" s="77">
        <v>260</v>
      </c>
      <c r="Q287" s="71" t="str">
        <f t="shared" si="104"/>
        <v>1</v>
      </c>
      <c r="R287" s="71">
        <f t="shared" si="94"/>
        <v>1</v>
      </c>
      <c r="S287" s="71" t="str">
        <f t="shared" si="105"/>
        <v>0</v>
      </c>
      <c r="T287" s="71">
        <f t="shared" si="95"/>
        <v>0</v>
      </c>
      <c r="U287" s="71" t="str">
        <f t="shared" si="106"/>
        <v>0</v>
      </c>
      <c r="V287" s="71">
        <f t="shared" si="96"/>
        <v>0</v>
      </c>
      <c r="W287" s="71" t="str">
        <f t="shared" si="107"/>
        <v>0</v>
      </c>
      <c r="X287" s="71">
        <f t="shared" si="97"/>
        <v>0</v>
      </c>
      <c r="Y287" s="71" t="str">
        <f t="shared" si="108"/>
        <v>0</v>
      </c>
      <c r="Z287" s="71">
        <f t="shared" si="98"/>
        <v>0</v>
      </c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</row>
    <row r="288" spans="1:39" ht="15.75" thickBot="1">
      <c r="A288" s="102">
        <v>43873.458460648151</v>
      </c>
      <c r="B288" s="136"/>
      <c r="C288" s="137"/>
      <c r="D288" s="138"/>
      <c r="E288" s="139"/>
      <c r="F288" s="140"/>
      <c r="G288" s="139"/>
      <c r="H288" s="140"/>
      <c r="I288" s="139"/>
      <c r="J288" s="140"/>
      <c r="K288" s="139"/>
      <c r="L288" s="140"/>
      <c r="M288" s="141"/>
      <c r="N288" s="142"/>
      <c r="O288" s="77">
        <v>260</v>
      </c>
      <c r="Q288" s="71" t="str">
        <f t="shared" si="104"/>
        <v>1</v>
      </c>
      <c r="R288" s="71">
        <f t="shared" si="94"/>
        <v>1</v>
      </c>
      <c r="S288" s="71" t="str">
        <f t="shared" si="105"/>
        <v>0</v>
      </c>
      <c r="T288" s="71">
        <f t="shared" si="95"/>
        <v>0</v>
      </c>
      <c r="U288" s="71" t="str">
        <f t="shared" si="106"/>
        <v>0</v>
      </c>
      <c r="V288" s="71">
        <f t="shared" si="96"/>
        <v>0</v>
      </c>
      <c r="W288" s="71" t="str">
        <f t="shared" si="107"/>
        <v>0</v>
      </c>
      <c r="X288" s="71">
        <f t="shared" si="97"/>
        <v>0</v>
      </c>
      <c r="Y288" s="71" t="str">
        <f t="shared" si="108"/>
        <v>0</v>
      </c>
      <c r="Z288" s="71">
        <f t="shared" si="98"/>
        <v>0</v>
      </c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</row>
    <row r="289" spans="1:39" ht="15.75" thickBot="1">
      <c r="A289" s="102">
        <v>43873.500127314815</v>
      </c>
      <c r="B289" s="64">
        <f>Parâmetros!G278*0.04*46.0055</f>
        <v>8.5938273999999986</v>
      </c>
      <c r="C289" s="97">
        <f t="shared" si="109"/>
        <v>8.5938273999999986</v>
      </c>
      <c r="D289" s="101">
        <f t="shared" si="88"/>
        <v>1.7187654799999996</v>
      </c>
      <c r="E289" s="60" t="str">
        <f t="shared" si="99"/>
        <v>1</v>
      </c>
      <c r="F289" s="69">
        <f t="shared" si="89"/>
        <v>-145.62101828499999</v>
      </c>
      <c r="G289" s="60" t="str">
        <f t="shared" si="100"/>
        <v>0</v>
      </c>
      <c r="H289" s="69">
        <f t="shared" si="90"/>
        <v>-31.810509142499996</v>
      </c>
      <c r="I289" s="60" t="str">
        <f t="shared" si="101"/>
        <v>0</v>
      </c>
      <c r="J289" s="69">
        <f t="shared" si="91"/>
        <v>90.628286869876547</v>
      </c>
      <c r="K289" s="60" t="str">
        <f t="shared" si="102"/>
        <v>0</v>
      </c>
      <c r="L289" s="69">
        <f t="shared" si="92"/>
        <v>82.26287584235294</v>
      </c>
      <c r="M289" s="73" t="str">
        <f t="shared" si="103"/>
        <v>0</v>
      </c>
      <c r="N289" s="76">
        <f t="shared" si="93"/>
        <v>1.7187654799999996</v>
      </c>
      <c r="O289" s="77">
        <v>260</v>
      </c>
      <c r="Q289" s="71" t="str">
        <f t="shared" si="104"/>
        <v>1</v>
      </c>
      <c r="R289" s="71">
        <f t="shared" si="94"/>
        <v>1</v>
      </c>
      <c r="S289" s="71" t="str">
        <f t="shared" si="105"/>
        <v>0</v>
      </c>
      <c r="T289" s="71">
        <f t="shared" si="95"/>
        <v>0</v>
      </c>
      <c r="U289" s="71" t="str">
        <f t="shared" si="106"/>
        <v>0</v>
      </c>
      <c r="V289" s="71">
        <f t="shared" si="96"/>
        <v>0</v>
      </c>
      <c r="W289" s="71" t="str">
        <f t="shared" si="107"/>
        <v>0</v>
      </c>
      <c r="X289" s="71">
        <f t="shared" si="97"/>
        <v>0</v>
      </c>
      <c r="Y289" s="71" t="str">
        <f t="shared" si="108"/>
        <v>0</v>
      </c>
      <c r="Z289" s="71">
        <f t="shared" si="98"/>
        <v>0</v>
      </c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</row>
    <row r="290" spans="1:39" ht="15.75" thickBot="1">
      <c r="A290" s="102">
        <v>43873.54179398148</v>
      </c>
      <c r="B290" s="64">
        <f>Parâmetros!G279*0.04*46.0055</f>
        <v>5.4838556000000001</v>
      </c>
      <c r="C290" s="97">
        <f t="shared" si="109"/>
        <v>5.4838556000000001</v>
      </c>
      <c r="D290" s="101">
        <f t="shared" si="88"/>
        <v>1.0967711200000001</v>
      </c>
      <c r="E290" s="60" t="str">
        <f t="shared" si="99"/>
        <v>1</v>
      </c>
      <c r="F290" s="69">
        <f t="shared" si="89"/>
        <v>-148.65324079000001</v>
      </c>
      <c r="G290" s="60" t="str">
        <f t="shared" si="100"/>
        <v>0</v>
      </c>
      <c r="H290" s="69">
        <f t="shared" si="90"/>
        <v>-33.326620395000006</v>
      </c>
      <c r="I290" s="60" t="str">
        <f t="shared" si="101"/>
        <v>0</v>
      </c>
      <c r="J290" s="69">
        <f t="shared" si="91"/>
        <v>90.324968632592601</v>
      </c>
      <c r="K290" s="60" t="str">
        <f t="shared" si="102"/>
        <v>0</v>
      </c>
      <c r="L290" s="69">
        <f t="shared" si="92"/>
        <v>81.933584710588221</v>
      </c>
      <c r="M290" s="73" t="str">
        <f t="shared" si="103"/>
        <v>0</v>
      </c>
      <c r="N290" s="76">
        <f t="shared" si="93"/>
        <v>1.0967711200000001</v>
      </c>
      <c r="O290" s="77">
        <v>260</v>
      </c>
      <c r="Q290" s="71" t="str">
        <f t="shared" si="104"/>
        <v>1</v>
      </c>
      <c r="R290" s="71">
        <f t="shared" si="94"/>
        <v>1</v>
      </c>
      <c r="S290" s="71" t="str">
        <f t="shared" si="105"/>
        <v>0</v>
      </c>
      <c r="T290" s="71">
        <f t="shared" si="95"/>
        <v>0</v>
      </c>
      <c r="U290" s="71" t="str">
        <f t="shared" si="106"/>
        <v>0</v>
      </c>
      <c r="V290" s="71">
        <f t="shared" si="96"/>
        <v>0</v>
      </c>
      <c r="W290" s="71" t="str">
        <f t="shared" si="107"/>
        <v>0</v>
      </c>
      <c r="X290" s="71">
        <f t="shared" si="97"/>
        <v>0</v>
      </c>
      <c r="Y290" s="71" t="str">
        <f t="shared" si="108"/>
        <v>0</v>
      </c>
      <c r="Z290" s="71">
        <f t="shared" si="98"/>
        <v>0</v>
      </c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</row>
    <row r="291" spans="1:39" ht="15.75" thickBot="1">
      <c r="A291" s="102">
        <v>43873.583460648151</v>
      </c>
      <c r="B291" s="64">
        <f>Parâmetros!G280*0.04*46.0055</f>
        <v>5.0238006000000004</v>
      </c>
      <c r="C291" s="97">
        <f t="shared" si="109"/>
        <v>5.0238006000000004</v>
      </c>
      <c r="D291" s="101">
        <f t="shared" si="88"/>
        <v>1.00476012</v>
      </c>
      <c r="E291" s="60" t="str">
        <f t="shared" si="99"/>
        <v>1</v>
      </c>
      <c r="F291" s="69">
        <f t="shared" si="89"/>
        <v>-149.101794415</v>
      </c>
      <c r="G291" s="60" t="str">
        <f t="shared" si="100"/>
        <v>0</v>
      </c>
      <c r="H291" s="69">
        <f t="shared" si="90"/>
        <v>-33.5508972075</v>
      </c>
      <c r="I291" s="60" t="str">
        <f t="shared" si="101"/>
        <v>0</v>
      </c>
      <c r="J291" s="69">
        <f t="shared" si="91"/>
        <v>90.280099070864196</v>
      </c>
      <c r="K291" s="60" t="str">
        <f t="shared" si="102"/>
        <v>0</v>
      </c>
      <c r="L291" s="69">
        <f t="shared" si="92"/>
        <v>81.884873004705881</v>
      </c>
      <c r="M291" s="73" t="str">
        <f t="shared" si="103"/>
        <v>0</v>
      </c>
      <c r="N291" s="76">
        <f t="shared" si="93"/>
        <v>1.00476012</v>
      </c>
      <c r="O291" s="77">
        <v>260</v>
      </c>
      <c r="Q291" s="71" t="str">
        <f t="shared" si="104"/>
        <v>1</v>
      </c>
      <c r="R291" s="71">
        <f t="shared" si="94"/>
        <v>1</v>
      </c>
      <c r="S291" s="71" t="str">
        <f t="shared" si="105"/>
        <v>0</v>
      </c>
      <c r="T291" s="71">
        <f t="shared" si="95"/>
        <v>0</v>
      </c>
      <c r="U291" s="71" t="str">
        <f t="shared" si="106"/>
        <v>0</v>
      </c>
      <c r="V291" s="71">
        <f t="shared" si="96"/>
        <v>0</v>
      </c>
      <c r="W291" s="71" t="str">
        <f t="shared" si="107"/>
        <v>0</v>
      </c>
      <c r="X291" s="71">
        <f t="shared" si="97"/>
        <v>0</v>
      </c>
      <c r="Y291" s="71" t="str">
        <f t="shared" si="108"/>
        <v>0</v>
      </c>
      <c r="Z291" s="71">
        <f t="shared" si="98"/>
        <v>0</v>
      </c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</row>
    <row r="292" spans="1:39" ht="15.75" thickBot="1">
      <c r="A292" s="102">
        <v>43873.625127314815</v>
      </c>
      <c r="B292" s="64">
        <f>Parâmetros!G281*0.04*46.0055</f>
        <v>7.2688689999999996</v>
      </c>
      <c r="C292" s="97">
        <f t="shared" si="109"/>
        <v>7.2688689999999996</v>
      </c>
      <c r="D292" s="101">
        <f t="shared" si="88"/>
        <v>1.4537738</v>
      </c>
      <c r="E292" s="60" t="str">
        <f t="shared" si="99"/>
        <v>1</v>
      </c>
      <c r="F292" s="69">
        <f t="shared" si="89"/>
        <v>-146.91285272499999</v>
      </c>
      <c r="G292" s="60" t="str">
        <f t="shared" si="100"/>
        <v>0</v>
      </c>
      <c r="H292" s="69">
        <f t="shared" si="90"/>
        <v>-32.456426362499997</v>
      </c>
      <c r="I292" s="60" t="str">
        <f t="shared" si="101"/>
        <v>0</v>
      </c>
      <c r="J292" s="69">
        <f t="shared" si="91"/>
        <v>90.499062532098762</v>
      </c>
      <c r="K292" s="60" t="str">
        <f t="shared" si="102"/>
        <v>0</v>
      </c>
      <c r="L292" s="69">
        <f t="shared" si="92"/>
        <v>82.122586129411772</v>
      </c>
      <c r="M292" s="73" t="str">
        <f t="shared" si="103"/>
        <v>0</v>
      </c>
      <c r="N292" s="76">
        <f t="shared" si="93"/>
        <v>1.4537738</v>
      </c>
      <c r="O292" s="77">
        <v>260</v>
      </c>
      <c r="Q292" s="71" t="str">
        <f t="shared" si="104"/>
        <v>1</v>
      </c>
      <c r="R292" s="71">
        <f t="shared" si="94"/>
        <v>1</v>
      </c>
      <c r="S292" s="71" t="str">
        <f t="shared" si="105"/>
        <v>0</v>
      </c>
      <c r="T292" s="71">
        <f t="shared" si="95"/>
        <v>0</v>
      </c>
      <c r="U292" s="71" t="str">
        <f t="shared" si="106"/>
        <v>0</v>
      </c>
      <c r="V292" s="71">
        <f t="shared" si="96"/>
        <v>0</v>
      </c>
      <c r="W292" s="71" t="str">
        <f t="shared" si="107"/>
        <v>0</v>
      </c>
      <c r="X292" s="71">
        <f t="shared" si="97"/>
        <v>0</v>
      </c>
      <c r="Y292" s="71" t="str">
        <f t="shared" si="108"/>
        <v>0</v>
      </c>
      <c r="Z292" s="71">
        <f t="shared" si="98"/>
        <v>0</v>
      </c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</row>
    <row r="293" spans="1:39" ht="15.75" thickBot="1">
      <c r="A293" s="102">
        <v>43873.66679398148</v>
      </c>
      <c r="B293" s="64">
        <f>Parâmetros!G282*0.04*46.0055</f>
        <v>10.139612199999998</v>
      </c>
      <c r="C293" s="97">
        <f t="shared" si="109"/>
        <v>10.139612199999998</v>
      </c>
      <c r="D293" s="101">
        <f t="shared" si="88"/>
        <v>2.0279224399999993</v>
      </c>
      <c r="E293" s="60" t="str">
        <f t="shared" si="99"/>
        <v>1</v>
      </c>
      <c r="F293" s="69">
        <f t="shared" si="89"/>
        <v>-144.11387810500003</v>
      </c>
      <c r="G293" s="60" t="str">
        <f t="shared" si="100"/>
        <v>0</v>
      </c>
      <c r="H293" s="69">
        <f t="shared" si="90"/>
        <v>-31.056939052500013</v>
      </c>
      <c r="I293" s="60" t="str">
        <f t="shared" si="101"/>
        <v>0</v>
      </c>
      <c r="J293" s="69">
        <f t="shared" si="91"/>
        <v>90.779048597283946</v>
      </c>
      <c r="K293" s="60" t="str">
        <f t="shared" si="102"/>
        <v>0</v>
      </c>
      <c r="L293" s="69">
        <f t="shared" si="92"/>
        <v>82.426547174117658</v>
      </c>
      <c r="M293" s="73" t="str">
        <f t="shared" si="103"/>
        <v>0</v>
      </c>
      <c r="N293" s="76">
        <f t="shared" si="93"/>
        <v>2.0279224399999993</v>
      </c>
      <c r="O293" s="77">
        <v>260</v>
      </c>
      <c r="Q293" s="71" t="str">
        <f t="shared" si="104"/>
        <v>1</v>
      </c>
      <c r="R293" s="71">
        <f t="shared" si="94"/>
        <v>1</v>
      </c>
      <c r="S293" s="71" t="str">
        <f t="shared" si="105"/>
        <v>0</v>
      </c>
      <c r="T293" s="71">
        <f t="shared" si="95"/>
        <v>0</v>
      </c>
      <c r="U293" s="71" t="str">
        <f t="shared" si="106"/>
        <v>0</v>
      </c>
      <c r="V293" s="71">
        <f t="shared" si="96"/>
        <v>0</v>
      </c>
      <c r="W293" s="71" t="str">
        <f t="shared" si="107"/>
        <v>0</v>
      </c>
      <c r="X293" s="71">
        <f t="shared" si="97"/>
        <v>0</v>
      </c>
      <c r="Y293" s="71" t="str">
        <f t="shared" si="108"/>
        <v>0</v>
      </c>
      <c r="Z293" s="71">
        <f t="shared" si="98"/>
        <v>0</v>
      </c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</row>
    <row r="294" spans="1:39" ht="15.75" thickBot="1">
      <c r="A294" s="102">
        <v>43873.708460648151</v>
      </c>
      <c r="B294" s="64">
        <f>Parâmetros!G283*0.04*46.0055</f>
        <v>8.8514581999999997</v>
      </c>
      <c r="C294" s="97">
        <f t="shared" si="109"/>
        <v>8.8514581999999997</v>
      </c>
      <c r="D294" s="101">
        <f t="shared" si="88"/>
        <v>1.7702916399999999</v>
      </c>
      <c r="E294" s="60" t="str">
        <f t="shared" si="99"/>
        <v>1</v>
      </c>
      <c r="F294" s="69">
        <f t="shared" si="89"/>
        <v>-145.36982825500002</v>
      </c>
      <c r="G294" s="60" t="str">
        <f t="shared" si="100"/>
        <v>0</v>
      </c>
      <c r="H294" s="69">
        <f t="shared" si="90"/>
        <v>-31.684914127500008</v>
      </c>
      <c r="I294" s="60" t="str">
        <f t="shared" si="101"/>
        <v>0</v>
      </c>
      <c r="J294" s="69">
        <f t="shared" si="91"/>
        <v>90.653413824444442</v>
      </c>
      <c r="K294" s="60" t="str">
        <f t="shared" si="102"/>
        <v>0</v>
      </c>
      <c r="L294" s="69">
        <f t="shared" si="92"/>
        <v>82.290154397647072</v>
      </c>
      <c r="M294" s="73" t="str">
        <f t="shared" si="103"/>
        <v>0</v>
      </c>
      <c r="N294" s="76">
        <f t="shared" si="93"/>
        <v>1.7702916399999999</v>
      </c>
      <c r="O294" s="77">
        <v>260</v>
      </c>
      <c r="Q294" s="71" t="str">
        <f t="shared" si="104"/>
        <v>1</v>
      </c>
      <c r="R294" s="71">
        <f t="shared" si="94"/>
        <v>1</v>
      </c>
      <c r="S294" s="71" t="str">
        <f t="shared" si="105"/>
        <v>0</v>
      </c>
      <c r="T294" s="71">
        <f t="shared" si="95"/>
        <v>0</v>
      </c>
      <c r="U294" s="71" t="str">
        <f t="shared" si="106"/>
        <v>0</v>
      </c>
      <c r="V294" s="71">
        <f t="shared" si="96"/>
        <v>0</v>
      </c>
      <c r="W294" s="71" t="str">
        <f t="shared" si="107"/>
        <v>0</v>
      </c>
      <c r="X294" s="71">
        <f t="shared" si="97"/>
        <v>0</v>
      </c>
      <c r="Y294" s="71" t="str">
        <f t="shared" si="108"/>
        <v>0</v>
      </c>
      <c r="Z294" s="71">
        <f t="shared" si="98"/>
        <v>0</v>
      </c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</row>
    <row r="295" spans="1:39" ht="15.75" thickBot="1">
      <c r="A295" s="102">
        <v>43873.750127314815</v>
      </c>
      <c r="B295" s="64">
        <f>Parâmetros!G284*0.04*46.0055</f>
        <v>9.5139373999999997</v>
      </c>
      <c r="C295" s="97">
        <f t="shared" si="109"/>
        <v>9.5139373999999997</v>
      </c>
      <c r="D295" s="101">
        <f t="shared" si="88"/>
        <v>1.90278748</v>
      </c>
      <c r="E295" s="60" t="str">
        <f t="shared" si="99"/>
        <v>1</v>
      </c>
      <c r="F295" s="69">
        <f t="shared" si="89"/>
        <v>-144.72391103499999</v>
      </c>
      <c r="G295" s="60" t="str">
        <f t="shared" si="100"/>
        <v>0</v>
      </c>
      <c r="H295" s="69">
        <f t="shared" si="90"/>
        <v>-31.361955517499993</v>
      </c>
      <c r="I295" s="60" t="str">
        <f t="shared" si="101"/>
        <v>0</v>
      </c>
      <c r="J295" s="69">
        <f t="shared" si="91"/>
        <v>90.718025993333328</v>
      </c>
      <c r="K295" s="60" t="str">
        <f t="shared" si="102"/>
        <v>0</v>
      </c>
      <c r="L295" s="69">
        <f t="shared" si="92"/>
        <v>82.360299254117635</v>
      </c>
      <c r="M295" s="73" t="str">
        <f t="shared" si="103"/>
        <v>0</v>
      </c>
      <c r="N295" s="76">
        <f t="shared" si="93"/>
        <v>1.90278748</v>
      </c>
      <c r="O295" s="77">
        <v>260</v>
      </c>
      <c r="Q295" s="71" t="str">
        <f t="shared" si="104"/>
        <v>1</v>
      </c>
      <c r="R295" s="71">
        <f t="shared" si="94"/>
        <v>1</v>
      </c>
      <c r="S295" s="71" t="str">
        <f t="shared" si="105"/>
        <v>0</v>
      </c>
      <c r="T295" s="71">
        <f t="shared" si="95"/>
        <v>0</v>
      </c>
      <c r="U295" s="71" t="str">
        <f t="shared" si="106"/>
        <v>0</v>
      </c>
      <c r="V295" s="71">
        <f t="shared" si="96"/>
        <v>0</v>
      </c>
      <c r="W295" s="71" t="str">
        <f t="shared" si="107"/>
        <v>0</v>
      </c>
      <c r="X295" s="71">
        <f t="shared" si="97"/>
        <v>0</v>
      </c>
      <c r="Y295" s="71" t="str">
        <f t="shared" si="108"/>
        <v>0</v>
      </c>
      <c r="Z295" s="71">
        <f t="shared" si="98"/>
        <v>0</v>
      </c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</row>
    <row r="296" spans="1:39" ht="15.75" thickBot="1">
      <c r="A296" s="102">
        <v>43873.79179398148</v>
      </c>
      <c r="B296" s="64">
        <f>Parâmetros!G285*0.04*46.0055</f>
        <v>13.801649999999999</v>
      </c>
      <c r="C296" s="97">
        <f t="shared" si="109"/>
        <v>13.801649999999999</v>
      </c>
      <c r="D296" s="101">
        <f t="shared" si="88"/>
        <v>2.7603299999999997</v>
      </c>
      <c r="E296" s="60" t="str">
        <f t="shared" si="99"/>
        <v>1</v>
      </c>
      <c r="F296" s="69">
        <f t="shared" si="89"/>
        <v>-140.54339125000001</v>
      </c>
      <c r="G296" s="60" t="str">
        <f t="shared" si="100"/>
        <v>0</v>
      </c>
      <c r="H296" s="69">
        <f t="shared" si="90"/>
        <v>-29.271695625000007</v>
      </c>
      <c r="I296" s="60" t="str">
        <f t="shared" si="101"/>
        <v>0</v>
      </c>
      <c r="J296" s="69">
        <f t="shared" si="91"/>
        <v>91.136210308641978</v>
      </c>
      <c r="K296" s="60" t="str">
        <f t="shared" si="102"/>
        <v>0</v>
      </c>
      <c r="L296" s="69">
        <f t="shared" si="92"/>
        <v>82.814292352941195</v>
      </c>
      <c r="M296" s="73" t="str">
        <f t="shared" si="103"/>
        <v>0</v>
      </c>
      <c r="N296" s="76">
        <f t="shared" si="93"/>
        <v>2.7603299999999997</v>
      </c>
      <c r="O296" s="77">
        <v>260</v>
      </c>
      <c r="Q296" s="71" t="str">
        <f t="shared" si="104"/>
        <v>1</v>
      </c>
      <c r="R296" s="71">
        <f t="shared" si="94"/>
        <v>1</v>
      </c>
      <c r="S296" s="71" t="str">
        <f t="shared" si="105"/>
        <v>0</v>
      </c>
      <c r="T296" s="71">
        <f t="shared" si="95"/>
        <v>0</v>
      </c>
      <c r="U296" s="71" t="str">
        <f t="shared" si="106"/>
        <v>0</v>
      </c>
      <c r="V296" s="71">
        <f t="shared" si="96"/>
        <v>0</v>
      </c>
      <c r="W296" s="71" t="str">
        <f t="shared" si="107"/>
        <v>0</v>
      </c>
      <c r="X296" s="71">
        <f t="shared" si="97"/>
        <v>0</v>
      </c>
      <c r="Y296" s="71" t="str">
        <f t="shared" si="108"/>
        <v>0</v>
      </c>
      <c r="Z296" s="71">
        <f t="shared" si="98"/>
        <v>0</v>
      </c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</row>
    <row r="297" spans="1:39" ht="15.75" thickBot="1">
      <c r="A297" s="102">
        <v>43873.833460648151</v>
      </c>
      <c r="B297" s="64">
        <f>Parâmetros!G286*0.04*46.0055</f>
        <v>14.096085199999999</v>
      </c>
      <c r="C297" s="97">
        <f t="shared" si="109"/>
        <v>14.096085199999999</v>
      </c>
      <c r="D297" s="101">
        <f t="shared" si="88"/>
        <v>2.8192170399999998</v>
      </c>
      <c r="E297" s="60" t="str">
        <f t="shared" si="99"/>
        <v>1</v>
      </c>
      <c r="F297" s="69">
        <f t="shared" si="89"/>
        <v>-140.25631693</v>
      </c>
      <c r="G297" s="60" t="str">
        <f t="shared" si="100"/>
        <v>0</v>
      </c>
      <c r="H297" s="69">
        <f t="shared" si="90"/>
        <v>-29.128158464999999</v>
      </c>
      <c r="I297" s="60" t="str">
        <f t="shared" si="101"/>
        <v>0</v>
      </c>
      <c r="J297" s="69">
        <f t="shared" si="91"/>
        <v>91.16492682814814</v>
      </c>
      <c r="K297" s="60" t="str">
        <f t="shared" si="102"/>
        <v>0</v>
      </c>
      <c r="L297" s="69">
        <f t="shared" si="92"/>
        <v>82.845467844705894</v>
      </c>
      <c r="M297" s="73" t="str">
        <f t="shared" si="103"/>
        <v>0</v>
      </c>
      <c r="N297" s="76">
        <f t="shared" si="93"/>
        <v>2.8192170399999998</v>
      </c>
      <c r="O297" s="77">
        <v>260</v>
      </c>
      <c r="Q297" s="71" t="str">
        <f t="shared" si="104"/>
        <v>1</v>
      </c>
      <c r="R297" s="71">
        <f t="shared" si="94"/>
        <v>1</v>
      </c>
      <c r="S297" s="71" t="str">
        <f t="shared" si="105"/>
        <v>0</v>
      </c>
      <c r="T297" s="71">
        <f t="shared" si="95"/>
        <v>0</v>
      </c>
      <c r="U297" s="71" t="str">
        <f t="shared" si="106"/>
        <v>0</v>
      </c>
      <c r="V297" s="71">
        <f t="shared" si="96"/>
        <v>0</v>
      </c>
      <c r="W297" s="71" t="str">
        <f t="shared" si="107"/>
        <v>0</v>
      </c>
      <c r="X297" s="71">
        <f t="shared" si="97"/>
        <v>0</v>
      </c>
      <c r="Y297" s="71" t="str">
        <f t="shared" si="108"/>
        <v>0</v>
      </c>
      <c r="Z297" s="71">
        <f t="shared" si="98"/>
        <v>0</v>
      </c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</row>
    <row r="298" spans="1:39" ht="15.75" thickBot="1">
      <c r="A298" s="102">
        <v>43873.875127314815</v>
      </c>
      <c r="B298" s="64">
        <f>Parâmetros!G287*0.04*46.0055</f>
        <v>10.213220999999999</v>
      </c>
      <c r="C298" s="97">
        <f t="shared" si="109"/>
        <v>10.213220999999999</v>
      </c>
      <c r="D298" s="101">
        <f t="shared" si="88"/>
        <v>2.0426441999999998</v>
      </c>
      <c r="E298" s="60" t="str">
        <f t="shared" si="99"/>
        <v>1</v>
      </c>
      <c r="F298" s="69">
        <f t="shared" si="89"/>
        <v>-144.042109525</v>
      </c>
      <c r="G298" s="60" t="str">
        <f t="shared" si="100"/>
        <v>0</v>
      </c>
      <c r="H298" s="69">
        <f t="shared" si="90"/>
        <v>-31.0210547625</v>
      </c>
      <c r="I298" s="60" t="str">
        <f t="shared" si="101"/>
        <v>0</v>
      </c>
      <c r="J298" s="69">
        <f t="shared" si="91"/>
        <v>90.786227727160494</v>
      </c>
      <c r="K298" s="60" t="str">
        <f t="shared" si="102"/>
        <v>0</v>
      </c>
      <c r="L298" s="69">
        <f t="shared" si="92"/>
        <v>82.434341047058822</v>
      </c>
      <c r="M298" s="73" t="str">
        <f t="shared" si="103"/>
        <v>0</v>
      </c>
      <c r="N298" s="76">
        <f t="shared" si="93"/>
        <v>2.0426441999999998</v>
      </c>
      <c r="O298" s="77">
        <v>260</v>
      </c>
      <c r="Q298" s="71" t="str">
        <f t="shared" si="104"/>
        <v>1</v>
      </c>
      <c r="R298" s="71">
        <f t="shared" si="94"/>
        <v>1</v>
      </c>
      <c r="S298" s="71" t="str">
        <f t="shared" si="105"/>
        <v>0</v>
      </c>
      <c r="T298" s="71">
        <f t="shared" si="95"/>
        <v>0</v>
      </c>
      <c r="U298" s="71" t="str">
        <f t="shared" si="106"/>
        <v>0</v>
      </c>
      <c r="V298" s="71">
        <f t="shared" si="96"/>
        <v>0</v>
      </c>
      <c r="W298" s="71" t="str">
        <f t="shared" si="107"/>
        <v>0</v>
      </c>
      <c r="X298" s="71">
        <f t="shared" si="97"/>
        <v>0</v>
      </c>
      <c r="Y298" s="71" t="str">
        <f t="shared" si="108"/>
        <v>0</v>
      </c>
      <c r="Z298" s="71">
        <f t="shared" si="98"/>
        <v>0</v>
      </c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</row>
    <row r="299" spans="1:39" ht="15.75" thickBot="1">
      <c r="A299" s="102">
        <v>43873.91679398148</v>
      </c>
      <c r="B299" s="64">
        <f>Parâmetros!G288*0.04*46.0055</f>
        <v>8.3730009999999986</v>
      </c>
      <c r="C299" s="97">
        <f t="shared" si="109"/>
        <v>8.3730009999999986</v>
      </c>
      <c r="D299" s="101">
        <f t="shared" si="88"/>
        <v>1.6746001999999995</v>
      </c>
      <c r="E299" s="60" t="str">
        <f t="shared" si="99"/>
        <v>1</v>
      </c>
      <c r="F299" s="69">
        <f t="shared" si="89"/>
        <v>-145.83632402500001</v>
      </c>
      <c r="G299" s="60" t="str">
        <f t="shared" si="100"/>
        <v>0</v>
      </c>
      <c r="H299" s="69">
        <f t="shared" si="90"/>
        <v>-31.918162012500005</v>
      </c>
      <c r="I299" s="60" t="str">
        <f t="shared" si="101"/>
        <v>0</v>
      </c>
      <c r="J299" s="69">
        <f t="shared" si="91"/>
        <v>90.606749480246918</v>
      </c>
      <c r="K299" s="60" t="str">
        <f t="shared" si="102"/>
        <v>0</v>
      </c>
      <c r="L299" s="69">
        <f t="shared" si="92"/>
        <v>82.239494223529391</v>
      </c>
      <c r="M299" s="73" t="str">
        <f t="shared" si="103"/>
        <v>0</v>
      </c>
      <c r="N299" s="76">
        <f t="shared" si="93"/>
        <v>1.6746001999999995</v>
      </c>
      <c r="O299" s="77">
        <v>260</v>
      </c>
      <c r="Q299" s="71" t="str">
        <f t="shared" si="104"/>
        <v>1</v>
      </c>
      <c r="R299" s="71">
        <f t="shared" si="94"/>
        <v>1</v>
      </c>
      <c r="S299" s="71" t="str">
        <f t="shared" si="105"/>
        <v>0</v>
      </c>
      <c r="T299" s="71">
        <f t="shared" si="95"/>
        <v>0</v>
      </c>
      <c r="U299" s="71" t="str">
        <f t="shared" si="106"/>
        <v>0</v>
      </c>
      <c r="V299" s="71">
        <f t="shared" si="96"/>
        <v>0</v>
      </c>
      <c r="W299" s="71" t="str">
        <f t="shared" si="107"/>
        <v>0</v>
      </c>
      <c r="X299" s="71">
        <f t="shared" si="97"/>
        <v>0</v>
      </c>
      <c r="Y299" s="71" t="str">
        <f t="shared" si="108"/>
        <v>0</v>
      </c>
      <c r="Z299" s="71">
        <f t="shared" si="98"/>
        <v>0</v>
      </c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</row>
    <row r="300" spans="1:39" ht="15.75" thickBot="1">
      <c r="A300" s="102">
        <v>43873.958460648151</v>
      </c>
      <c r="B300" s="64">
        <f>Parâmetros!G289*0.04*46.0055</f>
        <v>9.9371880000000008</v>
      </c>
      <c r="C300" s="97">
        <f t="shared" si="109"/>
        <v>9.9371880000000008</v>
      </c>
      <c r="D300" s="101">
        <f t="shared" si="88"/>
        <v>1.9874376000000002</v>
      </c>
      <c r="E300" s="60" t="str">
        <f t="shared" si="99"/>
        <v>1</v>
      </c>
      <c r="F300" s="69">
        <f t="shared" si="89"/>
        <v>-144.31124170000001</v>
      </c>
      <c r="G300" s="60" t="str">
        <f t="shared" si="100"/>
        <v>0</v>
      </c>
      <c r="H300" s="69">
        <f t="shared" si="90"/>
        <v>-31.155620850000005</v>
      </c>
      <c r="I300" s="60" t="str">
        <f t="shared" si="101"/>
        <v>0</v>
      </c>
      <c r="J300" s="69">
        <f t="shared" si="91"/>
        <v>90.759305990123465</v>
      </c>
      <c r="K300" s="60" t="str">
        <f t="shared" si="102"/>
        <v>0</v>
      </c>
      <c r="L300" s="69">
        <f t="shared" si="92"/>
        <v>82.405114023529435</v>
      </c>
      <c r="M300" s="73" t="str">
        <f t="shared" si="103"/>
        <v>0</v>
      </c>
      <c r="N300" s="76">
        <f t="shared" si="93"/>
        <v>1.9874376000000002</v>
      </c>
      <c r="O300" s="77">
        <v>260</v>
      </c>
      <c r="Q300" s="71" t="str">
        <f t="shared" si="104"/>
        <v>1</v>
      </c>
      <c r="R300" s="71">
        <f t="shared" si="94"/>
        <v>1</v>
      </c>
      <c r="S300" s="71" t="str">
        <f t="shared" si="105"/>
        <v>0</v>
      </c>
      <c r="T300" s="71">
        <f t="shared" si="95"/>
        <v>0</v>
      </c>
      <c r="U300" s="71" t="str">
        <f t="shared" si="106"/>
        <v>0</v>
      </c>
      <c r="V300" s="71">
        <f t="shared" si="96"/>
        <v>0</v>
      </c>
      <c r="W300" s="71" t="str">
        <f t="shared" si="107"/>
        <v>0</v>
      </c>
      <c r="X300" s="71">
        <f t="shared" si="97"/>
        <v>0</v>
      </c>
      <c r="Y300" s="71" t="str">
        <f t="shared" si="108"/>
        <v>0</v>
      </c>
      <c r="Z300" s="71">
        <f t="shared" si="98"/>
        <v>0</v>
      </c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</row>
    <row r="301" spans="1:39" ht="15.75" thickBot="1">
      <c r="A301" s="102">
        <v>43874.000127314815</v>
      </c>
      <c r="B301" s="64">
        <f>Parâmetros!G290*0.04*46.0055</f>
        <v>10.1948188</v>
      </c>
      <c r="C301" s="97">
        <f t="shared" si="109"/>
        <v>10.1948188</v>
      </c>
      <c r="D301" s="101">
        <f t="shared" si="88"/>
        <v>2.0389637599999997</v>
      </c>
      <c r="E301" s="60" t="str">
        <f t="shared" si="99"/>
        <v>1</v>
      </c>
      <c r="F301" s="69">
        <f t="shared" si="89"/>
        <v>-144.06005167000001</v>
      </c>
      <c r="G301" s="60" t="str">
        <f t="shared" si="100"/>
        <v>0</v>
      </c>
      <c r="H301" s="69">
        <f t="shared" si="90"/>
        <v>-31.030025835000004</v>
      </c>
      <c r="I301" s="60" t="str">
        <f t="shared" si="101"/>
        <v>0</v>
      </c>
      <c r="J301" s="69">
        <f t="shared" si="91"/>
        <v>90.78443294469136</v>
      </c>
      <c r="K301" s="60" t="str">
        <f t="shared" si="102"/>
        <v>0</v>
      </c>
      <c r="L301" s="69">
        <f t="shared" si="92"/>
        <v>82.432392578823524</v>
      </c>
      <c r="M301" s="73" t="str">
        <f t="shared" si="103"/>
        <v>0</v>
      </c>
      <c r="N301" s="76">
        <f t="shared" si="93"/>
        <v>2.0389637599999997</v>
      </c>
      <c r="O301" s="77">
        <v>260</v>
      </c>
      <c r="Q301" s="71" t="str">
        <f t="shared" si="104"/>
        <v>1</v>
      </c>
      <c r="R301" s="71">
        <f t="shared" si="94"/>
        <v>1</v>
      </c>
      <c r="S301" s="71" t="str">
        <f t="shared" si="105"/>
        <v>0</v>
      </c>
      <c r="T301" s="71">
        <f t="shared" si="95"/>
        <v>0</v>
      </c>
      <c r="U301" s="71" t="str">
        <f t="shared" si="106"/>
        <v>0</v>
      </c>
      <c r="V301" s="71">
        <f t="shared" si="96"/>
        <v>0</v>
      </c>
      <c r="W301" s="71" t="str">
        <f t="shared" si="107"/>
        <v>0</v>
      </c>
      <c r="X301" s="71">
        <f t="shared" si="97"/>
        <v>0</v>
      </c>
      <c r="Y301" s="71" t="str">
        <f t="shared" si="108"/>
        <v>0</v>
      </c>
      <c r="Z301" s="71">
        <f t="shared" si="98"/>
        <v>0</v>
      </c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</row>
    <row r="302" spans="1:39" ht="15.75" thickBot="1">
      <c r="A302" s="102">
        <v>43874.04179398148</v>
      </c>
      <c r="B302" s="64">
        <f>Parâmetros!G291*0.04*46.0055</f>
        <v>10.1764166</v>
      </c>
      <c r="C302" s="97">
        <f t="shared" si="109"/>
        <v>10.1764166</v>
      </c>
      <c r="D302" s="101">
        <f t="shared" si="88"/>
        <v>2.0352833199999996</v>
      </c>
      <c r="E302" s="60" t="str">
        <f t="shared" si="99"/>
        <v>1</v>
      </c>
      <c r="F302" s="69">
        <f t="shared" si="89"/>
        <v>-144.07799381499999</v>
      </c>
      <c r="G302" s="60" t="str">
        <f t="shared" si="100"/>
        <v>0</v>
      </c>
      <c r="H302" s="69">
        <f t="shared" si="90"/>
        <v>-31.038996907499993</v>
      </c>
      <c r="I302" s="60" t="str">
        <f t="shared" si="101"/>
        <v>0</v>
      </c>
      <c r="J302" s="69">
        <f t="shared" si="91"/>
        <v>90.782638162222213</v>
      </c>
      <c r="K302" s="60" t="str">
        <f t="shared" si="102"/>
        <v>0</v>
      </c>
      <c r="L302" s="69">
        <f t="shared" si="92"/>
        <v>82.430444110588226</v>
      </c>
      <c r="M302" s="73" t="str">
        <f t="shared" si="103"/>
        <v>0</v>
      </c>
      <c r="N302" s="76">
        <f t="shared" si="93"/>
        <v>2.0352833199999996</v>
      </c>
      <c r="O302" s="77">
        <v>260</v>
      </c>
      <c r="Q302" s="71" t="str">
        <f t="shared" si="104"/>
        <v>1</v>
      </c>
      <c r="R302" s="71">
        <f t="shared" si="94"/>
        <v>1</v>
      </c>
      <c r="S302" s="71" t="str">
        <f t="shared" si="105"/>
        <v>0</v>
      </c>
      <c r="T302" s="71">
        <f t="shared" si="95"/>
        <v>0</v>
      </c>
      <c r="U302" s="71" t="str">
        <f t="shared" si="106"/>
        <v>0</v>
      </c>
      <c r="V302" s="71">
        <f t="shared" si="96"/>
        <v>0</v>
      </c>
      <c r="W302" s="71" t="str">
        <f t="shared" si="107"/>
        <v>0</v>
      </c>
      <c r="X302" s="71">
        <f t="shared" si="97"/>
        <v>0</v>
      </c>
      <c r="Y302" s="71" t="str">
        <f t="shared" si="108"/>
        <v>0</v>
      </c>
      <c r="Z302" s="71">
        <f t="shared" si="98"/>
        <v>0</v>
      </c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</row>
    <row r="303" spans="1:39" ht="15.75" thickBot="1">
      <c r="A303" s="102">
        <v>43874.083460648151</v>
      </c>
      <c r="B303" s="64">
        <f>Parâmetros!G292*0.04*46.0055</f>
        <v>11.390961799999999</v>
      </c>
      <c r="C303" s="97">
        <f t="shared" si="109"/>
        <v>11.390961799999999</v>
      </c>
      <c r="D303" s="101">
        <f t="shared" si="88"/>
        <v>2.2781923599999998</v>
      </c>
      <c r="E303" s="60" t="str">
        <f t="shared" si="99"/>
        <v>1</v>
      </c>
      <c r="F303" s="69">
        <f t="shared" si="89"/>
        <v>-142.89381224499996</v>
      </c>
      <c r="G303" s="60" t="str">
        <f t="shared" si="100"/>
        <v>0</v>
      </c>
      <c r="H303" s="69">
        <f t="shared" si="90"/>
        <v>-30.446906122499982</v>
      </c>
      <c r="I303" s="60" t="str">
        <f t="shared" si="101"/>
        <v>0</v>
      </c>
      <c r="J303" s="69">
        <f t="shared" si="91"/>
        <v>90.901093805185184</v>
      </c>
      <c r="K303" s="60" t="str">
        <f t="shared" si="102"/>
        <v>0</v>
      </c>
      <c r="L303" s="69">
        <f t="shared" si="92"/>
        <v>82.559043014117634</v>
      </c>
      <c r="M303" s="73" t="str">
        <f t="shared" si="103"/>
        <v>0</v>
      </c>
      <c r="N303" s="76">
        <f t="shared" si="93"/>
        <v>2.2781923599999998</v>
      </c>
      <c r="O303" s="77">
        <v>260</v>
      </c>
      <c r="Q303" s="71" t="str">
        <f t="shared" si="104"/>
        <v>1</v>
      </c>
      <c r="R303" s="71">
        <f t="shared" si="94"/>
        <v>1</v>
      </c>
      <c r="S303" s="71" t="str">
        <f t="shared" si="105"/>
        <v>0</v>
      </c>
      <c r="T303" s="71">
        <f t="shared" si="95"/>
        <v>0</v>
      </c>
      <c r="U303" s="71" t="str">
        <f t="shared" si="106"/>
        <v>0</v>
      </c>
      <c r="V303" s="71">
        <f t="shared" si="96"/>
        <v>0</v>
      </c>
      <c r="W303" s="71" t="str">
        <f t="shared" si="107"/>
        <v>0</v>
      </c>
      <c r="X303" s="71">
        <f t="shared" si="97"/>
        <v>0</v>
      </c>
      <c r="Y303" s="71" t="str">
        <f t="shared" si="108"/>
        <v>0</v>
      </c>
      <c r="Z303" s="71">
        <f t="shared" si="98"/>
        <v>0</v>
      </c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</row>
    <row r="304" spans="1:39" ht="15.75" thickBot="1">
      <c r="A304" s="102">
        <v>43874.125127314815</v>
      </c>
      <c r="B304" s="64">
        <f>Parâmetros!G293*0.04*46.0055</f>
        <v>16.083522800000001</v>
      </c>
      <c r="C304" s="97">
        <f t="shared" si="109"/>
        <v>16.083522800000001</v>
      </c>
      <c r="D304" s="101">
        <f t="shared" si="88"/>
        <v>3.2167045600000002</v>
      </c>
      <c r="E304" s="60" t="str">
        <f t="shared" si="99"/>
        <v>1</v>
      </c>
      <c r="F304" s="69">
        <f t="shared" si="89"/>
        <v>-138.31856527000002</v>
      </c>
      <c r="G304" s="60" t="str">
        <f t="shared" si="100"/>
        <v>0</v>
      </c>
      <c r="H304" s="69">
        <f t="shared" si="90"/>
        <v>-28.159282635000011</v>
      </c>
      <c r="I304" s="60" t="str">
        <f t="shared" si="101"/>
        <v>0</v>
      </c>
      <c r="J304" s="69">
        <f t="shared" si="91"/>
        <v>91.358763334814824</v>
      </c>
      <c r="K304" s="60" t="str">
        <f t="shared" si="102"/>
        <v>0</v>
      </c>
      <c r="L304" s="69">
        <f t="shared" si="92"/>
        <v>83.055902414117654</v>
      </c>
      <c r="M304" s="73" t="str">
        <f t="shared" si="103"/>
        <v>0</v>
      </c>
      <c r="N304" s="76">
        <f t="shared" si="93"/>
        <v>3.2167045600000002</v>
      </c>
      <c r="O304" s="77">
        <v>260</v>
      </c>
      <c r="Q304" s="71" t="str">
        <f t="shared" si="104"/>
        <v>1</v>
      </c>
      <c r="R304" s="71">
        <f t="shared" si="94"/>
        <v>1</v>
      </c>
      <c r="S304" s="71" t="str">
        <f t="shared" si="105"/>
        <v>0</v>
      </c>
      <c r="T304" s="71">
        <f t="shared" si="95"/>
        <v>0</v>
      </c>
      <c r="U304" s="71" t="str">
        <f t="shared" si="106"/>
        <v>0</v>
      </c>
      <c r="V304" s="71">
        <f t="shared" si="96"/>
        <v>0</v>
      </c>
      <c r="W304" s="71" t="str">
        <f t="shared" si="107"/>
        <v>0</v>
      </c>
      <c r="X304" s="71">
        <f t="shared" si="97"/>
        <v>0</v>
      </c>
      <c r="Y304" s="71" t="str">
        <f t="shared" si="108"/>
        <v>0</v>
      </c>
      <c r="Z304" s="71">
        <f t="shared" si="98"/>
        <v>0</v>
      </c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</row>
    <row r="305" spans="1:39" ht="15.75" thickBot="1">
      <c r="A305" s="102">
        <v>43874.16679398148</v>
      </c>
      <c r="B305" s="64">
        <f>Parâmetros!G294*0.04*46.0055</f>
        <v>22.947543400000001</v>
      </c>
      <c r="C305" s="97">
        <f t="shared" si="109"/>
        <v>22.947543400000001</v>
      </c>
      <c r="D305" s="101">
        <f t="shared" si="88"/>
        <v>4.5895086799999998</v>
      </c>
      <c r="E305" s="60" t="str">
        <f t="shared" si="99"/>
        <v>1</v>
      </c>
      <c r="F305" s="69">
        <f t="shared" si="89"/>
        <v>-131.62614518499998</v>
      </c>
      <c r="G305" s="60" t="str">
        <f t="shared" si="100"/>
        <v>0</v>
      </c>
      <c r="H305" s="69">
        <f t="shared" si="90"/>
        <v>-24.813072592499992</v>
      </c>
      <c r="I305" s="60" t="str">
        <f t="shared" si="101"/>
        <v>0</v>
      </c>
      <c r="J305" s="69">
        <f t="shared" si="91"/>
        <v>92.028217195802469</v>
      </c>
      <c r="K305" s="60" t="str">
        <f t="shared" si="102"/>
        <v>0</v>
      </c>
      <c r="L305" s="69">
        <f t="shared" si="92"/>
        <v>83.782681065882372</v>
      </c>
      <c r="M305" s="73" t="str">
        <f t="shared" si="103"/>
        <v>0</v>
      </c>
      <c r="N305" s="76">
        <f t="shared" si="93"/>
        <v>4.5895086799999998</v>
      </c>
      <c r="O305" s="77">
        <v>260</v>
      </c>
      <c r="Q305" s="71" t="str">
        <f t="shared" si="104"/>
        <v>1</v>
      </c>
      <c r="R305" s="71">
        <f t="shared" si="94"/>
        <v>1</v>
      </c>
      <c r="S305" s="71" t="str">
        <f t="shared" si="105"/>
        <v>0</v>
      </c>
      <c r="T305" s="71">
        <f t="shared" si="95"/>
        <v>0</v>
      </c>
      <c r="U305" s="71" t="str">
        <f t="shared" si="106"/>
        <v>0</v>
      </c>
      <c r="V305" s="71">
        <f t="shared" si="96"/>
        <v>0</v>
      </c>
      <c r="W305" s="71" t="str">
        <f t="shared" si="107"/>
        <v>0</v>
      </c>
      <c r="X305" s="71">
        <f t="shared" si="97"/>
        <v>0</v>
      </c>
      <c r="Y305" s="71" t="str">
        <f t="shared" si="108"/>
        <v>0</v>
      </c>
      <c r="Z305" s="71">
        <f t="shared" si="98"/>
        <v>0</v>
      </c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</row>
    <row r="306" spans="1:39" ht="15.75" thickBot="1">
      <c r="A306" s="102">
        <v>43874.208460648151</v>
      </c>
      <c r="B306" s="64">
        <f>Parâmetros!G295*0.04*46.0055</f>
        <v>21.9170202</v>
      </c>
      <c r="C306" s="97">
        <f t="shared" si="109"/>
        <v>21.9170202</v>
      </c>
      <c r="D306" s="101">
        <f t="shared" si="88"/>
        <v>4.3834040400000003</v>
      </c>
      <c r="E306" s="60" t="str">
        <f t="shared" si="99"/>
        <v>1</v>
      </c>
      <c r="F306" s="69">
        <f t="shared" si="89"/>
        <v>-132.630905305</v>
      </c>
      <c r="G306" s="60" t="str">
        <f t="shared" si="100"/>
        <v>0</v>
      </c>
      <c r="H306" s="69">
        <f t="shared" si="90"/>
        <v>-25.315452652499999</v>
      </c>
      <c r="I306" s="60" t="str">
        <f t="shared" si="101"/>
        <v>0</v>
      </c>
      <c r="J306" s="69">
        <f t="shared" si="91"/>
        <v>91.927709377530874</v>
      </c>
      <c r="K306" s="60" t="str">
        <f t="shared" si="102"/>
        <v>0</v>
      </c>
      <c r="L306" s="69">
        <f t="shared" si="92"/>
        <v>83.673566844705888</v>
      </c>
      <c r="M306" s="73" t="str">
        <f t="shared" si="103"/>
        <v>0</v>
      </c>
      <c r="N306" s="76">
        <f t="shared" si="93"/>
        <v>4.3834040400000003</v>
      </c>
      <c r="O306" s="77">
        <v>260</v>
      </c>
      <c r="Q306" s="71" t="str">
        <f t="shared" si="104"/>
        <v>1</v>
      </c>
      <c r="R306" s="71">
        <f t="shared" si="94"/>
        <v>1</v>
      </c>
      <c r="S306" s="71" t="str">
        <f t="shared" si="105"/>
        <v>0</v>
      </c>
      <c r="T306" s="71">
        <f t="shared" si="95"/>
        <v>0</v>
      </c>
      <c r="U306" s="71" t="str">
        <f t="shared" si="106"/>
        <v>0</v>
      </c>
      <c r="V306" s="71">
        <f t="shared" si="96"/>
        <v>0</v>
      </c>
      <c r="W306" s="71" t="str">
        <f t="shared" si="107"/>
        <v>0</v>
      </c>
      <c r="X306" s="71">
        <f t="shared" si="97"/>
        <v>0</v>
      </c>
      <c r="Y306" s="71" t="str">
        <f t="shared" si="108"/>
        <v>0</v>
      </c>
      <c r="Z306" s="71">
        <f t="shared" si="98"/>
        <v>0</v>
      </c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</row>
    <row r="307" spans="1:39" ht="15.75" thickBot="1">
      <c r="A307" s="102">
        <v>43874.250127314815</v>
      </c>
      <c r="B307" s="64">
        <f>Parâmetros!G296*0.04*46.0055</f>
        <v>22.910739</v>
      </c>
      <c r="C307" s="97">
        <f t="shared" si="109"/>
        <v>22.910739</v>
      </c>
      <c r="D307" s="101">
        <f t="shared" si="88"/>
        <v>4.5821477999999995</v>
      </c>
      <c r="E307" s="60" t="str">
        <f t="shared" si="99"/>
        <v>1</v>
      </c>
      <c r="F307" s="69">
        <f t="shared" si="89"/>
        <v>-131.662029475</v>
      </c>
      <c r="G307" s="60" t="str">
        <f t="shared" si="100"/>
        <v>0</v>
      </c>
      <c r="H307" s="69">
        <f t="shared" si="90"/>
        <v>-24.831014737499999</v>
      </c>
      <c r="I307" s="60" t="str">
        <f t="shared" si="101"/>
        <v>0</v>
      </c>
      <c r="J307" s="69">
        <f t="shared" si="91"/>
        <v>92.024627630864188</v>
      </c>
      <c r="K307" s="60" t="str">
        <f t="shared" si="102"/>
        <v>0</v>
      </c>
      <c r="L307" s="69">
        <f t="shared" si="92"/>
        <v>83.778784129411747</v>
      </c>
      <c r="M307" s="73" t="str">
        <f t="shared" si="103"/>
        <v>0</v>
      </c>
      <c r="N307" s="76">
        <f t="shared" si="93"/>
        <v>4.5821477999999995</v>
      </c>
      <c r="O307" s="77">
        <v>260</v>
      </c>
      <c r="Q307" s="71" t="str">
        <f t="shared" si="104"/>
        <v>1</v>
      </c>
      <c r="R307" s="71">
        <f t="shared" si="94"/>
        <v>1</v>
      </c>
      <c r="S307" s="71" t="str">
        <f t="shared" si="105"/>
        <v>0</v>
      </c>
      <c r="T307" s="71">
        <f t="shared" si="95"/>
        <v>0</v>
      </c>
      <c r="U307" s="71" t="str">
        <f t="shared" si="106"/>
        <v>0</v>
      </c>
      <c r="V307" s="71">
        <f t="shared" si="96"/>
        <v>0</v>
      </c>
      <c r="W307" s="71" t="str">
        <f t="shared" si="107"/>
        <v>0</v>
      </c>
      <c r="X307" s="71">
        <f t="shared" si="97"/>
        <v>0</v>
      </c>
      <c r="Y307" s="71" t="str">
        <f t="shared" si="108"/>
        <v>0</v>
      </c>
      <c r="Z307" s="71">
        <f t="shared" si="98"/>
        <v>0</v>
      </c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</row>
    <row r="308" spans="1:39" ht="15.75" thickBot="1">
      <c r="A308" s="102">
        <v>43874.29179398148</v>
      </c>
      <c r="B308" s="64">
        <f>Parâmetros!G297*0.04*46.0055</f>
        <v>23.610022599999997</v>
      </c>
      <c r="C308" s="97">
        <f t="shared" si="109"/>
        <v>23.610022599999997</v>
      </c>
      <c r="D308" s="101">
        <f t="shared" si="88"/>
        <v>4.7220045199999996</v>
      </c>
      <c r="E308" s="60" t="str">
        <f t="shared" si="99"/>
        <v>1</v>
      </c>
      <c r="F308" s="69">
        <f t="shared" si="89"/>
        <v>-130.98022796500001</v>
      </c>
      <c r="G308" s="60" t="str">
        <f t="shared" si="100"/>
        <v>0</v>
      </c>
      <c r="H308" s="69">
        <f t="shared" si="90"/>
        <v>-24.490113982500006</v>
      </c>
      <c r="I308" s="60" t="str">
        <f t="shared" si="101"/>
        <v>0</v>
      </c>
      <c r="J308" s="69">
        <f t="shared" si="91"/>
        <v>92.092829364691354</v>
      </c>
      <c r="K308" s="60" t="str">
        <f t="shared" si="102"/>
        <v>0</v>
      </c>
      <c r="L308" s="69">
        <f t="shared" si="92"/>
        <v>83.852825922352963</v>
      </c>
      <c r="M308" s="73" t="str">
        <f t="shared" si="103"/>
        <v>0</v>
      </c>
      <c r="N308" s="76">
        <f t="shared" si="93"/>
        <v>4.7220045199999996</v>
      </c>
      <c r="O308" s="77">
        <v>260</v>
      </c>
      <c r="Q308" s="71" t="str">
        <f t="shared" si="104"/>
        <v>1</v>
      </c>
      <c r="R308" s="71">
        <f t="shared" si="94"/>
        <v>1</v>
      </c>
      <c r="S308" s="71" t="str">
        <f t="shared" si="105"/>
        <v>0</v>
      </c>
      <c r="T308" s="71">
        <f t="shared" si="95"/>
        <v>0</v>
      </c>
      <c r="U308" s="71" t="str">
        <f t="shared" si="106"/>
        <v>0</v>
      </c>
      <c r="V308" s="71">
        <f t="shared" si="96"/>
        <v>0</v>
      </c>
      <c r="W308" s="71" t="str">
        <f t="shared" si="107"/>
        <v>0</v>
      </c>
      <c r="X308" s="71">
        <f t="shared" si="97"/>
        <v>0</v>
      </c>
      <c r="Y308" s="71" t="str">
        <f t="shared" si="108"/>
        <v>0</v>
      </c>
      <c r="Z308" s="71">
        <f t="shared" si="98"/>
        <v>0</v>
      </c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</row>
    <row r="309" spans="1:39" ht="15.75" thickBot="1">
      <c r="A309" s="102">
        <v>43874.333460648151</v>
      </c>
      <c r="B309" s="64">
        <f>Parâmetros!G298*0.04*46.0055</f>
        <v>26.443961399999999</v>
      </c>
      <c r="C309" s="97">
        <f t="shared" si="109"/>
        <v>26.443961399999999</v>
      </c>
      <c r="D309" s="101">
        <f t="shared" si="88"/>
        <v>5.28879228</v>
      </c>
      <c r="E309" s="60" t="str">
        <f t="shared" si="99"/>
        <v>1</v>
      </c>
      <c r="F309" s="69">
        <f t="shared" si="89"/>
        <v>-128.217137635</v>
      </c>
      <c r="G309" s="60" t="str">
        <f t="shared" si="100"/>
        <v>0</v>
      </c>
      <c r="H309" s="69">
        <f t="shared" si="90"/>
        <v>-23.1085688175</v>
      </c>
      <c r="I309" s="60" t="str">
        <f t="shared" si="101"/>
        <v>0</v>
      </c>
      <c r="J309" s="69">
        <f t="shared" si="91"/>
        <v>92.369225864938272</v>
      </c>
      <c r="K309" s="60" t="str">
        <f t="shared" si="102"/>
        <v>0</v>
      </c>
      <c r="L309" s="69">
        <f t="shared" si="92"/>
        <v>84.152890030588239</v>
      </c>
      <c r="M309" s="73" t="str">
        <f t="shared" si="103"/>
        <v>0</v>
      </c>
      <c r="N309" s="76">
        <f t="shared" si="93"/>
        <v>5.28879228</v>
      </c>
      <c r="O309" s="77">
        <v>260</v>
      </c>
      <c r="Q309" s="71" t="str">
        <f t="shared" si="104"/>
        <v>1</v>
      </c>
      <c r="R309" s="71">
        <f t="shared" si="94"/>
        <v>1</v>
      </c>
      <c r="S309" s="71" t="str">
        <f t="shared" si="105"/>
        <v>0</v>
      </c>
      <c r="T309" s="71">
        <f t="shared" si="95"/>
        <v>0</v>
      </c>
      <c r="U309" s="71" t="str">
        <f t="shared" si="106"/>
        <v>0</v>
      </c>
      <c r="V309" s="71">
        <f t="shared" si="96"/>
        <v>0</v>
      </c>
      <c r="W309" s="71" t="str">
        <f t="shared" si="107"/>
        <v>0</v>
      </c>
      <c r="X309" s="71">
        <f t="shared" si="97"/>
        <v>0</v>
      </c>
      <c r="Y309" s="71" t="str">
        <f t="shared" si="108"/>
        <v>0</v>
      </c>
      <c r="Z309" s="71">
        <f t="shared" si="98"/>
        <v>0</v>
      </c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</row>
    <row r="310" spans="1:39" ht="15.75" thickBot="1">
      <c r="A310" s="102">
        <v>43874.375127314815</v>
      </c>
      <c r="B310" s="64">
        <f>Parâmetros!G299*0.04*46.0055</f>
        <v>27.787321999999996</v>
      </c>
      <c r="C310" s="97">
        <f t="shared" si="109"/>
        <v>27.787321999999996</v>
      </c>
      <c r="D310" s="101">
        <f t="shared" si="88"/>
        <v>5.5574643999999997</v>
      </c>
      <c r="E310" s="60" t="str">
        <f t="shared" si="99"/>
        <v>1</v>
      </c>
      <c r="F310" s="69">
        <f t="shared" si="89"/>
        <v>-126.90736104999999</v>
      </c>
      <c r="G310" s="60" t="str">
        <f t="shared" si="100"/>
        <v>0</v>
      </c>
      <c r="H310" s="69">
        <f t="shared" si="90"/>
        <v>-22.453680524999996</v>
      </c>
      <c r="I310" s="60" t="str">
        <f t="shared" si="101"/>
        <v>0</v>
      </c>
      <c r="J310" s="69">
        <f t="shared" si="91"/>
        <v>92.500244985185191</v>
      </c>
      <c r="K310" s="60" t="str">
        <f t="shared" si="102"/>
        <v>0</v>
      </c>
      <c r="L310" s="69">
        <f t="shared" si="92"/>
        <v>84.295128211764691</v>
      </c>
      <c r="M310" s="73" t="str">
        <f t="shared" si="103"/>
        <v>0</v>
      </c>
      <c r="N310" s="76">
        <f t="shared" si="93"/>
        <v>5.5574643999999997</v>
      </c>
      <c r="O310" s="77">
        <v>260</v>
      </c>
      <c r="Q310" s="71" t="str">
        <f t="shared" si="104"/>
        <v>1</v>
      </c>
      <c r="R310" s="71">
        <f t="shared" si="94"/>
        <v>1</v>
      </c>
      <c r="S310" s="71" t="str">
        <f t="shared" si="105"/>
        <v>0</v>
      </c>
      <c r="T310" s="71">
        <f t="shared" si="95"/>
        <v>0</v>
      </c>
      <c r="U310" s="71" t="str">
        <f t="shared" si="106"/>
        <v>0</v>
      </c>
      <c r="V310" s="71">
        <f t="shared" si="96"/>
        <v>0</v>
      </c>
      <c r="W310" s="71" t="str">
        <f t="shared" si="107"/>
        <v>0</v>
      </c>
      <c r="X310" s="71">
        <f t="shared" si="97"/>
        <v>0</v>
      </c>
      <c r="Y310" s="71" t="str">
        <f t="shared" si="108"/>
        <v>0</v>
      </c>
      <c r="Z310" s="71">
        <f t="shared" si="98"/>
        <v>0</v>
      </c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</row>
    <row r="311" spans="1:39" ht="15.75" thickBot="1">
      <c r="A311" s="102">
        <v>43874.41679398148</v>
      </c>
      <c r="B311" s="64">
        <f>Parâmetros!G300*0.04*46.0055</f>
        <v>24.180490800000001</v>
      </c>
      <c r="C311" s="97">
        <f t="shared" si="109"/>
        <v>24.180490800000001</v>
      </c>
      <c r="D311" s="101">
        <f t="shared" si="88"/>
        <v>4.8360981600000006</v>
      </c>
      <c r="E311" s="60" t="str">
        <f t="shared" si="99"/>
        <v>1</v>
      </c>
      <c r="F311" s="69">
        <f t="shared" si="89"/>
        <v>-130.42402147000001</v>
      </c>
      <c r="G311" s="60" t="str">
        <f t="shared" si="100"/>
        <v>0</v>
      </c>
      <c r="H311" s="69">
        <f t="shared" si="90"/>
        <v>-24.212010735000007</v>
      </c>
      <c r="I311" s="60" t="str">
        <f t="shared" si="101"/>
        <v>0</v>
      </c>
      <c r="J311" s="69">
        <f t="shared" si="91"/>
        <v>92.148467621234573</v>
      </c>
      <c r="K311" s="60" t="str">
        <f t="shared" si="102"/>
        <v>0</v>
      </c>
      <c r="L311" s="69">
        <f t="shared" si="92"/>
        <v>83.913228437647064</v>
      </c>
      <c r="M311" s="73" t="str">
        <f t="shared" si="103"/>
        <v>0</v>
      </c>
      <c r="N311" s="76">
        <f t="shared" si="93"/>
        <v>4.8360981600000006</v>
      </c>
      <c r="O311" s="77">
        <v>260</v>
      </c>
      <c r="Q311" s="71" t="str">
        <f t="shared" si="104"/>
        <v>1</v>
      </c>
      <c r="R311" s="71">
        <f t="shared" si="94"/>
        <v>1</v>
      </c>
      <c r="S311" s="71" t="str">
        <f t="shared" si="105"/>
        <v>0</v>
      </c>
      <c r="T311" s="71">
        <f t="shared" si="95"/>
        <v>0</v>
      </c>
      <c r="U311" s="71" t="str">
        <f t="shared" si="106"/>
        <v>0</v>
      </c>
      <c r="V311" s="71">
        <f t="shared" si="96"/>
        <v>0</v>
      </c>
      <c r="W311" s="71" t="str">
        <f t="shared" si="107"/>
        <v>0</v>
      </c>
      <c r="X311" s="71">
        <f t="shared" si="97"/>
        <v>0</v>
      </c>
      <c r="Y311" s="71" t="str">
        <f t="shared" si="108"/>
        <v>0</v>
      </c>
      <c r="Z311" s="71">
        <f t="shared" si="98"/>
        <v>0</v>
      </c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</row>
    <row r="312" spans="1:39" ht="15.75" thickBot="1">
      <c r="A312" s="102">
        <v>43874.458460648151</v>
      </c>
      <c r="B312" s="64">
        <f>Parâmetros!G301*0.04*46.0055</f>
        <v>26.885614199999999</v>
      </c>
      <c r="C312" s="97">
        <f t="shared" si="109"/>
        <v>26.885614199999999</v>
      </c>
      <c r="D312" s="101">
        <f t="shared" si="88"/>
        <v>5.3771228399999993</v>
      </c>
      <c r="E312" s="60" t="str">
        <f t="shared" si="99"/>
        <v>1</v>
      </c>
      <c r="F312" s="69">
        <f t="shared" si="89"/>
        <v>-127.78652615500002</v>
      </c>
      <c r="G312" s="60" t="str">
        <f t="shared" si="100"/>
        <v>0</v>
      </c>
      <c r="H312" s="69">
        <f t="shared" si="90"/>
        <v>-22.893263077500009</v>
      </c>
      <c r="I312" s="60" t="str">
        <f t="shared" si="101"/>
        <v>0</v>
      </c>
      <c r="J312" s="69">
        <f t="shared" si="91"/>
        <v>92.412300644197529</v>
      </c>
      <c r="K312" s="60" t="str">
        <f t="shared" si="102"/>
        <v>0</v>
      </c>
      <c r="L312" s="69">
        <f t="shared" si="92"/>
        <v>84.199653268235295</v>
      </c>
      <c r="M312" s="73" t="str">
        <f t="shared" si="103"/>
        <v>0</v>
      </c>
      <c r="N312" s="76">
        <f t="shared" si="93"/>
        <v>5.3771228399999993</v>
      </c>
      <c r="O312" s="77">
        <v>260</v>
      </c>
      <c r="Q312" s="71" t="str">
        <f t="shared" si="104"/>
        <v>1</v>
      </c>
      <c r="R312" s="71">
        <f t="shared" si="94"/>
        <v>1</v>
      </c>
      <c r="S312" s="71" t="str">
        <f t="shared" si="105"/>
        <v>0</v>
      </c>
      <c r="T312" s="71">
        <f t="shared" si="95"/>
        <v>0</v>
      </c>
      <c r="U312" s="71" t="str">
        <f t="shared" si="106"/>
        <v>0</v>
      </c>
      <c r="V312" s="71">
        <f t="shared" si="96"/>
        <v>0</v>
      </c>
      <c r="W312" s="71" t="str">
        <f t="shared" si="107"/>
        <v>0</v>
      </c>
      <c r="X312" s="71">
        <f t="shared" si="97"/>
        <v>0</v>
      </c>
      <c r="Y312" s="71" t="str">
        <f t="shared" si="108"/>
        <v>0</v>
      </c>
      <c r="Z312" s="71">
        <f t="shared" si="98"/>
        <v>0</v>
      </c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</row>
    <row r="313" spans="1:39" ht="15.75" thickBot="1">
      <c r="A313" s="102">
        <v>43874.500127314815</v>
      </c>
      <c r="B313" s="64">
        <f>Parâmetros!G302*0.04*46.0055</f>
        <v>23.094760999999998</v>
      </c>
      <c r="C313" s="97">
        <f t="shared" si="109"/>
        <v>23.094760999999998</v>
      </c>
      <c r="D313" s="101">
        <f t="shared" si="88"/>
        <v>4.618952199999999</v>
      </c>
      <c r="E313" s="60" t="str">
        <f t="shared" si="99"/>
        <v>1</v>
      </c>
      <c r="F313" s="69">
        <f t="shared" si="89"/>
        <v>-131.48260802499999</v>
      </c>
      <c r="G313" s="60" t="str">
        <f t="shared" si="100"/>
        <v>0</v>
      </c>
      <c r="H313" s="69">
        <f t="shared" si="90"/>
        <v>-24.741304012499995</v>
      </c>
      <c r="I313" s="60" t="str">
        <f t="shared" si="101"/>
        <v>0</v>
      </c>
      <c r="J313" s="69">
        <f t="shared" si="91"/>
        <v>92.04257545555555</v>
      </c>
      <c r="K313" s="60" t="str">
        <f t="shared" si="102"/>
        <v>0</v>
      </c>
      <c r="L313" s="69">
        <f t="shared" si="92"/>
        <v>83.798268811764714</v>
      </c>
      <c r="M313" s="73" t="str">
        <f t="shared" si="103"/>
        <v>0</v>
      </c>
      <c r="N313" s="76">
        <f t="shared" si="93"/>
        <v>4.618952199999999</v>
      </c>
      <c r="O313" s="77">
        <v>260</v>
      </c>
      <c r="Q313" s="71" t="str">
        <f t="shared" si="104"/>
        <v>1</v>
      </c>
      <c r="R313" s="71">
        <f t="shared" si="94"/>
        <v>1</v>
      </c>
      <c r="S313" s="71" t="str">
        <f t="shared" si="105"/>
        <v>0</v>
      </c>
      <c r="T313" s="71">
        <f t="shared" si="95"/>
        <v>0</v>
      </c>
      <c r="U313" s="71" t="str">
        <f t="shared" si="106"/>
        <v>0</v>
      </c>
      <c r="V313" s="71">
        <f t="shared" si="96"/>
        <v>0</v>
      </c>
      <c r="W313" s="71" t="str">
        <f t="shared" si="107"/>
        <v>0</v>
      </c>
      <c r="X313" s="71">
        <f t="shared" si="97"/>
        <v>0</v>
      </c>
      <c r="Y313" s="71" t="str">
        <f t="shared" si="108"/>
        <v>0</v>
      </c>
      <c r="Z313" s="71">
        <f t="shared" si="98"/>
        <v>0</v>
      </c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</row>
    <row r="314" spans="1:39" ht="15.75" thickBot="1">
      <c r="A314" s="102">
        <v>43874.541805555556</v>
      </c>
      <c r="B314" s="64">
        <f>Parâmetros!G303*0.04*46.0055</f>
        <v>16.377958</v>
      </c>
      <c r="C314" s="97">
        <f t="shared" si="109"/>
        <v>16.377958</v>
      </c>
      <c r="D314" s="101">
        <f t="shared" si="88"/>
        <v>3.2755916000000003</v>
      </c>
      <c r="E314" s="60" t="str">
        <f t="shared" si="99"/>
        <v>1</v>
      </c>
      <c r="F314" s="69">
        <f t="shared" si="89"/>
        <v>-138.03149095000001</v>
      </c>
      <c r="G314" s="60" t="str">
        <f t="shared" si="100"/>
        <v>0</v>
      </c>
      <c r="H314" s="69">
        <f t="shared" si="90"/>
        <v>-28.015745475000003</v>
      </c>
      <c r="I314" s="60" t="str">
        <f t="shared" si="101"/>
        <v>0</v>
      </c>
      <c r="J314" s="69">
        <f t="shared" si="91"/>
        <v>91.387479854320986</v>
      </c>
      <c r="K314" s="60" t="str">
        <f t="shared" si="102"/>
        <v>0</v>
      </c>
      <c r="L314" s="69">
        <f t="shared" si="92"/>
        <v>83.087077905882353</v>
      </c>
      <c r="M314" s="73" t="str">
        <f t="shared" si="103"/>
        <v>0</v>
      </c>
      <c r="N314" s="76">
        <f t="shared" si="93"/>
        <v>3.2755916000000003</v>
      </c>
      <c r="O314" s="77">
        <v>260</v>
      </c>
      <c r="Q314" s="71" t="str">
        <f t="shared" si="104"/>
        <v>1</v>
      </c>
      <c r="R314" s="71">
        <f t="shared" si="94"/>
        <v>1</v>
      </c>
      <c r="S314" s="71" t="str">
        <f t="shared" si="105"/>
        <v>0</v>
      </c>
      <c r="T314" s="71">
        <f t="shared" si="95"/>
        <v>0</v>
      </c>
      <c r="U314" s="71" t="str">
        <f t="shared" si="106"/>
        <v>0</v>
      </c>
      <c r="V314" s="71">
        <f t="shared" si="96"/>
        <v>0</v>
      </c>
      <c r="W314" s="71" t="str">
        <f t="shared" si="107"/>
        <v>0</v>
      </c>
      <c r="X314" s="71">
        <f t="shared" si="97"/>
        <v>0</v>
      </c>
      <c r="Y314" s="71" t="str">
        <f t="shared" si="108"/>
        <v>0</v>
      </c>
      <c r="Z314" s="71">
        <f t="shared" si="98"/>
        <v>0</v>
      </c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</row>
    <row r="315" spans="1:39" ht="15.75" thickBot="1">
      <c r="A315" s="102">
        <v>43874.583472222221</v>
      </c>
      <c r="B315" s="64">
        <f>Parâmetros!G304*0.04*46.0055</f>
        <v>13.065561999999998</v>
      </c>
      <c r="C315" s="97">
        <f t="shared" si="109"/>
        <v>13.065561999999998</v>
      </c>
      <c r="D315" s="101">
        <f t="shared" si="88"/>
        <v>2.6131123999999994</v>
      </c>
      <c r="E315" s="60" t="str">
        <f t="shared" si="99"/>
        <v>1</v>
      </c>
      <c r="F315" s="69">
        <f t="shared" si="89"/>
        <v>-141.26107705000001</v>
      </c>
      <c r="G315" s="60" t="str">
        <f t="shared" si="100"/>
        <v>0</v>
      </c>
      <c r="H315" s="69">
        <f t="shared" si="90"/>
        <v>-29.630538525000006</v>
      </c>
      <c r="I315" s="60" t="str">
        <f t="shared" si="101"/>
        <v>0</v>
      </c>
      <c r="J315" s="69">
        <f t="shared" si="91"/>
        <v>91.064419009876545</v>
      </c>
      <c r="K315" s="60" t="str">
        <f t="shared" si="102"/>
        <v>0</v>
      </c>
      <c r="L315" s="69">
        <f t="shared" si="92"/>
        <v>82.736353623529411</v>
      </c>
      <c r="M315" s="73" t="str">
        <f t="shared" si="103"/>
        <v>0</v>
      </c>
      <c r="N315" s="76">
        <f t="shared" si="93"/>
        <v>2.6131123999999994</v>
      </c>
      <c r="O315" s="77">
        <v>260</v>
      </c>
      <c r="Q315" s="71" t="str">
        <f t="shared" si="104"/>
        <v>1</v>
      </c>
      <c r="R315" s="71">
        <f t="shared" si="94"/>
        <v>1</v>
      </c>
      <c r="S315" s="71" t="str">
        <f t="shared" si="105"/>
        <v>0</v>
      </c>
      <c r="T315" s="71">
        <f t="shared" si="95"/>
        <v>0</v>
      </c>
      <c r="U315" s="71" t="str">
        <f t="shared" si="106"/>
        <v>0</v>
      </c>
      <c r="V315" s="71">
        <f t="shared" si="96"/>
        <v>0</v>
      </c>
      <c r="W315" s="71" t="str">
        <f t="shared" si="107"/>
        <v>0</v>
      </c>
      <c r="X315" s="71">
        <f t="shared" si="97"/>
        <v>0</v>
      </c>
      <c r="Y315" s="71" t="str">
        <f t="shared" si="108"/>
        <v>0</v>
      </c>
      <c r="Z315" s="71">
        <f t="shared" si="98"/>
        <v>0</v>
      </c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</row>
    <row r="316" spans="1:39" ht="15.75" thickBot="1">
      <c r="A316" s="102">
        <v>43874.625138888892</v>
      </c>
      <c r="B316" s="64">
        <f>Parâmetros!G305*0.04*46.0055</f>
        <v>15.936305199999998</v>
      </c>
      <c r="C316" s="97">
        <f t="shared" si="109"/>
        <v>15.936305199999998</v>
      </c>
      <c r="D316" s="101">
        <f t="shared" si="88"/>
        <v>3.1872610399999997</v>
      </c>
      <c r="E316" s="60" t="str">
        <f t="shared" si="99"/>
        <v>1</v>
      </c>
      <c r="F316" s="69">
        <f t="shared" si="89"/>
        <v>-138.46210243000002</v>
      </c>
      <c r="G316" s="60" t="str">
        <f t="shared" si="100"/>
        <v>0</v>
      </c>
      <c r="H316" s="69">
        <f t="shared" si="90"/>
        <v>-28.231051215000008</v>
      </c>
      <c r="I316" s="60" t="str">
        <f t="shared" si="101"/>
        <v>0</v>
      </c>
      <c r="J316" s="69">
        <f t="shared" si="91"/>
        <v>91.344405075061729</v>
      </c>
      <c r="K316" s="60" t="str">
        <f t="shared" si="102"/>
        <v>0</v>
      </c>
      <c r="L316" s="69">
        <f t="shared" si="92"/>
        <v>83.040314668235297</v>
      </c>
      <c r="M316" s="73" t="str">
        <f t="shared" si="103"/>
        <v>0</v>
      </c>
      <c r="N316" s="76">
        <f t="shared" si="93"/>
        <v>3.1872610399999997</v>
      </c>
      <c r="O316" s="77">
        <v>260</v>
      </c>
      <c r="Q316" s="71" t="str">
        <f t="shared" si="104"/>
        <v>1</v>
      </c>
      <c r="R316" s="71">
        <f t="shared" si="94"/>
        <v>1</v>
      </c>
      <c r="S316" s="71" t="str">
        <f t="shared" si="105"/>
        <v>0</v>
      </c>
      <c r="T316" s="71">
        <f t="shared" si="95"/>
        <v>0</v>
      </c>
      <c r="U316" s="71" t="str">
        <f t="shared" si="106"/>
        <v>0</v>
      </c>
      <c r="V316" s="71">
        <f t="shared" si="96"/>
        <v>0</v>
      </c>
      <c r="W316" s="71" t="str">
        <f t="shared" si="107"/>
        <v>0</v>
      </c>
      <c r="X316" s="71">
        <f t="shared" si="97"/>
        <v>0</v>
      </c>
      <c r="Y316" s="71" t="str">
        <f t="shared" si="108"/>
        <v>0</v>
      </c>
      <c r="Z316" s="71">
        <f t="shared" si="98"/>
        <v>0</v>
      </c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</row>
    <row r="317" spans="1:39" ht="15.75" thickBot="1">
      <c r="A317" s="102">
        <v>43874.666805555556</v>
      </c>
      <c r="B317" s="64">
        <f>Parâmetros!G306*0.04*46.0055</f>
        <v>14.8505754</v>
      </c>
      <c r="C317" s="97">
        <f t="shared" si="109"/>
        <v>14.8505754</v>
      </c>
      <c r="D317" s="101">
        <f t="shared" si="88"/>
        <v>2.9701150799999998</v>
      </c>
      <c r="E317" s="60" t="str">
        <f t="shared" si="99"/>
        <v>1</v>
      </c>
      <c r="F317" s="69">
        <f t="shared" si="89"/>
        <v>-139.52068898499999</v>
      </c>
      <c r="G317" s="60" t="str">
        <f t="shared" si="100"/>
        <v>0</v>
      </c>
      <c r="H317" s="69">
        <f t="shared" si="90"/>
        <v>-28.760344492499996</v>
      </c>
      <c r="I317" s="60" t="str">
        <f t="shared" si="101"/>
        <v>0</v>
      </c>
      <c r="J317" s="69">
        <f t="shared" si="91"/>
        <v>91.23851290938272</v>
      </c>
      <c r="K317" s="60" t="str">
        <f t="shared" si="102"/>
        <v>0</v>
      </c>
      <c r="L317" s="69">
        <f t="shared" si="92"/>
        <v>82.925355042352933</v>
      </c>
      <c r="M317" s="73" t="str">
        <f t="shared" si="103"/>
        <v>0</v>
      </c>
      <c r="N317" s="76">
        <f t="shared" si="93"/>
        <v>2.9701150799999998</v>
      </c>
      <c r="O317" s="77">
        <v>260</v>
      </c>
      <c r="Q317" s="71" t="str">
        <f t="shared" si="104"/>
        <v>1</v>
      </c>
      <c r="R317" s="71">
        <f t="shared" si="94"/>
        <v>1</v>
      </c>
      <c r="S317" s="71" t="str">
        <f t="shared" si="105"/>
        <v>0</v>
      </c>
      <c r="T317" s="71">
        <f t="shared" si="95"/>
        <v>0</v>
      </c>
      <c r="U317" s="71" t="str">
        <f t="shared" si="106"/>
        <v>0</v>
      </c>
      <c r="V317" s="71">
        <f t="shared" si="96"/>
        <v>0</v>
      </c>
      <c r="W317" s="71" t="str">
        <f t="shared" si="107"/>
        <v>0</v>
      </c>
      <c r="X317" s="71">
        <f t="shared" si="97"/>
        <v>0</v>
      </c>
      <c r="Y317" s="71" t="str">
        <f t="shared" si="108"/>
        <v>0</v>
      </c>
      <c r="Z317" s="71">
        <f t="shared" si="98"/>
        <v>0</v>
      </c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</row>
    <row r="318" spans="1:39" ht="15.75" thickBot="1">
      <c r="A318" s="102">
        <v>43874.708472222221</v>
      </c>
      <c r="B318" s="64">
        <f>Parâmetros!G307*0.04*46.0055</f>
        <v>18.623026400000001</v>
      </c>
      <c r="C318" s="97">
        <f t="shared" si="109"/>
        <v>18.623026400000001</v>
      </c>
      <c r="D318" s="101">
        <f t="shared" si="88"/>
        <v>3.72460528</v>
      </c>
      <c r="E318" s="60" t="str">
        <f t="shared" si="99"/>
        <v>1</v>
      </c>
      <c r="F318" s="69">
        <f t="shared" si="89"/>
        <v>-135.84254925999997</v>
      </c>
      <c r="G318" s="60" t="str">
        <f t="shared" si="100"/>
        <v>0</v>
      </c>
      <c r="H318" s="69">
        <f t="shared" si="90"/>
        <v>-26.921274629999985</v>
      </c>
      <c r="I318" s="60" t="str">
        <f t="shared" si="101"/>
        <v>0</v>
      </c>
      <c r="J318" s="69">
        <f t="shared" si="91"/>
        <v>91.606443315555552</v>
      </c>
      <c r="K318" s="60" t="str">
        <f t="shared" si="102"/>
        <v>0</v>
      </c>
      <c r="L318" s="69">
        <f t="shared" si="92"/>
        <v>83.324791030588244</v>
      </c>
      <c r="M318" s="73" t="str">
        <f t="shared" si="103"/>
        <v>0</v>
      </c>
      <c r="N318" s="76">
        <f t="shared" si="93"/>
        <v>3.72460528</v>
      </c>
      <c r="O318" s="77">
        <v>260</v>
      </c>
      <c r="Q318" s="71" t="str">
        <f t="shared" si="104"/>
        <v>1</v>
      </c>
      <c r="R318" s="71">
        <f t="shared" si="94"/>
        <v>1</v>
      </c>
      <c r="S318" s="71" t="str">
        <f t="shared" si="105"/>
        <v>0</v>
      </c>
      <c r="T318" s="71">
        <f t="shared" si="95"/>
        <v>0</v>
      </c>
      <c r="U318" s="71" t="str">
        <f t="shared" si="106"/>
        <v>0</v>
      </c>
      <c r="V318" s="71">
        <f t="shared" si="96"/>
        <v>0</v>
      </c>
      <c r="W318" s="71" t="str">
        <f t="shared" si="107"/>
        <v>0</v>
      </c>
      <c r="X318" s="71">
        <f t="shared" si="97"/>
        <v>0</v>
      </c>
      <c r="Y318" s="71" t="str">
        <f t="shared" si="108"/>
        <v>0</v>
      </c>
      <c r="Z318" s="71">
        <f t="shared" si="98"/>
        <v>0</v>
      </c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</row>
    <row r="319" spans="1:39" ht="15.75" thickBot="1">
      <c r="A319" s="102">
        <v>43874.750138888892</v>
      </c>
      <c r="B319" s="64">
        <f>Parâmetros!G308*0.04*46.0055</f>
        <v>26.830407600000001</v>
      </c>
      <c r="C319" s="97">
        <f t="shared" si="109"/>
        <v>26.830407600000001</v>
      </c>
      <c r="D319" s="101">
        <f t="shared" si="88"/>
        <v>5.3660815199999998</v>
      </c>
      <c r="E319" s="60" t="str">
        <f t="shared" si="99"/>
        <v>1</v>
      </c>
      <c r="F319" s="69">
        <f t="shared" si="89"/>
        <v>-127.84035258999998</v>
      </c>
      <c r="G319" s="60" t="str">
        <f t="shared" si="100"/>
        <v>0</v>
      </c>
      <c r="H319" s="69">
        <f t="shared" si="90"/>
        <v>-22.92017629499999</v>
      </c>
      <c r="I319" s="60" t="str">
        <f t="shared" si="101"/>
        <v>0</v>
      </c>
      <c r="J319" s="69">
        <f t="shared" si="91"/>
        <v>92.406916296790115</v>
      </c>
      <c r="K319" s="60" t="str">
        <f t="shared" si="102"/>
        <v>0</v>
      </c>
      <c r="L319" s="69">
        <f t="shared" si="92"/>
        <v>84.193807863529415</v>
      </c>
      <c r="M319" s="73" t="str">
        <f t="shared" si="103"/>
        <v>0</v>
      </c>
      <c r="N319" s="76">
        <f t="shared" si="93"/>
        <v>5.3660815199999998</v>
      </c>
      <c r="O319" s="77">
        <v>260</v>
      </c>
      <c r="Q319" s="71" t="str">
        <f t="shared" si="104"/>
        <v>1</v>
      </c>
      <c r="R319" s="71">
        <f t="shared" si="94"/>
        <v>1</v>
      </c>
      <c r="S319" s="71" t="str">
        <f t="shared" si="105"/>
        <v>0</v>
      </c>
      <c r="T319" s="71">
        <f t="shared" si="95"/>
        <v>0</v>
      </c>
      <c r="U319" s="71" t="str">
        <f t="shared" si="106"/>
        <v>0</v>
      </c>
      <c r="V319" s="71">
        <f t="shared" si="96"/>
        <v>0</v>
      </c>
      <c r="W319" s="71" t="str">
        <f t="shared" si="107"/>
        <v>0</v>
      </c>
      <c r="X319" s="71">
        <f t="shared" si="97"/>
        <v>0</v>
      </c>
      <c r="Y319" s="71" t="str">
        <f t="shared" si="108"/>
        <v>0</v>
      </c>
      <c r="Z319" s="71">
        <f t="shared" si="98"/>
        <v>0</v>
      </c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</row>
    <row r="320" spans="1:39" ht="15.75" thickBot="1">
      <c r="A320" s="102">
        <v>43874.791805555556</v>
      </c>
      <c r="B320" s="64">
        <f>Parâmetros!G309*0.04*46.0055</f>
        <v>23.7020336</v>
      </c>
      <c r="C320" s="97">
        <f t="shared" si="109"/>
        <v>23.7020336</v>
      </c>
      <c r="D320" s="101">
        <f t="shared" si="88"/>
        <v>4.7404067200000002</v>
      </c>
      <c r="E320" s="60" t="str">
        <f t="shared" si="99"/>
        <v>1</v>
      </c>
      <c r="F320" s="69">
        <f t="shared" si="89"/>
        <v>-130.89051724000001</v>
      </c>
      <c r="G320" s="60" t="str">
        <f t="shared" si="100"/>
        <v>0</v>
      </c>
      <c r="H320" s="69">
        <f t="shared" si="90"/>
        <v>-24.445258620000004</v>
      </c>
      <c r="I320" s="60" t="str">
        <f t="shared" si="101"/>
        <v>0</v>
      </c>
      <c r="J320" s="69">
        <f t="shared" si="91"/>
        <v>92.101803277037035</v>
      </c>
      <c r="K320" s="60" t="str">
        <f t="shared" si="102"/>
        <v>0</v>
      </c>
      <c r="L320" s="69">
        <f t="shared" si="92"/>
        <v>83.862568263529411</v>
      </c>
      <c r="M320" s="73" t="str">
        <f t="shared" si="103"/>
        <v>0</v>
      </c>
      <c r="N320" s="76">
        <f t="shared" si="93"/>
        <v>4.7404067200000002</v>
      </c>
      <c r="O320" s="77">
        <v>260</v>
      </c>
      <c r="Q320" s="71" t="str">
        <f t="shared" si="104"/>
        <v>1</v>
      </c>
      <c r="R320" s="71">
        <f t="shared" si="94"/>
        <v>1</v>
      </c>
      <c r="S320" s="71" t="str">
        <f t="shared" si="105"/>
        <v>0</v>
      </c>
      <c r="T320" s="71">
        <f t="shared" si="95"/>
        <v>0</v>
      </c>
      <c r="U320" s="71" t="str">
        <f t="shared" si="106"/>
        <v>0</v>
      </c>
      <c r="V320" s="71">
        <f t="shared" si="96"/>
        <v>0</v>
      </c>
      <c r="W320" s="71" t="str">
        <f t="shared" si="107"/>
        <v>0</v>
      </c>
      <c r="X320" s="71">
        <f t="shared" si="97"/>
        <v>0</v>
      </c>
      <c r="Y320" s="71" t="str">
        <f t="shared" si="108"/>
        <v>0</v>
      </c>
      <c r="Z320" s="71">
        <f t="shared" si="98"/>
        <v>0</v>
      </c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</row>
    <row r="321" spans="1:39" ht="15.75" thickBot="1">
      <c r="A321" s="102">
        <v>43874.833472222221</v>
      </c>
      <c r="B321" s="64">
        <f>Parâmetros!G310*0.04*46.0055</f>
        <v>25.947101999999997</v>
      </c>
      <c r="C321" s="97">
        <f t="shared" si="109"/>
        <v>25.947101999999997</v>
      </c>
      <c r="D321" s="101">
        <f t="shared" si="88"/>
        <v>5.1894203999999995</v>
      </c>
      <c r="E321" s="60" t="str">
        <f t="shared" si="99"/>
        <v>1</v>
      </c>
      <c r="F321" s="69">
        <f t="shared" si="89"/>
        <v>-128.70157554999997</v>
      </c>
      <c r="G321" s="60" t="str">
        <f t="shared" si="100"/>
        <v>0</v>
      </c>
      <c r="H321" s="69">
        <f t="shared" si="90"/>
        <v>-23.350787774999986</v>
      </c>
      <c r="I321" s="60" t="str">
        <f t="shared" si="101"/>
        <v>0</v>
      </c>
      <c r="J321" s="69">
        <f t="shared" si="91"/>
        <v>92.320766738271601</v>
      </c>
      <c r="K321" s="60" t="str">
        <f t="shared" si="102"/>
        <v>0</v>
      </c>
      <c r="L321" s="69">
        <f t="shared" si="92"/>
        <v>84.100281388235302</v>
      </c>
      <c r="M321" s="73" t="str">
        <f t="shared" si="103"/>
        <v>0</v>
      </c>
      <c r="N321" s="76">
        <f t="shared" si="93"/>
        <v>5.1894203999999995</v>
      </c>
      <c r="O321" s="77">
        <v>260</v>
      </c>
      <c r="Q321" s="71" t="str">
        <f t="shared" si="104"/>
        <v>1</v>
      </c>
      <c r="R321" s="71">
        <f t="shared" si="94"/>
        <v>1</v>
      </c>
      <c r="S321" s="71" t="str">
        <f t="shared" si="105"/>
        <v>0</v>
      </c>
      <c r="T321" s="71">
        <f t="shared" si="95"/>
        <v>0</v>
      </c>
      <c r="U321" s="71" t="str">
        <f t="shared" si="106"/>
        <v>0</v>
      </c>
      <c r="V321" s="71">
        <f t="shared" si="96"/>
        <v>0</v>
      </c>
      <c r="W321" s="71" t="str">
        <f t="shared" si="107"/>
        <v>0</v>
      </c>
      <c r="X321" s="71">
        <f t="shared" si="97"/>
        <v>0</v>
      </c>
      <c r="Y321" s="71" t="str">
        <f t="shared" si="108"/>
        <v>0</v>
      </c>
      <c r="Z321" s="71">
        <f t="shared" si="98"/>
        <v>0</v>
      </c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</row>
    <row r="322" spans="1:39" ht="15.75" thickBot="1">
      <c r="A322" s="102">
        <v>43874.875138888892</v>
      </c>
      <c r="B322" s="64">
        <f>Parâmetros!G311*0.04*46.0055</f>
        <v>25.763080000000002</v>
      </c>
      <c r="C322" s="97">
        <f t="shared" si="109"/>
        <v>25.763080000000002</v>
      </c>
      <c r="D322" s="101">
        <f t="shared" si="88"/>
        <v>5.152616000000001</v>
      </c>
      <c r="E322" s="60" t="str">
        <f t="shared" si="99"/>
        <v>1</v>
      </c>
      <c r="F322" s="69">
        <f t="shared" si="89"/>
        <v>-128.88099699999998</v>
      </c>
      <c r="G322" s="60" t="str">
        <f t="shared" si="100"/>
        <v>0</v>
      </c>
      <c r="H322" s="69">
        <f t="shared" si="90"/>
        <v>-23.44049849999999</v>
      </c>
      <c r="I322" s="60" t="str">
        <f t="shared" si="101"/>
        <v>0</v>
      </c>
      <c r="J322" s="69">
        <f t="shared" si="91"/>
        <v>92.302818913580239</v>
      </c>
      <c r="K322" s="60" t="str">
        <f t="shared" si="102"/>
        <v>0</v>
      </c>
      <c r="L322" s="69">
        <f t="shared" si="92"/>
        <v>84.080796705882364</v>
      </c>
      <c r="M322" s="73" t="str">
        <f t="shared" si="103"/>
        <v>0</v>
      </c>
      <c r="N322" s="76">
        <f t="shared" si="93"/>
        <v>5.152616000000001</v>
      </c>
      <c r="O322" s="77">
        <v>260</v>
      </c>
      <c r="Q322" s="71" t="str">
        <f t="shared" si="104"/>
        <v>1</v>
      </c>
      <c r="R322" s="71">
        <f t="shared" si="94"/>
        <v>1</v>
      </c>
      <c r="S322" s="71" t="str">
        <f t="shared" si="105"/>
        <v>0</v>
      </c>
      <c r="T322" s="71">
        <f t="shared" si="95"/>
        <v>0</v>
      </c>
      <c r="U322" s="71" t="str">
        <f t="shared" si="106"/>
        <v>0</v>
      </c>
      <c r="V322" s="71">
        <f t="shared" si="96"/>
        <v>0</v>
      </c>
      <c r="W322" s="71" t="str">
        <f t="shared" si="107"/>
        <v>0</v>
      </c>
      <c r="X322" s="71">
        <f t="shared" si="97"/>
        <v>0</v>
      </c>
      <c r="Y322" s="71" t="str">
        <f t="shared" si="108"/>
        <v>0</v>
      </c>
      <c r="Z322" s="71">
        <f t="shared" si="98"/>
        <v>0</v>
      </c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</row>
    <row r="323" spans="1:39" ht="15.75" thickBot="1">
      <c r="A323" s="102">
        <v>43874.916805555556</v>
      </c>
      <c r="B323" s="64">
        <f>Parâmetros!G312*0.04*46.0055</f>
        <v>24.272501799999997</v>
      </c>
      <c r="C323" s="97">
        <f t="shared" si="109"/>
        <v>24.272501799999997</v>
      </c>
      <c r="D323" s="101">
        <f t="shared" si="88"/>
        <v>4.8545003599999994</v>
      </c>
      <c r="E323" s="60" t="str">
        <f t="shared" si="99"/>
        <v>1</v>
      </c>
      <c r="F323" s="69">
        <f t="shared" si="89"/>
        <v>-130.33431074500001</v>
      </c>
      <c r="G323" s="60" t="str">
        <f t="shared" si="100"/>
        <v>0</v>
      </c>
      <c r="H323" s="69">
        <f t="shared" si="90"/>
        <v>-24.167155372500005</v>
      </c>
      <c r="I323" s="60" t="str">
        <f t="shared" si="101"/>
        <v>0</v>
      </c>
      <c r="J323" s="69">
        <f t="shared" si="91"/>
        <v>92.157441533580254</v>
      </c>
      <c r="K323" s="60" t="str">
        <f t="shared" si="102"/>
        <v>0</v>
      </c>
      <c r="L323" s="69">
        <f t="shared" si="92"/>
        <v>83.922970778823526</v>
      </c>
      <c r="M323" s="73" t="str">
        <f t="shared" si="103"/>
        <v>0</v>
      </c>
      <c r="N323" s="76">
        <f t="shared" si="93"/>
        <v>4.8545003599999994</v>
      </c>
      <c r="O323" s="77">
        <v>260</v>
      </c>
      <c r="Q323" s="71" t="str">
        <f t="shared" si="104"/>
        <v>1</v>
      </c>
      <c r="R323" s="71">
        <f t="shared" si="94"/>
        <v>1</v>
      </c>
      <c r="S323" s="71" t="str">
        <f t="shared" si="105"/>
        <v>0</v>
      </c>
      <c r="T323" s="71">
        <f t="shared" si="95"/>
        <v>0</v>
      </c>
      <c r="U323" s="71" t="str">
        <f t="shared" si="106"/>
        <v>0</v>
      </c>
      <c r="V323" s="71">
        <f t="shared" si="96"/>
        <v>0</v>
      </c>
      <c r="W323" s="71" t="str">
        <f t="shared" si="107"/>
        <v>0</v>
      </c>
      <c r="X323" s="71">
        <f t="shared" si="97"/>
        <v>0</v>
      </c>
      <c r="Y323" s="71" t="str">
        <f t="shared" si="108"/>
        <v>0</v>
      </c>
      <c r="Z323" s="71">
        <f t="shared" si="98"/>
        <v>0</v>
      </c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</row>
    <row r="324" spans="1:39" ht="15.75" thickBot="1">
      <c r="A324" s="102">
        <v>43874.958472222221</v>
      </c>
      <c r="B324" s="64">
        <f>Parâmetros!G313*0.04*46.0055</f>
        <v>26.315146000000002</v>
      </c>
      <c r="C324" s="97">
        <f t="shared" si="109"/>
        <v>26.315146000000002</v>
      </c>
      <c r="D324" s="101">
        <f t="shared" si="88"/>
        <v>5.2630292000000001</v>
      </c>
      <c r="E324" s="60" t="str">
        <f t="shared" si="99"/>
        <v>1</v>
      </c>
      <c r="F324" s="69">
        <f t="shared" si="89"/>
        <v>-128.34273265000002</v>
      </c>
      <c r="G324" s="60" t="str">
        <f t="shared" si="100"/>
        <v>0</v>
      </c>
      <c r="H324" s="69">
        <f t="shared" si="90"/>
        <v>-23.171366325000008</v>
      </c>
      <c r="I324" s="60" t="str">
        <f t="shared" si="101"/>
        <v>0</v>
      </c>
      <c r="J324" s="69">
        <f t="shared" si="91"/>
        <v>92.356662387654325</v>
      </c>
      <c r="K324" s="60" t="str">
        <f t="shared" si="102"/>
        <v>0</v>
      </c>
      <c r="L324" s="69">
        <f t="shared" si="92"/>
        <v>84.139250752941166</v>
      </c>
      <c r="M324" s="73" t="str">
        <f t="shared" si="103"/>
        <v>0</v>
      </c>
      <c r="N324" s="76">
        <f t="shared" si="93"/>
        <v>5.2630292000000001</v>
      </c>
      <c r="O324" s="77">
        <v>260</v>
      </c>
      <c r="Q324" s="71" t="str">
        <f t="shared" si="104"/>
        <v>1</v>
      </c>
      <c r="R324" s="71">
        <f t="shared" si="94"/>
        <v>1</v>
      </c>
      <c r="S324" s="71" t="str">
        <f t="shared" si="105"/>
        <v>0</v>
      </c>
      <c r="T324" s="71">
        <f t="shared" si="95"/>
        <v>0</v>
      </c>
      <c r="U324" s="71" t="str">
        <f t="shared" si="106"/>
        <v>0</v>
      </c>
      <c r="V324" s="71">
        <f t="shared" si="96"/>
        <v>0</v>
      </c>
      <c r="W324" s="71" t="str">
        <f t="shared" si="107"/>
        <v>0</v>
      </c>
      <c r="X324" s="71">
        <f t="shared" si="97"/>
        <v>0</v>
      </c>
      <c r="Y324" s="71" t="str">
        <f t="shared" si="108"/>
        <v>0</v>
      </c>
      <c r="Z324" s="71">
        <f t="shared" si="98"/>
        <v>0</v>
      </c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</row>
    <row r="325" spans="1:39" ht="15.75" thickBot="1">
      <c r="A325" s="102">
        <v>43875.000138888892</v>
      </c>
      <c r="B325" s="64">
        <f>Parâmetros!G314*0.04*46.0055</f>
        <v>23.7020336</v>
      </c>
      <c r="C325" s="97">
        <f t="shared" si="109"/>
        <v>23.7020336</v>
      </c>
      <c r="D325" s="101">
        <f t="shared" si="88"/>
        <v>4.7404067200000002</v>
      </c>
      <c r="E325" s="60" t="str">
        <f t="shared" si="99"/>
        <v>1</v>
      </c>
      <c r="F325" s="69">
        <f t="shared" si="89"/>
        <v>-130.89051724000001</v>
      </c>
      <c r="G325" s="60" t="str">
        <f t="shared" si="100"/>
        <v>0</v>
      </c>
      <c r="H325" s="69">
        <f t="shared" si="90"/>
        <v>-24.445258620000004</v>
      </c>
      <c r="I325" s="60" t="str">
        <f t="shared" si="101"/>
        <v>0</v>
      </c>
      <c r="J325" s="69">
        <f t="shared" si="91"/>
        <v>92.101803277037035</v>
      </c>
      <c r="K325" s="60" t="str">
        <f t="shared" si="102"/>
        <v>0</v>
      </c>
      <c r="L325" s="69">
        <f t="shared" si="92"/>
        <v>83.862568263529411</v>
      </c>
      <c r="M325" s="73" t="str">
        <f t="shared" si="103"/>
        <v>0</v>
      </c>
      <c r="N325" s="76">
        <f t="shared" si="93"/>
        <v>4.7404067200000002</v>
      </c>
      <c r="O325" s="77">
        <v>260</v>
      </c>
      <c r="Q325" s="71" t="str">
        <f t="shared" si="104"/>
        <v>1</v>
      </c>
      <c r="R325" s="71">
        <f t="shared" si="94"/>
        <v>1</v>
      </c>
      <c r="S325" s="71" t="str">
        <f t="shared" si="105"/>
        <v>0</v>
      </c>
      <c r="T325" s="71">
        <f t="shared" si="95"/>
        <v>0</v>
      </c>
      <c r="U325" s="71" t="str">
        <f t="shared" si="106"/>
        <v>0</v>
      </c>
      <c r="V325" s="71">
        <f t="shared" si="96"/>
        <v>0</v>
      </c>
      <c r="W325" s="71" t="str">
        <f t="shared" si="107"/>
        <v>0</v>
      </c>
      <c r="X325" s="71">
        <f t="shared" si="97"/>
        <v>0</v>
      </c>
      <c r="Y325" s="71" t="str">
        <f t="shared" si="108"/>
        <v>0</v>
      </c>
      <c r="Z325" s="71">
        <f t="shared" si="98"/>
        <v>0</v>
      </c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</row>
    <row r="326" spans="1:39" ht="15.75" thickBot="1">
      <c r="A326" s="102">
        <v>43875.041805555556</v>
      </c>
      <c r="B326" s="64">
        <f>Parâmetros!G315*0.04*46.0055</f>
        <v>25.008589799999999</v>
      </c>
      <c r="C326" s="97">
        <f t="shared" si="109"/>
        <v>25.008589799999999</v>
      </c>
      <c r="D326" s="101">
        <f t="shared" si="88"/>
        <v>5.0017179599999997</v>
      </c>
      <c r="E326" s="60" t="str">
        <f t="shared" si="99"/>
        <v>1</v>
      </c>
      <c r="F326" s="69">
        <f t="shared" si="89"/>
        <v>-129.61662494499998</v>
      </c>
      <c r="G326" s="60" t="str">
        <f t="shared" si="100"/>
        <v>0</v>
      </c>
      <c r="H326" s="69">
        <f t="shared" si="90"/>
        <v>-23.808312472499992</v>
      </c>
      <c r="I326" s="60" t="str">
        <f t="shared" si="101"/>
        <v>0</v>
      </c>
      <c r="J326" s="69">
        <f t="shared" si="91"/>
        <v>92.229232832345673</v>
      </c>
      <c r="K326" s="60" t="str">
        <f t="shared" si="102"/>
        <v>0</v>
      </c>
      <c r="L326" s="69">
        <f t="shared" si="92"/>
        <v>84.000909508235296</v>
      </c>
      <c r="M326" s="73" t="str">
        <f t="shared" si="103"/>
        <v>0</v>
      </c>
      <c r="N326" s="76">
        <f t="shared" si="93"/>
        <v>5.0017179599999997</v>
      </c>
      <c r="O326" s="77">
        <v>260</v>
      </c>
      <c r="Q326" s="71" t="str">
        <f t="shared" si="104"/>
        <v>1</v>
      </c>
      <c r="R326" s="71">
        <f t="shared" si="94"/>
        <v>1</v>
      </c>
      <c r="S326" s="71" t="str">
        <f t="shared" si="105"/>
        <v>0</v>
      </c>
      <c r="T326" s="71">
        <f t="shared" si="95"/>
        <v>0</v>
      </c>
      <c r="U326" s="71" t="str">
        <f t="shared" si="106"/>
        <v>0</v>
      </c>
      <c r="V326" s="71">
        <f t="shared" si="96"/>
        <v>0</v>
      </c>
      <c r="W326" s="71" t="str">
        <f t="shared" si="107"/>
        <v>0</v>
      </c>
      <c r="X326" s="71">
        <f t="shared" si="97"/>
        <v>0</v>
      </c>
      <c r="Y326" s="71" t="str">
        <f t="shared" si="108"/>
        <v>0</v>
      </c>
      <c r="Z326" s="71">
        <f t="shared" si="98"/>
        <v>0</v>
      </c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</row>
    <row r="327" spans="1:39" ht="15.75" thickBot="1">
      <c r="A327" s="102">
        <v>43875.083472222221</v>
      </c>
      <c r="B327" s="64">
        <f>Parâmetros!G316*0.04*46.0055</f>
        <v>31.688588399999997</v>
      </c>
      <c r="C327" s="97">
        <f t="shared" si="109"/>
        <v>31.688588399999997</v>
      </c>
      <c r="D327" s="101">
        <f t="shared" si="88"/>
        <v>6.337717679999999</v>
      </c>
      <c r="E327" s="60" t="str">
        <f t="shared" si="99"/>
        <v>1</v>
      </c>
      <c r="F327" s="69">
        <f t="shared" si="89"/>
        <v>-123.10362631000001</v>
      </c>
      <c r="G327" s="60" t="str">
        <f t="shared" si="100"/>
        <v>0</v>
      </c>
      <c r="H327" s="69">
        <f t="shared" si="90"/>
        <v>-20.551813155000005</v>
      </c>
      <c r="I327" s="60" t="str">
        <f t="shared" si="101"/>
        <v>0</v>
      </c>
      <c r="J327" s="69">
        <f t="shared" si="91"/>
        <v>92.88073886864197</v>
      </c>
      <c r="K327" s="60" t="str">
        <f t="shared" si="102"/>
        <v>0</v>
      </c>
      <c r="L327" s="69">
        <f t="shared" si="92"/>
        <v>84.708203477647061</v>
      </c>
      <c r="M327" s="73" t="str">
        <f t="shared" si="103"/>
        <v>0</v>
      </c>
      <c r="N327" s="76">
        <f t="shared" si="93"/>
        <v>6.337717679999999</v>
      </c>
      <c r="O327" s="77">
        <v>260</v>
      </c>
      <c r="Q327" s="71" t="str">
        <f t="shared" si="104"/>
        <v>1</v>
      </c>
      <c r="R327" s="71">
        <f t="shared" si="94"/>
        <v>1</v>
      </c>
      <c r="S327" s="71" t="str">
        <f t="shared" si="105"/>
        <v>0</v>
      </c>
      <c r="T327" s="71">
        <f t="shared" si="95"/>
        <v>0</v>
      </c>
      <c r="U327" s="71" t="str">
        <f t="shared" si="106"/>
        <v>0</v>
      </c>
      <c r="V327" s="71">
        <f t="shared" si="96"/>
        <v>0</v>
      </c>
      <c r="W327" s="71" t="str">
        <f t="shared" si="107"/>
        <v>0</v>
      </c>
      <c r="X327" s="71">
        <f t="shared" si="97"/>
        <v>0</v>
      </c>
      <c r="Y327" s="71" t="str">
        <f t="shared" si="108"/>
        <v>0</v>
      </c>
      <c r="Z327" s="71">
        <f t="shared" si="98"/>
        <v>0</v>
      </c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</row>
    <row r="328" spans="1:39" ht="15.75" thickBot="1">
      <c r="A328" s="102">
        <v>43875.125138888892</v>
      </c>
      <c r="B328" s="64">
        <f>Parâmetros!G317*0.04*46.0055</f>
        <v>32.461480799999997</v>
      </c>
      <c r="C328" s="97">
        <f t="shared" si="109"/>
        <v>32.461480799999997</v>
      </c>
      <c r="D328" s="101">
        <f t="shared" si="88"/>
        <v>6.4922961599999995</v>
      </c>
      <c r="E328" s="60" t="str">
        <f t="shared" si="99"/>
        <v>1</v>
      </c>
      <c r="F328" s="69">
        <f t="shared" si="89"/>
        <v>-122.35005622</v>
      </c>
      <c r="G328" s="60" t="str">
        <f t="shared" si="100"/>
        <v>0</v>
      </c>
      <c r="H328" s="69">
        <f t="shared" si="90"/>
        <v>-20.17502811</v>
      </c>
      <c r="I328" s="60" t="str">
        <f t="shared" si="101"/>
        <v>0</v>
      </c>
      <c r="J328" s="69">
        <f t="shared" si="91"/>
        <v>92.956119732345684</v>
      </c>
      <c r="K328" s="60" t="str">
        <f t="shared" si="102"/>
        <v>0</v>
      </c>
      <c r="L328" s="69">
        <f t="shared" si="92"/>
        <v>84.790039143529398</v>
      </c>
      <c r="M328" s="73" t="str">
        <f t="shared" si="103"/>
        <v>0</v>
      </c>
      <c r="N328" s="76">
        <f t="shared" si="93"/>
        <v>6.4922961599999995</v>
      </c>
      <c r="O328" s="77">
        <v>260</v>
      </c>
      <c r="Q328" s="71" t="str">
        <f t="shared" si="104"/>
        <v>1</v>
      </c>
      <c r="R328" s="71">
        <f t="shared" si="94"/>
        <v>1</v>
      </c>
      <c r="S328" s="71" t="str">
        <f t="shared" si="105"/>
        <v>0</v>
      </c>
      <c r="T328" s="71">
        <f t="shared" si="95"/>
        <v>0</v>
      </c>
      <c r="U328" s="71" t="str">
        <f t="shared" si="106"/>
        <v>0</v>
      </c>
      <c r="V328" s="71">
        <f t="shared" si="96"/>
        <v>0</v>
      </c>
      <c r="W328" s="71" t="str">
        <f t="shared" si="107"/>
        <v>0</v>
      </c>
      <c r="X328" s="71">
        <f t="shared" si="97"/>
        <v>0</v>
      </c>
      <c r="Y328" s="71" t="str">
        <f t="shared" si="108"/>
        <v>0</v>
      </c>
      <c r="Z328" s="71">
        <f t="shared" si="98"/>
        <v>0</v>
      </c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</row>
    <row r="329" spans="1:39" ht="15.75" thickBot="1">
      <c r="A329" s="102">
        <v>43875.166805555556</v>
      </c>
      <c r="B329" s="64">
        <f>Parâmetros!G318*0.04*46.0055</f>
        <v>30.768478399999996</v>
      </c>
      <c r="C329" s="97">
        <f t="shared" si="109"/>
        <v>30.768478399999996</v>
      </c>
      <c r="D329" s="101">
        <f t="shared" si="88"/>
        <v>6.1536956799999984</v>
      </c>
      <c r="E329" s="60" t="str">
        <f t="shared" si="99"/>
        <v>1</v>
      </c>
      <c r="F329" s="69">
        <f t="shared" si="89"/>
        <v>-124.00073356000001</v>
      </c>
      <c r="G329" s="60" t="str">
        <f t="shared" si="100"/>
        <v>0</v>
      </c>
      <c r="H329" s="69">
        <f t="shared" si="90"/>
        <v>-21.000366780000007</v>
      </c>
      <c r="I329" s="60" t="str">
        <f t="shared" si="101"/>
        <v>0</v>
      </c>
      <c r="J329" s="69">
        <f t="shared" si="91"/>
        <v>92.790999745185189</v>
      </c>
      <c r="K329" s="60" t="str">
        <f t="shared" si="102"/>
        <v>0</v>
      </c>
      <c r="L329" s="69">
        <f t="shared" si="92"/>
        <v>84.610780065882352</v>
      </c>
      <c r="M329" s="73" t="str">
        <f t="shared" si="103"/>
        <v>0</v>
      </c>
      <c r="N329" s="76">
        <f t="shared" si="93"/>
        <v>6.1536956799999984</v>
      </c>
      <c r="O329" s="77">
        <v>260</v>
      </c>
      <c r="Q329" s="71" t="str">
        <f t="shared" si="104"/>
        <v>1</v>
      </c>
      <c r="R329" s="71">
        <f t="shared" si="94"/>
        <v>1</v>
      </c>
      <c r="S329" s="71" t="str">
        <f t="shared" si="105"/>
        <v>0</v>
      </c>
      <c r="T329" s="71">
        <f t="shared" si="95"/>
        <v>0</v>
      </c>
      <c r="U329" s="71" t="str">
        <f t="shared" si="106"/>
        <v>0</v>
      </c>
      <c r="V329" s="71">
        <f t="shared" si="96"/>
        <v>0</v>
      </c>
      <c r="W329" s="71" t="str">
        <f t="shared" si="107"/>
        <v>0</v>
      </c>
      <c r="X329" s="71">
        <f t="shared" si="97"/>
        <v>0</v>
      </c>
      <c r="Y329" s="71" t="str">
        <f t="shared" si="108"/>
        <v>0</v>
      </c>
      <c r="Z329" s="71">
        <f t="shared" si="98"/>
        <v>0</v>
      </c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</row>
    <row r="330" spans="1:39" ht="15.75" thickBot="1">
      <c r="A330" s="102">
        <v>43875.208472222221</v>
      </c>
      <c r="B330" s="64">
        <f>Parâmetros!G319*0.04*46.0055</f>
        <v>26.554374599999999</v>
      </c>
      <c r="C330" s="97">
        <f t="shared" si="109"/>
        <v>26.554374599999999</v>
      </c>
      <c r="D330" s="101">
        <f t="shared" si="88"/>
        <v>5.3108749199999998</v>
      </c>
      <c r="E330" s="60" t="str">
        <f t="shared" si="99"/>
        <v>1</v>
      </c>
      <c r="F330" s="69">
        <f t="shared" si="89"/>
        <v>-128.10948476500002</v>
      </c>
      <c r="G330" s="60" t="str">
        <f t="shared" si="100"/>
        <v>0</v>
      </c>
      <c r="H330" s="69">
        <f t="shared" si="90"/>
        <v>-23.05474238250001</v>
      </c>
      <c r="I330" s="60" t="str">
        <f t="shared" si="101"/>
        <v>0</v>
      </c>
      <c r="J330" s="69">
        <f t="shared" si="91"/>
        <v>92.379994559753086</v>
      </c>
      <c r="K330" s="60" t="str">
        <f t="shared" si="102"/>
        <v>0</v>
      </c>
      <c r="L330" s="69">
        <f t="shared" si="92"/>
        <v>84.164580840000013</v>
      </c>
      <c r="M330" s="73" t="str">
        <f t="shared" si="103"/>
        <v>0</v>
      </c>
      <c r="N330" s="76">
        <f t="shared" si="93"/>
        <v>5.3108749199999998</v>
      </c>
      <c r="O330" s="77">
        <v>260</v>
      </c>
      <c r="Q330" s="71" t="str">
        <f t="shared" si="104"/>
        <v>1</v>
      </c>
      <c r="R330" s="71">
        <f t="shared" si="94"/>
        <v>1</v>
      </c>
      <c r="S330" s="71" t="str">
        <f t="shared" si="105"/>
        <v>0</v>
      </c>
      <c r="T330" s="71">
        <f t="shared" si="95"/>
        <v>0</v>
      </c>
      <c r="U330" s="71" t="str">
        <f t="shared" si="106"/>
        <v>0</v>
      </c>
      <c r="V330" s="71">
        <f t="shared" si="96"/>
        <v>0</v>
      </c>
      <c r="W330" s="71" t="str">
        <f t="shared" si="107"/>
        <v>0</v>
      </c>
      <c r="X330" s="71">
        <f t="shared" si="97"/>
        <v>0</v>
      </c>
      <c r="Y330" s="71" t="str">
        <f t="shared" si="108"/>
        <v>0</v>
      </c>
      <c r="Z330" s="71">
        <f t="shared" si="98"/>
        <v>0</v>
      </c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</row>
    <row r="331" spans="1:39" ht="15.75" thickBot="1">
      <c r="A331" s="102">
        <v>43875.250138888892</v>
      </c>
      <c r="B331" s="64">
        <f>Parâmetros!G320*0.04*46.0055</f>
        <v>25.1374052</v>
      </c>
      <c r="C331" s="97">
        <f t="shared" si="109"/>
        <v>25.1374052</v>
      </c>
      <c r="D331" s="101">
        <f t="shared" si="88"/>
        <v>5.0274810400000005</v>
      </c>
      <c r="E331" s="60" t="str">
        <f t="shared" si="99"/>
        <v>1</v>
      </c>
      <c r="F331" s="69">
        <f t="shared" si="89"/>
        <v>-129.49102993000002</v>
      </c>
      <c r="G331" s="60" t="str">
        <f t="shared" si="100"/>
        <v>0</v>
      </c>
      <c r="H331" s="69">
        <f t="shared" si="90"/>
        <v>-23.745514965000012</v>
      </c>
      <c r="I331" s="60" t="str">
        <f t="shared" si="101"/>
        <v>0</v>
      </c>
      <c r="J331" s="69">
        <f t="shared" si="91"/>
        <v>92.241796309629621</v>
      </c>
      <c r="K331" s="60" t="str">
        <f t="shared" si="102"/>
        <v>0</v>
      </c>
      <c r="L331" s="69">
        <f t="shared" si="92"/>
        <v>84.014548785882354</v>
      </c>
      <c r="M331" s="73" t="str">
        <f t="shared" si="103"/>
        <v>0</v>
      </c>
      <c r="N331" s="76">
        <f t="shared" si="93"/>
        <v>5.0274810400000005</v>
      </c>
      <c r="O331" s="77">
        <v>260</v>
      </c>
      <c r="Q331" s="71" t="str">
        <f t="shared" si="104"/>
        <v>1</v>
      </c>
      <c r="R331" s="71">
        <f t="shared" si="94"/>
        <v>1</v>
      </c>
      <c r="S331" s="71" t="str">
        <f t="shared" si="105"/>
        <v>0</v>
      </c>
      <c r="T331" s="71">
        <f t="shared" si="95"/>
        <v>0</v>
      </c>
      <c r="U331" s="71" t="str">
        <f t="shared" si="106"/>
        <v>0</v>
      </c>
      <c r="V331" s="71">
        <f t="shared" si="96"/>
        <v>0</v>
      </c>
      <c r="W331" s="71" t="str">
        <f t="shared" si="107"/>
        <v>0</v>
      </c>
      <c r="X331" s="71">
        <f t="shared" si="97"/>
        <v>0</v>
      </c>
      <c r="Y331" s="71" t="str">
        <f t="shared" si="108"/>
        <v>0</v>
      </c>
      <c r="Z331" s="71">
        <f t="shared" si="98"/>
        <v>0</v>
      </c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</row>
    <row r="332" spans="1:39" ht="15.75" thickBot="1">
      <c r="A332" s="102">
        <v>43875.291805555556</v>
      </c>
      <c r="B332" s="64">
        <f>Parâmetros!G321*0.04*46.0055</f>
        <v>31.007707</v>
      </c>
      <c r="C332" s="97">
        <f t="shared" si="109"/>
        <v>31.007707</v>
      </c>
      <c r="D332" s="101">
        <f t="shared" si="88"/>
        <v>6.2015414</v>
      </c>
      <c r="E332" s="60" t="str">
        <f t="shared" si="99"/>
        <v>1</v>
      </c>
      <c r="F332" s="69">
        <f t="shared" si="89"/>
        <v>-123.76748567499999</v>
      </c>
      <c r="G332" s="60" t="str">
        <f t="shared" si="100"/>
        <v>0</v>
      </c>
      <c r="H332" s="69">
        <f t="shared" si="90"/>
        <v>-20.883742837499994</v>
      </c>
      <c r="I332" s="60" t="str">
        <f t="shared" si="101"/>
        <v>0</v>
      </c>
      <c r="J332" s="69">
        <f t="shared" si="91"/>
        <v>92.814331917283951</v>
      </c>
      <c r="K332" s="60" t="str">
        <f t="shared" si="102"/>
        <v>0</v>
      </c>
      <c r="L332" s="69">
        <f t="shared" si="92"/>
        <v>84.636110152941185</v>
      </c>
      <c r="M332" s="73" t="str">
        <f t="shared" si="103"/>
        <v>0</v>
      </c>
      <c r="N332" s="76">
        <f t="shared" si="93"/>
        <v>6.2015414</v>
      </c>
      <c r="O332" s="77">
        <v>260</v>
      </c>
      <c r="Q332" s="71" t="str">
        <f t="shared" si="104"/>
        <v>1</v>
      </c>
      <c r="R332" s="71">
        <f t="shared" si="94"/>
        <v>1</v>
      </c>
      <c r="S332" s="71" t="str">
        <f t="shared" si="105"/>
        <v>0</v>
      </c>
      <c r="T332" s="71">
        <f t="shared" si="95"/>
        <v>0</v>
      </c>
      <c r="U332" s="71" t="str">
        <f t="shared" si="106"/>
        <v>0</v>
      </c>
      <c r="V332" s="71">
        <f t="shared" si="96"/>
        <v>0</v>
      </c>
      <c r="W332" s="71" t="str">
        <f t="shared" si="107"/>
        <v>0</v>
      </c>
      <c r="X332" s="71">
        <f t="shared" si="97"/>
        <v>0</v>
      </c>
      <c r="Y332" s="71" t="str">
        <f t="shared" si="108"/>
        <v>0</v>
      </c>
      <c r="Z332" s="71">
        <f t="shared" si="98"/>
        <v>0</v>
      </c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</row>
    <row r="333" spans="1:39" ht="15.75" thickBot="1">
      <c r="A333" s="102">
        <v>43875.333472222221</v>
      </c>
      <c r="B333" s="64">
        <f>Parâmetros!G322*0.04*46.0055</f>
        <v>27.640104399999998</v>
      </c>
      <c r="C333" s="97">
        <f t="shared" si="109"/>
        <v>27.640104399999998</v>
      </c>
      <c r="D333" s="101">
        <f t="shared" ref="D333:D396" si="110">(((C333-$B$4)/($B$5-$B$4))*($B$7-$B$6))+$B$6</f>
        <v>5.5280208799999997</v>
      </c>
      <c r="E333" s="60" t="str">
        <f t="shared" si="99"/>
        <v>1</v>
      </c>
      <c r="F333" s="69">
        <f t="shared" ref="F333:F396" si="111">(((C333-$C$4)/($C$5-$C$4))*($C$7-$C$6))+$C$6</f>
        <v>-127.05089821000001</v>
      </c>
      <c r="G333" s="60" t="str">
        <f t="shared" si="100"/>
        <v>0</v>
      </c>
      <c r="H333" s="69">
        <f t="shared" ref="H333:H396" si="112">(((C333-$D$4)/($D$5-$D$4))*($D$7-$D$6))+$D$6</f>
        <v>-22.525449105000007</v>
      </c>
      <c r="I333" s="60" t="str">
        <f t="shared" si="101"/>
        <v>0</v>
      </c>
      <c r="J333" s="69">
        <f t="shared" ref="J333:J396" si="113">(((C333-$E$4)/($E$5-$E$4))*($E$7-$E$6))+$E$6</f>
        <v>92.485886725432096</v>
      </c>
      <c r="K333" s="60" t="str">
        <f t="shared" si="102"/>
        <v>0</v>
      </c>
      <c r="L333" s="69">
        <f t="shared" ref="L333:L396" si="114">(((C333-$F$4)/($F$5-$F$4))*($F$7-$F$6))+$F$6</f>
        <v>84.279540465882334</v>
      </c>
      <c r="M333" s="73" t="str">
        <f t="shared" si="103"/>
        <v>0</v>
      </c>
      <c r="N333" s="76">
        <f t="shared" ref="N333:N396" si="115">(D333*E333)+(F333*G333)+(H333*I333)+(J333*K333)+(L333*M333)</f>
        <v>5.5280208799999997</v>
      </c>
      <c r="O333" s="77">
        <v>260</v>
      </c>
      <c r="Q333" s="71" t="str">
        <f t="shared" si="104"/>
        <v>1</v>
      </c>
      <c r="R333" s="71">
        <f t="shared" ref="R333:R396" si="116">Q333*1</f>
        <v>1</v>
      </c>
      <c r="S333" s="71" t="str">
        <f t="shared" si="105"/>
        <v>0</v>
      </c>
      <c r="T333" s="71">
        <f t="shared" ref="T333:T396" si="117">S333*1</f>
        <v>0</v>
      </c>
      <c r="U333" s="71" t="str">
        <f t="shared" si="106"/>
        <v>0</v>
      </c>
      <c r="V333" s="71">
        <f t="shared" ref="V333:V396" si="118">U333*1</f>
        <v>0</v>
      </c>
      <c r="W333" s="71" t="str">
        <f t="shared" si="107"/>
        <v>0</v>
      </c>
      <c r="X333" s="71">
        <f t="shared" ref="X333:X396" si="119">W333*1</f>
        <v>0</v>
      </c>
      <c r="Y333" s="71" t="str">
        <f t="shared" si="108"/>
        <v>0</v>
      </c>
      <c r="Z333" s="71">
        <f t="shared" ref="Z333:Z396" si="120">Y333*1</f>
        <v>0</v>
      </c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</row>
    <row r="334" spans="1:39" ht="15.75" thickBot="1">
      <c r="A334" s="102">
        <v>43875.375138888892</v>
      </c>
      <c r="B334" s="64">
        <f>Parâmetros!G323*0.04*46.0055</f>
        <v>21.438562999999998</v>
      </c>
      <c r="C334" s="97">
        <f t="shared" si="109"/>
        <v>21.438562999999998</v>
      </c>
      <c r="D334" s="101">
        <f t="shared" si="110"/>
        <v>4.2877125999999999</v>
      </c>
      <c r="E334" s="60" t="str">
        <f t="shared" ref="E334:E397" si="121">IF(AND(D334&lt;=40,D334&gt;=0),"1","0")</f>
        <v>1</v>
      </c>
      <c r="F334" s="69">
        <f t="shared" si="111"/>
        <v>-133.09740107499999</v>
      </c>
      <c r="G334" s="60" t="str">
        <f t="shared" ref="G334:G397" si="122">IF(AND(F334&lt;=80,F334&gt;41),"1","0")</f>
        <v>0</v>
      </c>
      <c r="H334" s="69">
        <f t="shared" si="112"/>
        <v>-25.548700537499997</v>
      </c>
      <c r="I334" s="60" t="str">
        <f t="shared" ref="I334:I397" si="123">IF(AND(H334&lt;=120,H334&gt;81),"1","0")</f>
        <v>0</v>
      </c>
      <c r="J334" s="69">
        <f t="shared" si="113"/>
        <v>91.881045033333336</v>
      </c>
      <c r="K334" s="60" t="str">
        <f t="shared" ref="K334:K397" si="124">IF(AND(J334&lt;=200,J334&gt;121),"1","0")</f>
        <v>0</v>
      </c>
      <c r="L334" s="69">
        <f t="shared" si="114"/>
        <v>83.622906670588236</v>
      </c>
      <c r="M334" s="73" t="str">
        <f t="shared" ref="M334:M397" si="125">IF(AND(L334&lt;999,L334&gt;201),"1","0")</f>
        <v>0</v>
      </c>
      <c r="N334" s="76">
        <f t="shared" si="115"/>
        <v>4.2877125999999999</v>
      </c>
      <c r="O334" s="77">
        <v>260</v>
      </c>
      <c r="Q334" s="71" t="str">
        <f t="shared" ref="Q334:Q397" si="126">IF(AND(N334&lt;40.5,N334&gt;=0),"1","0")</f>
        <v>1</v>
      </c>
      <c r="R334" s="71">
        <f t="shared" si="116"/>
        <v>1</v>
      </c>
      <c r="S334" s="71" t="str">
        <f t="shared" ref="S334:S397" si="127">IF(AND(N334&lt;80.5,N334&gt;=40.5),"1","0")</f>
        <v>0</v>
      </c>
      <c r="T334" s="71">
        <f t="shared" si="117"/>
        <v>0</v>
      </c>
      <c r="U334" s="71" t="str">
        <f t="shared" ref="U334:U397" si="128">IF(AND(N334&lt;120.5,N334&gt;=80.5),"1","0")</f>
        <v>0</v>
      </c>
      <c r="V334" s="71">
        <f t="shared" si="118"/>
        <v>0</v>
      </c>
      <c r="W334" s="71" t="str">
        <f t="shared" ref="W334:W397" si="129">IF(AND(N334&lt;200.5,N334&gt;=120.5),"1","0")</f>
        <v>0</v>
      </c>
      <c r="X334" s="71">
        <f t="shared" si="119"/>
        <v>0</v>
      </c>
      <c r="Y334" s="71" t="str">
        <f t="shared" ref="Y334:Y397" si="130">IF(AND(N334&lt;999,N334&gt;=200.5),"1","0")</f>
        <v>0</v>
      </c>
      <c r="Z334" s="71">
        <f t="shared" si="120"/>
        <v>0</v>
      </c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</row>
    <row r="335" spans="1:39" ht="15.75" thickBot="1">
      <c r="A335" s="102">
        <v>43875.416805555556</v>
      </c>
      <c r="B335" s="64">
        <f>Parâmetros!G324*0.04*46.0055</f>
        <v>17.574101000000002</v>
      </c>
      <c r="C335" s="97">
        <f t="shared" ref="C335:C398" si="131">B335</f>
        <v>17.574101000000002</v>
      </c>
      <c r="D335" s="101">
        <f t="shared" si="110"/>
        <v>3.5148202000000008</v>
      </c>
      <c r="E335" s="60" t="str">
        <f t="shared" si="121"/>
        <v>1</v>
      </c>
      <c r="F335" s="69">
        <f t="shared" si="111"/>
        <v>-136.86525152499999</v>
      </c>
      <c r="G335" s="60" t="str">
        <f t="shared" si="122"/>
        <v>0</v>
      </c>
      <c r="H335" s="69">
        <f t="shared" si="112"/>
        <v>-27.432625762499995</v>
      </c>
      <c r="I335" s="60" t="str">
        <f t="shared" si="123"/>
        <v>0</v>
      </c>
      <c r="J335" s="69">
        <f t="shared" si="113"/>
        <v>91.50414071481481</v>
      </c>
      <c r="K335" s="60" t="str">
        <f t="shared" si="124"/>
        <v>0</v>
      </c>
      <c r="L335" s="69">
        <f t="shared" si="114"/>
        <v>83.213728341176449</v>
      </c>
      <c r="M335" s="73" t="str">
        <f t="shared" si="125"/>
        <v>0</v>
      </c>
      <c r="N335" s="76">
        <f t="shared" si="115"/>
        <v>3.5148202000000008</v>
      </c>
      <c r="O335" s="77">
        <v>260</v>
      </c>
      <c r="Q335" s="71" t="str">
        <f t="shared" si="126"/>
        <v>1</v>
      </c>
      <c r="R335" s="71">
        <f t="shared" si="116"/>
        <v>1</v>
      </c>
      <c r="S335" s="71" t="str">
        <f t="shared" si="127"/>
        <v>0</v>
      </c>
      <c r="T335" s="71">
        <f t="shared" si="117"/>
        <v>0</v>
      </c>
      <c r="U335" s="71" t="str">
        <f t="shared" si="128"/>
        <v>0</v>
      </c>
      <c r="V335" s="71">
        <f t="shared" si="118"/>
        <v>0</v>
      </c>
      <c r="W335" s="71" t="str">
        <f t="shared" si="129"/>
        <v>0</v>
      </c>
      <c r="X335" s="71">
        <f t="shared" si="119"/>
        <v>0</v>
      </c>
      <c r="Y335" s="71" t="str">
        <f t="shared" si="130"/>
        <v>0</v>
      </c>
      <c r="Z335" s="71">
        <f t="shared" si="120"/>
        <v>0</v>
      </c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</row>
    <row r="336" spans="1:39" ht="15.75" thickBot="1">
      <c r="A336" s="102">
        <v>43875.458472222221</v>
      </c>
      <c r="B336" s="64">
        <f>Parâmetros!G325*0.04*46.0055</f>
        <v>13.102366399999999</v>
      </c>
      <c r="C336" s="97">
        <f t="shared" si="131"/>
        <v>13.102366399999999</v>
      </c>
      <c r="D336" s="101">
        <f t="shared" si="110"/>
        <v>2.6204732799999997</v>
      </c>
      <c r="E336" s="60" t="str">
        <f t="shared" si="121"/>
        <v>1</v>
      </c>
      <c r="F336" s="69">
        <f t="shared" si="111"/>
        <v>-141.22519276</v>
      </c>
      <c r="G336" s="60" t="str">
        <f t="shared" si="122"/>
        <v>0</v>
      </c>
      <c r="H336" s="69">
        <f t="shared" si="112"/>
        <v>-29.612596379999999</v>
      </c>
      <c r="I336" s="60" t="str">
        <f t="shared" si="123"/>
        <v>0</v>
      </c>
      <c r="J336" s="69">
        <f t="shared" si="113"/>
        <v>91.068008574814812</v>
      </c>
      <c r="K336" s="60" t="str">
        <f t="shared" si="124"/>
        <v>0</v>
      </c>
      <c r="L336" s="69">
        <f t="shared" si="114"/>
        <v>82.740250560000007</v>
      </c>
      <c r="M336" s="73" t="str">
        <f t="shared" si="125"/>
        <v>0</v>
      </c>
      <c r="N336" s="76">
        <f t="shared" si="115"/>
        <v>2.6204732799999997</v>
      </c>
      <c r="O336" s="77">
        <v>260</v>
      </c>
      <c r="Q336" s="71" t="str">
        <f t="shared" si="126"/>
        <v>1</v>
      </c>
      <c r="R336" s="71">
        <f t="shared" si="116"/>
        <v>1</v>
      </c>
      <c r="S336" s="71" t="str">
        <f t="shared" si="127"/>
        <v>0</v>
      </c>
      <c r="T336" s="71">
        <f t="shared" si="117"/>
        <v>0</v>
      </c>
      <c r="U336" s="71" t="str">
        <f t="shared" si="128"/>
        <v>0</v>
      </c>
      <c r="V336" s="71">
        <f t="shared" si="118"/>
        <v>0</v>
      </c>
      <c r="W336" s="71" t="str">
        <f t="shared" si="129"/>
        <v>0</v>
      </c>
      <c r="X336" s="71">
        <f t="shared" si="119"/>
        <v>0</v>
      </c>
      <c r="Y336" s="71" t="str">
        <f t="shared" si="130"/>
        <v>0</v>
      </c>
      <c r="Z336" s="71">
        <f t="shared" si="120"/>
        <v>0</v>
      </c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</row>
    <row r="337" spans="1:39" ht="15.75" thickBot="1">
      <c r="A337" s="102">
        <v>43875.500138888892</v>
      </c>
      <c r="B337" s="64">
        <f>Parâmetros!G326*0.04*46.0055</f>
        <v>11.96143</v>
      </c>
      <c r="C337" s="97">
        <f t="shared" si="131"/>
        <v>11.96143</v>
      </c>
      <c r="D337" s="101">
        <f t="shared" si="110"/>
        <v>2.3922860000000004</v>
      </c>
      <c r="E337" s="60" t="str">
        <f t="shared" si="121"/>
        <v>1</v>
      </c>
      <c r="F337" s="69">
        <f t="shared" si="111"/>
        <v>-142.33760574999999</v>
      </c>
      <c r="G337" s="60" t="str">
        <f t="shared" si="122"/>
        <v>0</v>
      </c>
      <c r="H337" s="69">
        <f t="shared" si="112"/>
        <v>-30.168802874999997</v>
      </c>
      <c r="I337" s="60" t="str">
        <f t="shared" si="123"/>
        <v>0</v>
      </c>
      <c r="J337" s="69">
        <f t="shared" si="113"/>
        <v>90.956732061728388</v>
      </c>
      <c r="K337" s="60" t="str">
        <f t="shared" si="124"/>
        <v>0</v>
      </c>
      <c r="L337" s="69">
        <f t="shared" si="114"/>
        <v>82.619445529411763</v>
      </c>
      <c r="M337" s="73" t="str">
        <f t="shared" si="125"/>
        <v>0</v>
      </c>
      <c r="N337" s="76">
        <f t="shared" si="115"/>
        <v>2.3922860000000004</v>
      </c>
      <c r="O337" s="77">
        <v>260</v>
      </c>
      <c r="Q337" s="71" t="str">
        <f t="shared" si="126"/>
        <v>1</v>
      </c>
      <c r="R337" s="71">
        <f t="shared" si="116"/>
        <v>1</v>
      </c>
      <c r="S337" s="71" t="str">
        <f t="shared" si="127"/>
        <v>0</v>
      </c>
      <c r="T337" s="71">
        <f t="shared" si="117"/>
        <v>0</v>
      </c>
      <c r="U337" s="71" t="str">
        <f t="shared" si="128"/>
        <v>0</v>
      </c>
      <c r="V337" s="71">
        <f t="shared" si="118"/>
        <v>0</v>
      </c>
      <c r="W337" s="71" t="str">
        <f t="shared" si="129"/>
        <v>0</v>
      </c>
      <c r="X337" s="71">
        <f t="shared" si="119"/>
        <v>0</v>
      </c>
      <c r="Y337" s="71" t="str">
        <f t="shared" si="130"/>
        <v>0</v>
      </c>
      <c r="Z337" s="71">
        <f t="shared" si="120"/>
        <v>0</v>
      </c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</row>
    <row r="338" spans="1:39" ht="15.75" thickBot="1">
      <c r="A338" s="102">
        <v>43875.541805555556</v>
      </c>
      <c r="B338" s="64">
        <f>Parâmetros!G327*0.04*46.0055</f>
        <v>12.4030828</v>
      </c>
      <c r="C338" s="97">
        <f t="shared" si="131"/>
        <v>12.4030828</v>
      </c>
      <c r="D338" s="101">
        <f t="shared" si="110"/>
        <v>2.4806165600000001</v>
      </c>
      <c r="E338" s="60" t="str">
        <f t="shared" si="121"/>
        <v>1</v>
      </c>
      <c r="F338" s="69">
        <f t="shared" si="111"/>
        <v>-141.90699426999998</v>
      </c>
      <c r="G338" s="60" t="str">
        <f t="shared" si="122"/>
        <v>0</v>
      </c>
      <c r="H338" s="69">
        <f t="shared" si="112"/>
        <v>-29.953497134999992</v>
      </c>
      <c r="I338" s="60" t="str">
        <f t="shared" si="123"/>
        <v>0</v>
      </c>
      <c r="J338" s="69">
        <f t="shared" si="113"/>
        <v>90.999806840987645</v>
      </c>
      <c r="K338" s="60" t="str">
        <f t="shared" si="124"/>
        <v>0</v>
      </c>
      <c r="L338" s="69">
        <f t="shared" si="114"/>
        <v>82.666208767058819</v>
      </c>
      <c r="M338" s="73" t="str">
        <f t="shared" si="125"/>
        <v>0</v>
      </c>
      <c r="N338" s="76">
        <f t="shared" si="115"/>
        <v>2.4806165600000001</v>
      </c>
      <c r="O338" s="77">
        <v>260</v>
      </c>
      <c r="Q338" s="71" t="str">
        <f t="shared" si="126"/>
        <v>1</v>
      </c>
      <c r="R338" s="71">
        <f t="shared" si="116"/>
        <v>1</v>
      </c>
      <c r="S338" s="71" t="str">
        <f t="shared" si="127"/>
        <v>0</v>
      </c>
      <c r="T338" s="71">
        <f t="shared" si="117"/>
        <v>0</v>
      </c>
      <c r="U338" s="71" t="str">
        <f t="shared" si="128"/>
        <v>0</v>
      </c>
      <c r="V338" s="71">
        <f t="shared" si="118"/>
        <v>0</v>
      </c>
      <c r="W338" s="71" t="str">
        <f t="shared" si="129"/>
        <v>0</v>
      </c>
      <c r="X338" s="71">
        <f t="shared" si="119"/>
        <v>0</v>
      </c>
      <c r="Y338" s="71" t="str">
        <f t="shared" si="130"/>
        <v>0</v>
      </c>
      <c r="Z338" s="71">
        <f t="shared" si="120"/>
        <v>0</v>
      </c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</row>
    <row r="339" spans="1:39" ht="15.75" thickBot="1">
      <c r="A339" s="102">
        <v>43875.583472222221</v>
      </c>
      <c r="B339" s="64">
        <f>Parâmetros!G328*0.04*46.0055</f>
        <v>11.611788199999999</v>
      </c>
      <c r="C339" s="97">
        <f t="shared" si="131"/>
        <v>11.611788199999999</v>
      </c>
      <c r="D339" s="101">
        <f t="shared" si="110"/>
        <v>2.3223576399999999</v>
      </c>
      <c r="E339" s="60" t="str">
        <f t="shared" si="121"/>
        <v>1</v>
      </c>
      <c r="F339" s="69">
        <f t="shared" si="111"/>
        <v>-142.678506505</v>
      </c>
      <c r="G339" s="60" t="str">
        <f t="shared" si="122"/>
        <v>0</v>
      </c>
      <c r="H339" s="69">
        <f t="shared" si="112"/>
        <v>-30.339253252500001</v>
      </c>
      <c r="I339" s="60" t="str">
        <f t="shared" si="123"/>
        <v>0</v>
      </c>
      <c r="J339" s="69">
        <f t="shared" si="113"/>
        <v>90.922631194814812</v>
      </c>
      <c r="K339" s="60" t="str">
        <f t="shared" si="124"/>
        <v>0</v>
      </c>
      <c r="L339" s="69">
        <f t="shared" si="114"/>
        <v>82.582424632941184</v>
      </c>
      <c r="M339" s="73" t="str">
        <f t="shared" si="125"/>
        <v>0</v>
      </c>
      <c r="N339" s="76">
        <f t="shared" si="115"/>
        <v>2.3223576399999999</v>
      </c>
      <c r="O339" s="77">
        <v>260</v>
      </c>
      <c r="Q339" s="71" t="str">
        <f t="shared" si="126"/>
        <v>1</v>
      </c>
      <c r="R339" s="71">
        <f t="shared" si="116"/>
        <v>1</v>
      </c>
      <c r="S339" s="71" t="str">
        <f t="shared" si="127"/>
        <v>0</v>
      </c>
      <c r="T339" s="71">
        <f t="shared" si="117"/>
        <v>0</v>
      </c>
      <c r="U339" s="71" t="str">
        <f t="shared" si="128"/>
        <v>0</v>
      </c>
      <c r="V339" s="71">
        <f t="shared" si="118"/>
        <v>0</v>
      </c>
      <c r="W339" s="71" t="str">
        <f t="shared" si="129"/>
        <v>0</v>
      </c>
      <c r="X339" s="71">
        <f t="shared" si="119"/>
        <v>0</v>
      </c>
      <c r="Y339" s="71" t="str">
        <f t="shared" si="130"/>
        <v>0</v>
      </c>
      <c r="Z339" s="71">
        <f t="shared" si="120"/>
        <v>0</v>
      </c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</row>
    <row r="340" spans="1:39" ht="15.75" thickBot="1">
      <c r="A340" s="102">
        <v>43875.625138888892</v>
      </c>
      <c r="B340" s="64">
        <f>Parâmetros!G329*0.04*46.0055</f>
        <v>12.182256400000002</v>
      </c>
      <c r="C340" s="97">
        <f t="shared" si="131"/>
        <v>12.182256400000002</v>
      </c>
      <c r="D340" s="101">
        <f t="shared" si="110"/>
        <v>2.4364512800000004</v>
      </c>
      <c r="E340" s="60" t="str">
        <f t="shared" si="121"/>
        <v>1</v>
      </c>
      <c r="F340" s="69">
        <f t="shared" si="111"/>
        <v>-142.12230001</v>
      </c>
      <c r="G340" s="60" t="str">
        <f t="shared" si="122"/>
        <v>0</v>
      </c>
      <c r="H340" s="69">
        <f t="shared" si="112"/>
        <v>-30.061150005000002</v>
      </c>
      <c r="I340" s="60" t="str">
        <f t="shared" si="123"/>
        <v>0</v>
      </c>
      <c r="J340" s="69">
        <f t="shared" si="113"/>
        <v>90.978269451358031</v>
      </c>
      <c r="K340" s="60" t="str">
        <f t="shared" si="124"/>
        <v>0</v>
      </c>
      <c r="L340" s="69">
        <f t="shared" si="114"/>
        <v>82.642827148235284</v>
      </c>
      <c r="M340" s="73" t="str">
        <f t="shared" si="125"/>
        <v>0</v>
      </c>
      <c r="N340" s="76">
        <f t="shared" si="115"/>
        <v>2.4364512800000004</v>
      </c>
      <c r="O340" s="77">
        <v>260</v>
      </c>
      <c r="Q340" s="71" t="str">
        <f t="shared" si="126"/>
        <v>1</v>
      </c>
      <c r="R340" s="71">
        <f t="shared" si="116"/>
        <v>1</v>
      </c>
      <c r="S340" s="71" t="str">
        <f t="shared" si="127"/>
        <v>0</v>
      </c>
      <c r="T340" s="71">
        <f t="shared" si="117"/>
        <v>0</v>
      </c>
      <c r="U340" s="71" t="str">
        <f t="shared" si="128"/>
        <v>0</v>
      </c>
      <c r="V340" s="71">
        <f t="shared" si="118"/>
        <v>0</v>
      </c>
      <c r="W340" s="71" t="str">
        <f t="shared" si="129"/>
        <v>0</v>
      </c>
      <c r="X340" s="71">
        <f t="shared" si="119"/>
        <v>0</v>
      </c>
      <c r="Y340" s="71" t="str">
        <f t="shared" si="130"/>
        <v>0</v>
      </c>
      <c r="Z340" s="71">
        <f t="shared" si="120"/>
        <v>0</v>
      </c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</row>
    <row r="341" spans="1:39" ht="15.75" thickBot="1">
      <c r="A341" s="102">
        <v>43875.666805555556</v>
      </c>
      <c r="B341" s="64">
        <f>Parâmetros!G330*0.04*46.0055</f>
        <v>16.525175600000001</v>
      </c>
      <c r="C341" s="97">
        <f t="shared" si="131"/>
        <v>16.525175600000001</v>
      </c>
      <c r="D341" s="101">
        <f t="shared" si="110"/>
        <v>3.3050351199999999</v>
      </c>
      <c r="E341" s="60" t="str">
        <f t="shared" si="121"/>
        <v>1</v>
      </c>
      <c r="F341" s="69">
        <f t="shared" si="111"/>
        <v>-137.88795379000001</v>
      </c>
      <c r="G341" s="60" t="str">
        <f t="shared" si="122"/>
        <v>0</v>
      </c>
      <c r="H341" s="69">
        <f t="shared" si="112"/>
        <v>-27.943976895000006</v>
      </c>
      <c r="I341" s="60" t="str">
        <f t="shared" si="123"/>
        <v>0</v>
      </c>
      <c r="J341" s="69">
        <f t="shared" si="113"/>
        <v>91.401838114074081</v>
      </c>
      <c r="K341" s="60" t="str">
        <f t="shared" si="124"/>
        <v>0</v>
      </c>
      <c r="L341" s="69">
        <f t="shared" si="114"/>
        <v>83.10266565176471</v>
      </c>
      <c r="M341" s="73" t="str">
        <f t="shared" si="125"/>
        <v>0</v>
      </c>
      <c r="N341" s="76">
        <f t="shared" si="115"/>
        <v>3.3050351199999999</v>
      </c>
      <c r="O341" s="77">
        <v>260</v>
      </c>
      <c r="Q341" s="71" t="str">
        <f t="shared" si="126"/>
        <v>1</v>
      </c>
      <c r="R341" s="71">
        <f t="shared" si="116"/>
        <v>1</v>
      </c>
      <c r="S341" s="71" t="str">
        <f t="shared" si="127"/>
        <v>0</v>
      </c>
      <c r="T341" s="71">
        <f t="shared" si="117"/>
        <v>0</v>
      </c>
      <c r="U341" s="71" t="str">
        <f t="shared" si="128"/>
        <v>0</v>
      </c>
      <c r="V341" s="71">
        <f t="shared" si="118"/>
        <v>0</v>
      </c>
      <c r="W341" s="71" t="str">
        <f t="shared" si="129"/>
        <v>0</v>
      </c>
      <c r="X341" s="71">
        <f t="shared" si="119"/>
        <v>0</v>
      </c>
      <c r="Y341" s="71" t="str">
        <f t="shared" si="130"/>
        <v>0</v>
      </c>
      <c r="Z341" s="71">
        <f t="shared" si="120"/>
        <v>0</v>
      </c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</row>
    <row r="342" spans="1:39" ht="15.75" thickBot="1">
      <c r="A342" s="102">
        <v>43875.708472222221</v>
      </c>
      <c r="B342" s="64">
        <f>Parâmetros!G331*0.04*46.0055</f>
        <v>14.500933599999998</v>
      </c>
      <c r="C342" s="97">
        <f t="shared" si="131"/>
        <v>14.500933599999998</v>
      </c>
      <c r="D342" s="101">
        <f t="shared" si="110"/>
        <v>2.9001867199999998</v>
      </c>
      <c r="E342" s="60" t="str">
        <f t="shared" si="121"/>
        <v>1</v>
      </c>
      <c r="F342" s="69">
        <f t="shared" si="111"/>
        <v>-139.86158974</v>
      </c>
      <c r="G342" s="60" t="str">
        <f t="shared" si="122"/>
        <v>0</v>
      </c>
      <c r="H342" s="69">
        <f t="shared" si="112"/>
        <v>-28.93079487</v>
      </c>
      <c r="I342" s="60" t="str">
        <f t="shared" si="123"/>
        <v>0</v>
      </c>
      <c r="J342" s="69">
        <f t="shared" si="113"/>
        <v>91.20441204246913</v>
      </c>
      <c r="K342" s="60" t="str">
        <f t="shared" si="124"/>
        <v>0</v>
      </c>
      <c r="L342" s="69">
        <f t="shared" si="114"/>
        <v>82.888334145882354</v>
      </c>
      <c r="M342" s="73" t="str">
        <f t="shared" si="125"/>
        <v>0</v>
      </c>
      <c r="N342" s="76">
        <f t="shared" si="115"/>
        <v>2.9001867199999998</v>
      </c>
      <c r="O342" s="77">
        <v>260</v>
      </c>
      <c r="Q342" s="71" t="str">
        <f t="shared" si="126"/>
        <v>1</v>
      </c>
      <c r="R342" s="71">
        <f t="shared" si="116"/>
        <v>1</v>
      </c>
      <c r="S342" s="71" t="str">
        <f t="shared" si="127"/>
        <v>0</v>
      </c>
      <c r="T342" s="71">
        <f t="shared" si="117"/>
        <v>0</v>
      </c>
      <c r="U342" s="71" t="str">
        <f t="shared" si="128"/>
        <v>0</v>
      </c>
      <c r="V342" s="71">
        <f t="shared" si="118"/>
        <v>0</v>
      </c>
      <c r="W342" s="71" t="str">
        <f t="shared" si="129"/>
        <v>0</v>
      </c>
      <c r="X342" s="71">
        <f t="shared" si="119"/>
        <v>0</v>
      </c>
      <c r="Y342" s="71" t="str">
        <f t="shared" si="130"/>
        <v>0</v>
      </c>
      <c r="Z342" s="71">
        <f t="shared" si="120"/>
        <v>0</v>
      </c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</row>
    <row r="343" spans="1:39" ht="15.75" thickBot="1">
      <c r="A343" s="102">
        <v>43875.750138888892</v>
      </c>
      <c r="B343" s="64">
        <f>Parâmetros!G332*0.04*46.0055</f>
        <v>17.960547200000001</v>
      </c>
      <c r="C343" s="97">
        <f t="shared" si="131"/>
        <v>17.960547200000001</v>
      </c>
      <c r="D343" s="101">
        <f t="shared" si="110"/>
        <v>3.5921094400000002</v>
      </c>
      <c r="E343" s="60" t="str">
        <f t="shared" si="121"/>
        <v>1</v>
      </c>
      <c r="F343" s="69">
        <f t="shared" si="111"/>
        <v>-136.48846648</v>
      </c>
      <c r="G343" s="60" t="str">
        <f t="shared" si="122"/>
        <v>0</v>
      </c>
      <c r="H343" s="69">
        <f t="shared" si="112"/>
        <v>-27.24423324</v>
      </c>
      <c r="I343" s="60" t="str">
        <f t="shared" si="123"/>
        <v>0</v>
      </c>
      <c r="J343" s="69">
        <f t="shared" si="113"/>
        <v>91.541831146666667</v>
      </c>
      <c r="K343" s="60" t="str">
        <f t="shared" si="124"/>
        <v>0</v>
      </c>
      <c r="L343" s="69">
        <f t="shared" si="114"/>
        <v>83.254646174117653</v>
      </c>
      <c r="M343" s="73" t="str">
        <f t="shared" si="125"/>
        <v>0</v>
      </c>
      <c r="N343" s="76">
        <f t="shared" si="115"/>
        <v>3.5921094400000002</v>
      </c>
      <c r="O343" s="77">
        <v>260</v>
      </c>
      <c r="Q343" s="71" t="str">
        <f t="shared" si="126"/>
        <v>1</v>
      </c>
      <c r="R343" s="71">
        <f t="shared" si="116"/>
        <v>1</v>
      </c>
      <c r="S343" s="71" t="str">
        <f t="shared" si="127"/>
        <v>0</v>
      </c>
      <c r="T343" s="71">
        <f t="shared" si="117"/>
        <v>0</v>
      </c>
      <c r="U343" s="71" t="str">
        <f t="shared" si="128"/>
        <v>0</v>
      </c>
      <c r="V343" s="71">
        <f t="shared" si="118"/>
        <v>0</v>
      </c>
      <c r="W343" s="71" t="str">
        <f t="shared" si="129"/>
        <v>0</v>
      </c>
      <c r="X343" s="71">
        <f t="shared" si="119"/>
        <v>0</v>
      </c>
      <c r="Y343" s="71" t="str">
        <f t="shared" si="130"/>
        <v>0</v>
      </c>
      <c r="Z343" s="71">
        <f t="shared" si="120"/>
        <v>0</v>
      </c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</row>
    <row r="344" spans="1:39" ht="15.75" thickBot="1">
      <c r="A344" s="102">
        <v>43875.791805555556</v>
      </c>
      <c r="B344" s="64">
        <f>Parâmetros!G333*0.04*46.0055</f>
        <v>22.763521399999998</v>
      </c>
      <c r="C344" s="97">
        <f t="shared" si="131"/>
        <v>22.763521399999998</v>
      </c>
      <c r="D344" s="101">
        <f t="shared" si="110"/>
        <v>4.5527042799999995</v>
      </c>
      <c r="E344" s="60" t="str">
        <f t="shared" si="121"/>
        <v>1</v>
      </c>
      <c r="F344" s="69">
        <f t="shared" si="111"/>
        <v>-131.80556663499999</v>
      </c>
      <c r="G344" s="60" t="str">
        <f t="shared" si="122"/>
        <v>0</v>
      </c>
      <c r="H344" s="69">
        <f t="shared" si="112"/>
        <v>-24.902783317499996</v>
      </c>
      <c r="I344" s="60" t="str">
        <f t="shared" si="123"/>
        <v>0</v>
      </c>
      <c r="J344" s="69">
        <f t="shared" si="113"/>
        <v>92.010269371111121</v>
      </c>
      <c r="K344" s="60" t="str">
        <f t="shared" si="124"/>
        <v>0</v>
      </c>
      <c r="L344" s="69">
        <f t="shared" si="114"/>
        <v>83.763196383529404</v>
      </c>
      <c r="M344" s="73" t="str">
        <f t="shared" si="125"/>
        <v>0</v>
      </c>
      <c r="N344" s="76">
        <f t="shared" si="115"/>
        <v>4.5527042799999995</v>
      </c>
      <c r="O344" s="77">
        <v>260</v>
      </c>
      <c r="Q344" s="71" t="str">
        <f t="shared" si="126"/>
        <v>1</v>
      </c>
      <c r="R344" s="71">
        <f t="shared" si="116"/>
        <v>1</v>
      </c>
      <c r="S344" s="71" t="str">
        <f t="shared" si="127"/>
        <v>0</v>
      </c>
      <c r="T344" s="71">
        <f t="shared" si="117"/>
        <v>0</v>
      </c>
      <c r="U344" s="71" t="str">
        <f t="shared" si="128"/>
        <v>0</v>
      </c>
      <c r="V344" s="71">
        <f t="shared" si="118"/>
        <v>0</v>
      </c>
      <c r="W344" s="71" t="str">
        <f t="shared" si="129"/>
        <v>0</v>
      </c>
      <c r="X344" s="71">
        <f t="shared" si="119"/>
        <v>0</v>
      </c>
      <c r="Y344" s="71" t="str">
        <f t="shared" si="130"/>
        <v>0</v>
      </c>
      <c r="Z344" s="71">
        <f t="shared" si="120"/>
        <v>0</v>
      </c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</row>
    <row r="345" spans="1:39" ht="15.75" thickBot="1">
      <c r="A345" s="102">
        <v>43875.833472222221</v>
      </c>
      <c r="B345" s="64">
        <f>Parâmetros!G334*0.04*46.0055</f>
        <v>23.830849000000001</v>
      </c>
      <c r="C345" s="97">
        <f t="shared" si="131"/>
        <v>23.830849000000001</v>
      </c>
      <c r="D345" s="101">
        <f t="shared" si="110"/>
        <v>4.7661698000000001</v>
      </c>
      <c r="E345" s="60" t="str">
        <f t="shared" si="121"/>
        <v>1</v>
      </c>
      <c r="F345" s="69">
        <f t="shared" si="111"/>
        <v>-130.76492222499999</v>
      </c>
      <c r="G345" s="60" t="str">
        <f t="shared" si="122"/>
        <v>0</v>
      </c>
      <c r="H345" s="69">
        <f t="shared" si="112"/>
        <v>-24.382461112499996</v>
      </c>
      <c r="I345" s="60" t="str">
        <f t="shared" si="123"/>
        <v>0</v>
      </c>
      <c r="J345" s="69">
        <f t="shared" si="113"/>
        <v>92.114366754320983</v>
      </c>
      <c r="K345" s="60" t="str">
        <f t="shared" si="124"/>
        <v>0</v>
      </c>
      <c r="L345" s="69">
        <f t="shared" si="114"/>
        <v>83.876207541176456</v>
      </c>
      <c r="M345" s="73" t="str">
        <f t="shared" si="125"/>
        <v>0</v>
      </c>
      <c r="N345" s="76">
        <f t="shared" si="115"/>
        <v>4.7661698000000001</v>
      </c>
      <c r="O345" s="77">
        <v>260</v>
      </c>
      <c r="Q345" s="71" t="str">
        <f t="shared" si="126"/>
        <v>1</v>
      </c>
      <c r="R345" s="71">
        <f t="shared" si="116"/>
        <v>1</v>
      </c>
      <c r="S345" s="71" t="str">
        <f t="shared" si="127"/>
        <v>0</v>
      </c>
      <c r="T345" s="71">
        <f t="shared" si="117"/>
        <v>0</v>
      </c>
      <c r="U345" s="71" t="str">
        <f t="shared" si="128"/>
        <v>0</v>
      </c>
      <c r="V345" s="71">
        <f t="shared" si="118"/>
        <v>0</v>
      </c>
      <c r="W345" s="71" t="str">
        <f t="shared" si="129"/>
        <v>0</v>
      </c>
      <c r="X345" s="71">
        <f t="shared" si="119"/>
        <v>0</v>
      </c>
      <c r="Y345" s="71" t="str">
        <f t="shared" si="130"/>
        <v>0</v>
      </c>
      <c r="Z345" s="71">
        <f t="shared" si="120"/>
        <v>0</v>
      </c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</row>
    <row r="346" spans="1:39" ht="15.75" thickBot="1">
      <c r="A346" s="102">
        <v>43875.875138888892</v>
      </c>
      <c r="B346" s="64">
        <f>Parâmetros!G335*0.04*46.0055</f>
        <v>21.2729432</v>
      </c>
      <c r="C346" s="97">
        <f t="shared" si="131"/>
        <v>21.2729432</v>
      </c>
      <c r="D346" s="101">
        <f t="shared" si="110"/>
        <v>4.2545886399999997</v>
      </c>
      <c r="E346" s="60" t="str">
        <f t="shared" si="121"/>
        <v>1</v>
      </c>
      <c r="F346" s="69">
        <f t="shared" si="111"/>
        <v>-133.25888038000002</v>
      </c>
      <c r="G346" s="60" t="str">
        <f t="shared" si="122"/>
        <v>0</v>
      </c>
      <c r="H346" s="69">
        <f t="shared" si="112"/>
        <v>-25.629440190000011</v>
      </c>
      <c r="I346" s="60" t="str">
        <f t="shared" si="123"/>
        <v>0</v>
      </c>
      <c r="J346" s="69">
        <f t="shared" si="113"/>
        <v>91.864891991111108</v>
      </c>
      <c r="K346" s="60" t="str">
        <f t="shared" si="124"/>
        <v>0</v>
      </c>
      <c r="L346" s="69">
        <f t="shared" si="114"/>
        <v>83.605370456470595</v>
      </c>
      <c r="M346" s="73" t="str">
        <f t="shared" si="125"/>
        <v>0</v>
      </c>
      <c r="N346" s="76">
        <f t="shared" si="115"/>
        <v>4.2545886399999997</v>
      </c>
      <c r="O346" s="77">
        <v>260</v>
      </c>
      <c r="Q346" s="71" t="str">
        <f t="shared" si="126"/>
        <v>1</v>
      </c>
      <c r="R346" s="71">
        <f t="shared" si="116"/>
        <v>1</v>
      </c>
      <c r="S346" s="71" t="str">
        <f t="shared" si="127"/>
        <v>0</v>
      </c>
      <c r="T346" s="71">
        <f t="shared" si="117"/>
        <v>0</v>
      </c>
      <c r="U346" s="71" t="str">
        <f t="shared" si="128"/>
        <v>0</v>
      </c>
      <c r="V346" s="71">
        <f t="shared" si="118"/>
        <v>0</v>
      </c>
      <c r="W346" s="71" t="str">
        <f t="shared" si="129"/>
        <v>0</v>
      </c>
      <c r="X346" s="71">
        <f t="shared" si="119"/>
        <v>0</v>
      </c>
      <c r="Y346" s="71" t="str">
        <f t="shared" si="130"/>
        <v>0</v>
      </c>
      <c r="Z346" s="71">
        <f t="shared" si="120"/>
        <v>0</v>
      </c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</row>
    <row r="347" spans="1:39" ht="15.75" thickBot="1">
      <c r="A347" s="102">
        <v>43875.916805555556</v>
      </c>
      <c r="B347" s="64">
        <f>Parâmetros!G336*0.04*46.0055</f>
        <v>14.1144874</v>
      </c>
      <c r="C347" s="97">
        <f t="shared" si="131"/>
        <v>14.1144874</v>
      </c>
      <c r="D347" s="101">
        <f t="shared" si="110"/>
        <v>2.82289748</v>
      </c>
      <c r="E347" s="60" t="str">
        <f t="shared" si="121"/>
        <v>1</v>
      </c>
      <c r="F347" s="69">
        <f t="shared" si="111"/>
        <v>-140.23837478499999</v>
      </c>
      <c r="G347" s="60" t="str">
        <f t="shared" si="122"/>
        <v>0</v>
      </c>
      <c r="H347" s="69">
        <f t="shared" si="112"/>
        <v>-29.119187392499995</v>
      </c>
      <c r="I347" s="60" t="str">
        <f t="shared" si="123"/>
        <v>0</v>
      </c>
      <c r="J347" s="69">
        <f t="shared" si="113"/>
        <v>91.166721610617287</v>
      </c>
      <c r="K347" s="60" t="str">
        <f t="shared" si="124"/>
        <v>0</v>
      </c>
      <c r="L347" s="69">
        <f t="shared" si="114"/>
        <v>82.847416312941164</v>
      </c>
      <c r="M347" s="73" t="str">
        <f t="shared" si="125"/>
        <v>0</v>
      </c>
      <c r="N347" s="76">
        <f t="shared" si="115"/>
        <v>2.82289748</v>
      </c>
      <c r="O347" s="77">
        <v>260</v>
      </c>
      <c r="Q347" s="71" t="str">
        <f t="shared" si="126"/>
        <v>1</v>
      </c>
      <c r="R347" s="71">
        <f t="shared" si="116"/>
        <v>1</v>
      </c>
      <c r="S347" s="71" t="str">
        <f t="shared" si="127"/>
        <v>0</v>
      </c>
      <c r="T347" s="71">
        <f t="shared" si="117"/>
        <v>0</v>
      </c>
      <c r="U347" s="71" t="str">
        <f t="shared" si="128"/>
        <v>0</v>
      </c>
      <c r="V347" s="71">
        <f t="shared" si="118"/>
        <v>0</v>
      </c>
      <c r="W347" s="71" t="str">
        <f t="shared" si="129"/>
        <v>0</v>
      </c>
      <c r="X347" s="71">
        <f t="shared" si="119"/>
        <v>0</v>
      </c>
      <c r="Y347" s="71" t="str">
        <f t="shared" si="130"/>
        <v>0</v>
      </c>
      <c r="Z347" s="71">
        <f t="shared" si="120"/>
        <v>0</v>
      </c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</row>
    <row r="348" spans="1:39" ht="15.75" thickBot="1">
      <c r="A348" s="102">
        <v>43875.958472222221</v>
      </c>
      <c r="B348" s="64">
        <f>Parâmetros!G337*0.04*46.0055</f>
        <v>12.623909200000002</v>
      </c>
      <c r="C348" s="97">
        <f t="shared" si="131"/>
        <v>12.623909200000002</v>
      </c>
      <c r="D348" s="101">
        <f t="shared" si="110"/>
        <v>2.5247818400000006</v>
      </c>
      <c r="E348" s="60" t="str">
        <f t="shared" si="121"/>
        <v>1</v>
      </c>
      <c r="F348" s="69">
        <f t="shared" si="111"/>
        <v>-141.69168852999999</v>
      </c>
      <c r="G348" s="60" t="str">
        <f t="shared" si="122"/>
        <v>0</v>
      </c>
      <c r="H348" s="69">
        <f t="shared" si="112"/>
        <v>-29.845844264999997</v>
      </c>
      <c r="I348" s="60" t="str">
        <f t="shared" si="123"/>
        <v>0</v>
      </c>
      <c r="J348" s="69">
        <f t="shared" si="113"/>
        <v>91.021344230617288</v>
      </c>
      <c r="K348" s="60" t="str">
        <f t="shared" si="124"/>
        <v>0</v>
      </c>
      <c r="L348" s="69">
        <f t="shared" si="114"/>
        <v>82.689590385882354</v>
      </c>
      <c r="M348" s="73" t="str">
        <f t="shared" si="125"/>
        <v>0</v>
      </c>
      <c r="N348" s="76">
        <f t="shared" si="115"/>
        <v>2.5247818400000006</v>
      </c>
      <c r="O348" s="77">
        <v>260</v>
      </c>
      <c r="Q348" s="71" t="str">
        <f t="shared" si="126"/>
        <v>1</v>
      </c>
      <c r="R348" s="71">
        <f t="shared" si="116"/>
        <v>1</v>
      </c>
      <c r="S348" s="71" t="str">
        <f t="shared" si="127"/>
        <v>0</v>
      </c>
      <c r="T348" s="71">
        <f t="shared" si="117"/>
        <v>0</v>
      </c>
      <c r="U348" s="71" t="str">
        <f t="shared" si="128"/>
        <v>0</v>
      </c>
      <c r="V348" s="71">
        <f t="shared" si="118"/>
        <v>0</v>
      </c>
      <c r="W348" s="71" t="str">
        <f t="shared" si="129"/>
        <v>0</v>
      </c>
      <c r="X348" s="71">
        <f t="shared" si="119"/>
        <v>0</v>
      </c>
      <c r="Y348" s="71" t="str">
        <f t="shared" si="130"/>
        <v>0</v>
      </c>
      <c r="Z348" s="71">
        <f t="shared" si="120"/>
        <v>0</v>
      </c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</row>
    <row r="349" spans="1:39" ht="15.75" thickBot="1">
      <c r="A349" s="102">
        <v>43876.000138888892</v>
      </c>
      <c r="B349" s="64">
        <f>Parâmetros!G338*0.04*46.0055</f>
        <v>14.813770999999999</v>
      </c>
      <c r="C349" s="97">
        <f t="shared" si="131"/>
        <v>14.813770999999999</v>
      </c>
      <c r="D349" s="101">
        <f t="shared" si="110"/>
        <v>2.9627541999999996</v>
      </c>
      <c r="E349" s="60" t="str">
        <f t="shared" si="121"/>
        <v>1</v>
      </c>
      <c r="F349" s="69">
        <f t="shared" si="111"/>
        <v>-139.55657327500001</v>
      </c>
      <c r="G349" s="60" t="str">
        <f t="shared" si="122"/>
        <v>0</v>
      </c>
      <c r="H349" s="69">
        <f t="shared" si="112"/>
        <v>-28.778286637500003</v>
      </c>
      <c r="I349" s="60" t="str">
        <f t="shared" si="123"/>
        <v>0</v>
      </c>
      <c r="J349" s="69">
        <f t="shared" si="113"/>
        <v>91.234923344444439</v>
      </c>
      <c r="K349" s="60" t="str">
        <f t="shared" si="124"/>
        <v>0</v>
      </c>
      <c r="L349" s="69">
        <f t="shared" si="114"/>
        <v>82.921458105882365</v>
      </c>
      <c r="M349" s="73" t="str">
        <f t="shared" si="125"/>
        <v>0</v>
      </c>
      <c r="N349" s="76">
        <f t="shared" si="115"/>
        <v>2.9627541999999996</v>
      </c>
      <c r="O349" s="77">
        <v>260</v>
      </c>
      <c r="Q349" s="71" t="str">
        <f t="shared" si="126"/>
        <v>1</v>
      </c>
      <c r="R349" s="71">
        <f t="shared" si="116"/>
        <v>1</v>
      </c>
      <c r="S349" s="71" t="str">
        <f t="shared" si="127"/>
        <v>0</v>
      </c>
      <c r="T349" s="71">
        <f t="shared" si="117"/>
        <v>0</v>
      </c>
      <c r="U349" s="71" t="str">
        <f t="shared" si="128"/>
        <v>0</v>
      </c>
      <c r="V349" s="71">
        <f t="shared" si="118"/>
        <v>0</v>
      </c>
      <c r="W349" s="71" t="str">
        <f t="shared" si="129"/>
        <v>0</v>
      </c>
      <c r="X349" s="71">
        <f t="shared" si="119"/>
        <v>0</v>
      </c>
      <c r="Y349" s="71" t="str">
        <f t="shared" si="130"/>
        <v>0</v>
      </c>
      <c r="Z349" s="71">
        <f t="shared" si="120"/>
        <v>0</v>
      </c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</row>
    <row r="350" spans="1:39" ht="15.75" thickBot="1">
      <c r="A350" s="102">
        <v>43876.041805555556</v>
      </c>
      <c r="B350" s="64">
        <f>Parâmetros!G339*0.04*46.0055</f>
        <v>10.268427600000001</v>
      </c>
      <c r="C350" s="97">
        <f t="shared" si="131"/>
        <v>10.268427600000001</v>
      </c>
      <c r="D350" s="101">
        <f t="shared" si="110"/>
        <v>2.0536855200000002</v>
      </c>
      <c r="E350" s="60" t="str">
        <f t="shared" si="121"/>
        <v>1</v>
      </c>
      <c r="F350" s="69">
        <f t="shared" si="111"/>
        <v>-143.98828308999998</v>
      </c>
      <c r="G350" s="60" t="str">
        <f t="shared" si="122"/>
        <v>0</v>
      </c>
      <c r="H350" s="69">
        <f t="shared" si="112"/>
        <v>-30.994141544999991</v>
      </c>
      <c r="I350" s="60" t="str">
        <f t="shared" si="123"/>
        <v>0</v>
      </c>
      <c r="J350" s="69">
        <f t="shared" si="113"/>
        <v>90.791612074567894</v>
      </c>
      <c r="K350" s="60" t="str">
        <f t="shared" si="124"/>
        <v>0</v>
      </c>
      <c r="L350" s="69">
        <f t="shared" si="114"/>
        <v>82.440186451764703</v>
      </c>
      <c r="M350" s="73" t="str">
        <f t="shared" si="125"/>
        <v>0</v>
      </c>
      <c r="N350" s="76">
        <f t="shared" si="115"/>
        <v>2.0536855200000002</v>
      </c>
      <c r="O350" s="77">
        <v>260</v>
      </c>
      <c r="Q350" s="71" t="str">
        <f t="shared" si="126"/>
        <v>1</v>
      </c>
      <c r="R350" s="71">
        <f t="shared" si="116"/>
        <v>1</v>
      </c>
      <c r="S350" s="71" t="str">
        <f t="shared" si="127"/>
        <v>0</v>
      </c>
      <c r="T350" s="71">
        <f t="shared" si="117"/>
        <v>0</v>
      </c>
      <c r="U350" s="71" t="str">
        <f t="shared" si="128"/>
        <v>0</v>
      </c>
      <c r="V350" s="71">
        <f t="shared" si="118"/>
        <v>0</v>
      </c>
      <c r="W350" s="71" t="str">
        <f t="shared" si="129"/>
        <v>0</v>
      </c>
      <c r="X350" s="71">
        <f t="shared" si="119"/>
        <v>0</v>
      </c>
      <c r="Y350" s="71" t="str">
        <f t="shared" si="130"/>
        <v>0</v>
      </c>
      <c r="Z350" s="71">
        <f t="shared" si="120"/>
        <v>0</v>
      </c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</row>
    <row r="351" spans="1:39" ht="15.75" thickBot="1">
      <c r="A351" s="102">
        <v>43876.083472222221</v>
      </c>
      <c r="B351" s="64">
        <f>Parâmetros!G340*0.04*46.0055</f>
        <v>8.5202185999999998</v>
      </c>
      <c r="C351" s="97">
        <f t="shared" si="131"/>
        <v>8.5202185999999998</v>
      </c>
      <c r="D351" s="101">
        <f t="shared" si="110"/>
        <v>1.70404372</v>
      </c>
      <c r="E351" s="60" t="str">
        <f t="shared" si="121"/>
        <v>1</v>
      </c>
      <c r="F351" s="69">
        <f t="shared" si="111"/>
        <v>-145.69278686499999</v>
      </c>
      <c r="G351" s="60" t="str">
        <f t="shared" si="122"/>
        <v>0</v>
      </c>
      <c r="H351" s="69">
        <f t="shared" si="112"/>
        <v>-31.846393432499994</v>
      </c>
      <c r="I351" s="60" t="str">
        <f t="shared" si="123"/>
        <v>0</v>
      </c>
      <c r="J351" s="69">
        <f t="shared" si="113"/>
        <v>90.621107739999999</v>
      </c>
      <c r="K351" s="60" t="str">
        <f t="shared" si="124"/>
        <v>0</v>
      </c>
      <c r="L351" s="69">
        <f t="shared" si="114"/>
        <v>82.255081969411748</v>
      </c>
      <c r="M351" s="73" t="str">
        <f t="shared" si="125"/>
        <v>0</v>
      </c>
      <c r="N351" s="76">
        <f t="shared" si="115"/>
        <v>1.70404372</v>
      </c>
      <c r="O351" s="77">
        <v>260</v>
      </c>
      <c r="Q351" s="71" t="str">
        <f t="shared" si="126"/>
        <v>1</v>
      </c>
      <c r="R351" s="71">
        <f t="shared" si="116"/>
        <v>1</v>
      </c>
      <c r="S351" s="71" t="str">
        <f t="shared" si="127"/>
        <v>0</v>
      </c>
      <c r="T351" s="71">
        <f t="shared" si="117"/>
        <v>0</v>
      </c>
      <c r="U351" s="71" t="str">
        <f t="shared" si="128"/>
        <v>0</v>
      </c>
      <c r="V351" s="71">
        <f t="shared" si="118"/>
        <v>0</v>
      </c>
      <c r="W351" s="71" t="str">
        <f t="shared" si="129"/>
        <v>0</v>
      </c>
      <c r="X351" s="71">
        <f t="shared" si="119"/>
        <v>0</v>
      </c>
      <c r="Y351" s="71" t="str">
        <f t="shared" si="130"/>
        <v>0</v>
      </c>
      <c r="Z351" s="71">
        <f t="shared" si="120"/>
        <v>0</v>
      </c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</row>
    <row r="352" spans="1:39" ht="15.75" thickBot="1">
      <c r="A352" s="102">
        <v>43876.125138888892</v>
      </c>
      <c r="B352" s="64">
        <f>Parâmetros!G341*0.04*46.0055</f>
        <v>7.2688689999999996</v>
      </c>
      <c r="C352" s="97">
        <f t="shared" si="131"/>
        <v>7.2688689999999996</v>
      </c>
      <c r="D352" s="101">
        <f t="shared" si="110"/>
        <v>1.4537738</v>
      </c>
      <c r="E352" s="60" t="str">
        <f t="shared" si="121"/>
        <v>1</v>
      </c>
      <c r="F352" s="69">
        <f t="shared" si="111"/>
        <v>-146.91285272499999</v>
      </c>
      <c r="G352" s="60" t="str">
        <f t="shared" si="122"/>
        <v>0</v>
      </c>
      <c r="H352" s="69">
        <f t="shared" si="112"/>
        <v>-32.456426362499997</v>
      </c>
      <c r="I352" s="60" t="str">
        <f t="shared" si="123"/>
        <v>0</v>
      </c>
      <c r="J352" s="69">
        <f t="shared" si="113"/>
        <v>90.499062532098762</v>
      </c>
      <c r="K352" s="60" t="str">
        <f t="shared" si="124"/>
        <v>0</v>
      </c>
      <c r="L352" s="69">
        <f t="shared" si="114"/>
        <v>82.122586129411772</v>
      </c>
      <c r="M352" s="73" t="str">
        <f t="shared" si="125"/>
        <v>0</v>
      </c>
      <c r="N352" s="76">
        <f t="shared" si="115"/>
        <v>1.4537738</v>
      </c>
      <c r="O352" s="77">
        <v>260</v>
      </c>
      <c r="Q352" s="71" t="str">
        <f t="shared" si="126"/>
        <v>1</v>
      </c>
      <c r="R352" s="71">
        <f t="shared" si="116"/>
        <v>1</v>
      </c>
      <c r="S352" s="71" t="str">
        <f t="shared" si="127"/>
        <v>0</v>
      </c>
      <c r="T352" s="71">
        <f t="shared" si="117"/>
        <v>0</v>
      </c>
      <c r="U352" s="71" t="str">
        <f t="shared" si="128"/>
        <v>0</v>
      </c>
      <c r="V352" s="71">
        <f t="shared" si="118"/>
        <v>0</v>
      </c>
      <c r="W352" s="71" t="str">
        <f t="shared" si="129"/>
        <v>0</v>
      </c>
      <c r="X352" s="71">
        <f t="shared" si="119"/>
        <v>0</v>
      </c>
      <c r="Y352" s="71" t="str">
        <f t="shared" si="130"/>
        <v>0</v>
      </c>
      <c r="Z352" s="71">
        <f t="shared" si="120"/>
        <v>0</v>
      </c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</row>
    <row r="353" spans="1:39" ht="15.75" thickBot="1">
      <c r="A353" s="102">
        <v>43876.166805555556</v>
      </c>
      <c r="B353" s="64">
        <f>Parâmetros!G342*0.04*46.0055</f>
        <v>7.1584558000000005</v>
      </c>
      <c r="C353" s="97">
        <f t="shared" si="131"/>
        <v>7.1584558000000005</v>
      </c>
      <c r="D353" s="101">
        <f t="shared" si="110"/>
        <v>1.4316911600000002</v>
      </c>
      <c r="E353" s="60" t="str">
        <f t="shared" si="121"/>
        <v>1</v>
      </c>
      <c r="F353" s="69">
        <f t="shared" si="111"/>
        <v>-147.020505595</v>
      </c>
      <c r="G353" s="60" t="str">
        <f t="shared" si="122"/>
        <v>0</v>
      </c>
      <c r="H353" s="69">
        <f t="shared" si="112"/>
        <v>-32.510252797500002</v>
      </c>
      <c r="I353" s="60" t="str">
        <f t="shared" si="123"/>
        <v>0</v>
      </c>
      <c r="J353" s="69">
        <f t="shared" si="113"/>
        <v>90.488293837283948</v>
      </c>
      <c r="K353" s="60" t="str">
        <f t="shared" si="124"/>
        <v>0</v>
      </c>
      <c r="L353" s="69">
        <f t="shared" si="114"/>
        <v>82.110895319999997</v>
      </c>
      <c r="M353" s="73" t="str">
        <f t="shared" si="125"/>
        <v>0</v>
      </c>
      <c r="N353" s="76">
        <f t="shared" si="115"/>
        <v>1.4316911600000002</v>
      </c>
      <c r="O353" s="77">
        <v>260</v>
      </c>
      <c r="Q353" s="71" t="str">
        <f t="shared" si="126"/>
        <v>1</v>
      </c>
      <c r="R353" s="71">
        <f t="shared" si="116"/>
        <v>1</v>
      </c>
      <c r="S353" s="71" t="str">
        <f t="shared" si="127"/>
        <v>0</v>
      </c>
      <c r="T353" s="71">
        <f t="shared" si="117"/>
        <v>0</v>
      </c>
      <c r="U353" s="71" t="str">
        <f t="shared" si="128"/>
        <v>0</v>
      </c>
      <c r="V353" s="71">
        <f t="shared" si="118"/>
        <v>0</v>
      </c>
      <c r="W353" s="71" t="str">
        <f t="shared" si="129"/>
        <v>0</v>
      </c>
      <c r="X353" s="71">
        <f t="shared" si="119"/>
        <v>0</v>
      </c>
      <c r="Y353" s="71" t="str">
        <f t="shared" si="130"/>
        <v>0</v>
      </c>
      <c r="Z353" s="71">
        <f t="shared" si="120"/>
        <v>0</v>
      </c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</row>
    <row r="354" spans="1:39" ht="15.75" thickBot="1">
      <c r="A354" s="102">
        <v>43876.208472222221</v>
      </c>
      <c r="B354" s="64">
        <f>Parâmetros!G343*0.04*46.0055</f>
        <v>7.4160865999999999</v>
      </c>
      <c r="C354" s="97">
        <f t="shared" si="131"/>
        <v>7.4160865999999999</v>
      </c>
      <c r="D354" s="101">
        <f t="shared" si="110"/>
        <v>1.4832173199999998</v>
      </c>
      <c r="E354" s="60" t="str">
        <f t="shared" si="121"/>
        <v>1</v>
      </c>
      <c r="F354" s="69">
        <f t="shared" si="111"/>
        <v>-146.769315565</v>
      </c>
      <c r="G354" s="60" t="str">
        <f t="shared" si="122"/>
        <v>0</v>
      </c>
      <c r="H354" s="69">
        <f t="shared" si="112"/>
        <v>-32.3846577825</v>
      </c>
      <c r="I354" s="60" t="str">
        <f t="shared" si="123"/>
        <v>0</v>
      </c>
      <c r="J354" s="69">
        <f t="shared" si="113"/>
        <v>90.513420791851843</v>
      </c>
      <c r="K354" s="60" t="str">
        <f t="shared" si="124"/>
        <v>0</v>
      </c>
      <c r="L354" s="69">
        <f t="shared" si="114"/>
        <v>82.138173875294129</v>
      </c>
      <c r="M354" s="73" t="str">
        <f t="shared" si="125"/>
        <v>0</v>
      </c>
      <c r="N354" s="76">
        <f t="shared" si="115"/>
        <v>1.4832173199999998</v>
      </c>
      <c r="O354" s="77">
        <v>260</v>
      </c>
      <c r="Q354" s="71" t="str">
        <f t="shared" si="126"/>
        <v>1</v>
      </c>
      <c r="R354" s="71">
        <f t="shared" si="116"/>
        <v>1</v>
      </c>
      <c r="S354" s="71" t="str">
        <f t="shared" si="127"/>
        <v>0</v>
      </c>
      <c r="T354" s="71">
        <f t="shared" si="117"/>
        <v>0</v>
      </c>
      <c r="U354" s="71" t="str">
        <f t="shared" si="128"/>
        <v>0</v>
      </c>
      <c r="V354" s="71">
        <f t="shared" si="118"/>
        <v>0</v>
      </c>
      <c r="W354" s="71" t="str">
        <f t="shared" si="129"/>
        <v>0</v>
      </c>
      <c r="X354" s="71">
        <f t="shared" si="119"/>
        <v>0</v>
      </c>
      <c r="Y354" s="71" t="str">
        <f t="shared" si="130"/>
        <v>0</v>
      </c>
      <c r="Z354" s="71">
        <f t="shared" si="120"/>
        <v>0</v>
      </c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</row>
    <row r="355" spans="1:39" ht="15.75" thickBot="1">
      <c r="A355" s="102">
        <v>43876.250138888892</v>
      </c>
      <c r="B355" s="64">
        <f>Parâmetros!G344*0.04*46.0055</f>
        <v>14.096085199999999</v>
      </c>
      <c r="C355" s="97">
        <f t="shared" si="131"/>
        <v>14.096085199999999</v>
      </c>
      <c r="D355" s="101">
        <f t="shared" si="110"/>
        <v>2.8192170399999998</v>
      </c>
      <c r="E355" s="60" t="str">
        <f t="shared" si="121"/>
        <v>1</v>
      </c>
      <c r="F355" s="69">
        <f t="shared" si="111"/>
        <v>-140.25631693</v>
      </c>
      <c r="G355" s="60" t="str">
        <f t="shared" si="122"/>
        <v>0</v>
      </c>
      <c r="H355" s="69">
        <f t="shared" si="112"/>
        <v>-29.128158464999999</v>
      </c>
      <c r="I355" s="60" t="str">
        <f t="shared" si="123"/>
        <v>0</v>
      </c>
      <c r="J355" s="69">
        <f t="shared" si="113"/>
        <v>91.16492682814814</v>
      </c>
      <c r="K355" s="60" t="str">
        <f t="shared" si="124"/>
        <v>0</v>
      </c>
      <c r="L355" s="69">
        <f t="shared" si="114"/>
        <v>82.845467844705894</v>
      </c>
      <c r="M355" s="73" t="str">
        <f t="shared" si="125"/>
        <v>0</v>
      </c>
      <c r="N355" s="76">
        <f t="shared" si="115"/>
        <v>2.8192170399999998</v>
      </c>
      <c r="O355" s="77">
        <v>260</v>
      </c>
      <c r="Q355" s="71" t="str">
        <f t="shared" si="126"/>
        <v>1</v>
      </c>
      <c r="R355" s="71">
        <f t="shared" si="116"/>
        <v>1</v>
      </c>
      <c r="S355" s="71" t="str">
        <f t="shared" si="127"/>
        <v>0</v>
      </c>
      <c r="T355" s="71">
        <f t="shared" si="117"/>
        <v>0</v>
      </c>
      <c r="U355" s="71" t="str">
        <f t="shared" si="128"/>
        <v>0</v>
      </c>
      <c r="V355" s="71">
        <f t="shared" si="118"/>
        <v>0</v>
      </c>
      <c r="W355" s="71" t="str">
        <f t="shared" si="129"/>
        <v>0</v>
      </c>
      <c r="X355" s="71">
        <f t="shared" si="119"/>
        <v>0</v>
      </c>
      <c r="Y355" s="71" t="str">
        <f t="shared" si="130"/>
        <v>0</v>
      </c>
      <c r="Z355" s="71">
        <f t="shared" si="120"/>
        <v>0</v>
      </c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</row>
    <row r="356" spans="1:39" ht="15.75" thickBot="1">
      <c r="A356" s="102">
        <v>43876.291805555556</v>
      </c>
      <c r="B356" s="64">
        <f>Parâmetros!G345*0.04*46.0055</f>
        <v>20.978508000000001</v>
      </c>
      <c r="C356" s="97">
        <f t="shared" si="131"/>
        <v>20.978508000000001</v>
      </c>
      <c r="D356" s="101">
        <f t="shared" si="110"/>
        <v>4.1957016000000005</v>
      </c>
      <c r="E356" s="60" t="str">
        <f t="shared" si="121"/>
        <v>1</v>
      </c>
      <c r="F356" s="69">
        <f t="shared" si="111"/>
        <v>-133.54595470000001</v>
      </c>
      <c r="G356" s="60" t="str">
        <f t="shared" si="122"/>
        <v>0</v>
      </c>
      <c r="H356" s="69">
        <f t="shared" si="112"/>
        <v>-25.772977350000005</v>
      </c>
      <c r="I356" s="60" t="str">
        <f t="shared" si="123"/>
        <v>0</v>
      </c>
      <c r="J356" s="69">
        <f t="shared" si="113"/>
        <v>91.836175471604932</v>
      </c>
      <c r="K356" s="60" t="str">
        <f t="shared" si="124"/>
        <v>0</v>
      </c>
      <c r="L356" s="69">
        <f t="shared" si="114"/>
        <v>83.574194964705868</v>
      </c>
      <c r="M356" s="73" t="str">
        <f t="shared" si="125"/>
        <v>0</v>
      </c>
      <c r="N356" s="76">
        <f t="shared" si="115"/>
        <v>4.1957016000000005</v>
      </c>
      <c r="O356" s="77">
        <v>260</v>
      </c>
      <c r="Q356" s="71" t="str">
        <f t="shared" si="126"/>
        <v>1</v>
      </c>
      <c r="R356" s="71">
        <f t="shared" si="116"/>
        <v>1</v>
      </c>
      <c r="S356" s="71" t="str">
        <f t="shared" si="127"/>
        <v>0</v>
      </c>
      <c r="T356" s="71">
        <f t="shared" si="117"/>
        <v>0</v>
      </c>
      <c r="U356" s="71" t="str">
        <f t="shared" si="128"/>
        <v>0</v>
      </c>
      <c r="V356" s="71">
        <f t="shared" si="118"/>
        <v>0</v>
      </c>
      <c r="W356" s="71" t="str">
        <f t="shared" si="129"/>
        <v>0</v>
      </c>
      <c r="X356" s="71">
        <f t="shared" si="119"/>
        <v>0</v>
      </c>
      <c r="Y356" s="71" t="str">
        <f t="shared" si="130"/>
        <v>0</v>
      </c>
      <c r="Z356" s="71">
        <f t="shared" si="120"/>
        <v>0</v>
      </c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</row>
    <row r="357" spans="1:39" ht="15.75" thickBot="1">
      <c r="A357" s="102">
        <v>43876.333472222221</v>
      </c>
      <c r="B357" s="64">
        <f>Parâmetros!G346*0.04*46.0055</f>
        <v>19.543136399999998</v>
      </c>
      <c r="C357" s="97">
        <f t="shared" si="131"/>
        <v>19.543136399999998</v>
      </c>
      <c r="D357" s="101">
        <f t="shared" si="110"/>
        <v>3.9086272799999993</v>
      </c>
      <c r="E357" s="60" t="str">
        <f t="shared" si="121"/>
        <v>1</v>
      </c>
      <c r="F357" s="69">
        <f t="shared" si="111"/>
        <v>-134.94544200999997</v>
      </c>
      <c r="G357" s="60" t="str">
        <f t="shared" si="122"/>
        <v>0</v>
      </c>
      <c r="H357" s="69">
        <f t="shared" si="112"/>
        <v>-26.472721004999983</v>
      </c>
      <c r="I357" s="60" t="str">
        <f t="shared" si="123"/>
        <v>0</v>
      </c>
      <c r="J357" s="69">
        <f t="shared" si="113"/>
        <v>91.696182439012347</v>
      </c>
      <c r="K357" s="60" t="str">
        <f t="shared" si="124"/>
        <v>0</v>
      </c>
      <c r="L357" s="69">
        <f t="shared" si="114"/>
        <v>83.422214442352953</v>
      </c>
      <c r="M357" s="73" t="str">
        <f t="shared" si="125"/>
        <v>0</v>
      </c>
      <c r="N357" s="76">
        <f t="shared" si="115"/>
        <v>3.9086272799999993</v>
      </c>
      <c r="O357" s="77">
        <v>260</v>
      </c>
      <c r="Q357" s="71" t="str">
        <f t="shared" si="126"/>
        <v>1</v>
      </c>
      <c r="R357" s="71">
        <f t="shared" si="116"/>
        <v>1</v>
      </c>
      <c r="S357" s="71" t="str">
        <f t="shared" si="127"/>
        <v>0</v>
      </c>
      <c r="T357" s="71">
        <f t="shared" si="117"/>
        <v>0</v>
      </c>
      <c r="U357" s="71" t="str">
        <f t="shared" si="128"/>
        <v>0</v>
      </c>
      <c r="V357" s="71">
        <f t="shared" si="118"/>
        <v>0</v>
      </c>
      <c r="W357" s="71" t="str">
        <f t="shared" si="129"/>
        <v>0</v>
      </c>
      <c r="X357" s="71">
        <f t="shared" si="119"/>
        <v>0</v>
      </c>
      <c r="Y357" s="71" t="str">
        <f t="shared" si="130"/>
        <v>0</v>
      </c>
      <c r="Z357" s="71">
        <f t="shared" si="120"/>
        <v>0</v>
      </c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</row>
    <row r="358" spans="1:39" ht="15.75" thickBot="1">
      <c r="A358" s="102">
        <v>43876.375138888892</v>
      </c>
      <c r="B358" s="64">
        <f>Parâmetros!G347*0.04*46.0055</f>
        <v>11.280548599999999</v>
      </c>
      <c r="C358" s="97">
        <f t="shared" si="131"/>
        <v>11.280548599999999</v>
      </c>
      <c r="D358" s="101">
        <f t="shared" si="110"/>
        <v>2.25610972</v>
      </c>
      <c r="E358" s="60" t="str">
        <f t="shared" si="121"/>
        <v>1</v>
      </c>
      <c r="F358" s="69">
        <f t="shared" si="111"/>
        <v>-143.001465115</v>
      </c>
      <c r="G358" s="60" t="str">
        <f t="shared" si="122"/>
        <v>0</v>
      </c>
      <c r="H358" s="69">
        <f t="shared" si="112"/>
        <v>-30.500732557500001</v>
      </c>
      <c r="I358" s="60" t="str">
        <f t="shared" si="123"/>
        <v>0</v>
      </c>
      <c r="J358" s="69">
        <f t="shared" si="113"/>
        <v>90.89032511037037</v>
      </c>
      <c r="K358" s="60" t="str">
        <f t="shared" si="124"/>
        <v>0</v>
      </c>
      <c r="L358" s="69">
        <f t="shared" si="114"/>
        <v>82.547352204705888</v>
      </c>
      <c r="M358" s="73" t="str">
        <f t="shared" si="125"/>
        <v>0</v>
      </c>
      <c r="N358" s="76">
        <f t="shared" si="115"/>
        <v>2.25610972</v>
      </c>
      <c r="O358" s="77">
        <v>260</v>
      </c>
      <c r="Q358" s="71" t="str">
        <f t="shared" si="126"/>
        <v>1</v>
      </c>
      <c r="R358" s="71">
        <f t="shared" si="116"/>
        <v>1</v>
      </c>
      <c r="S358" s="71" t="str">
        <f t="shared" si="127"/>
        <v>0</v>
      </c>
      <c r="T358" s="71">
        <f t="shared" si="117"/>
        <v>0</v>
      </c>
      <c r="U358" s="71" t="str">
        <f t="shared" si="128"/>
        <v>0</v>
      </c>
      <c r="V358" s="71">
        <f t="shared" si="118"/>
        <v>0</v>
      </c>
      <c r="W358" s="71" t="str">
        <f t="shared" si="129"/>
        <v>0</v>
      </c>
      <c r="X358" s="71">
        <f t="shared" si="119"/>
        <v>0</v>
      </c>
      <c r="Y358" s="71" t="str">
        <f t="shared" si="130"/>
        <v>0</v>
      </c>
      <c r="Z358" s="71">
        <f t="shared" si="120"/>
        <v>0</v>
      </c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</row>
    <row r="359" spans="1:39" ht="15.75" thickBot="1">
      <c r="A359" s="102">
        <v>43876.416805555556</v>
      </c>
      <c r="B359" s="64">
        <f>Parâmetros!G348*0.04*46.0055</f>
        <v>10.4524496</v>
      </c>
      <c r="C359" s="97">
        <f t="shared" si="131"/>
        <v>10.4524496</v>
      </c>
      <c r="D359" s="101">
        <f t="shared" si="110"/>
        <v>2.09048992</v>
      </c>
      <c r="E359" s="60" t="str">
        <f t="shared" si="121"/>
        <v>1</v>
      </c>
      <c r="F359" s="69">
        <f t="shared" si="111"/>
        <v>-143.80886164000003</v>
      </c>
      <c r="G359" s="60" t="str">
        <f t="shared" si="122"/>
        <v>0</v>
      </c>
      <c r="H359" s="69">
        <f t="shared" si="112"/>
        <v>-30.904430820000016</v>
      </c>
      <c r="I359" s="60" t="str">
        <f t="shared" si="123"/>
        <v>0</v>
      </c>
      <c r="J359" s="69">
        <f t="shared" si="113"/>
        <v>90.809559899259256</v>
      </c>
      <c r="K359" s="60" t="str">
        <f t="shared" si="124"/>
        <v>0</v>
      </c>
      <c r="L359" s="69">
        <f t="shared" si="114"/>
        <v>82.459671134117627</v>
      </c>
      <c r="M359" s="73" t="str">
        <f t="shared" si="125"/>
        <v>0</v>
      </c>
      <c r="N359" s="76">
        <f t="shared" si="115"/>
        <v>2.09048992</v>
      </c>
      <c r="O359" s="77">
        <v>260</v>
      </c>
      <c r="Q359" s="71" t="str">
        <f t="shared" si="126"/>
        <v>1</v>
      </c>
      <c r="R359" s="71">
        <f t="shared" si="116"/>
        <v>1</v>
      </c>
      <c r="S359" s="71" t="str">
        <f t="shared" si="127"/>
        <v>0</v>
      </c>
      <c r="T359" s="71">
        <f t="shared" si="117"/>
        <v>0</v>
      </c>
      <c r="U359" s="71" t="str">
        <f t="shared" si="128"/>
        <v>0</v>
      </c>
      <c r="V359" s="71">
        <f t="shared" si="118"/>
        <v>0</v>
      </c>
      <c r="W359" s="71" t="str">
        <f t="shared" si="129"/>
        <v>0</v>
      </c>
      <c r="X359" s="71">
        <f t="shared" si="119"/>
        <v>0</v>
      </c>
      <c r="Y359" s="71" t="str">
        <f t="shared" si="130"/>
        <v>0</v>
      </c>
      <c r="Z359" s="71">
        <f t="shared" si="120"/>
        <v>0</v>
      </c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</row>
    <row r="360" spans="1:39" ht="15.75" thickBot="1">
      <c r="A360" s="102">
        <v>43876.458472222221</v>
      </c>
      <c r="B360" s="64">
        <f>Parâmetros!G349*0.04*46.0055</f>
        <v>14.703357799999999</v>
      </c>
      <c r="C360" s="97">
        <f t="shared" si="131"/>
        <v>14.703357799999999</v>
      </c>
      <c r="D360" s="101">
        <f t="shared" si="110"/>
        <v>2.9406715600000002</v>
      </c>
      <c r="E360" s="60" t="str">
        <f t="shared" si="121"/>
        <v>1</v>
      </c>
      <c r="F360" s="69">
        <f t="shared" si="111"/>
        <v>-139.66422614500001</v>
      </c>
      <c r="G360" s="60" t="str">
        <f t="shared" si="122"/>
        <v>0</v>
      </c>
      <c r="H360" s="69">
        <f t="shared" si="112"/>
        <v>-28.832113072500007</v>
      </c>
      <c r="I360" s="60" t="str">
        <f t="shared" si="123"/>
        <v>0</v>
      </c>
      <c r="J360" s="69">
        <f t="shared" si="113"/>
        <v>91.224154649629625</v>
      </c>
      <c r="K360" s="60" t="str">
        <f t="shared" si="124"/>
        <v>0</v>
      </c>
      <c r="L360" s="69">
        <f t="shared" si="114"/>
        <v>82.909767296470591</v>
      </c>
      <c r="M360" s="73" t="str">
        <f t="shared" si="125"/>
        <v>0</v>
      </c>
      <c r="N360" s="76">
        <f t="shared" si="115"/>
        <v>2.9406715600000002</v>
      </c>
      <c r="O360" s="77">
        <v>260</v>
      </c>
      <c r="Q360" s="71" t="str">
        <f t="shared" si="126"/>
        <v>1</v>
      </c>
      <c r="R360" s="71">
        <f t="shared" si="116"/>
        <v>1</v>
      </c>
      <c r="S360" s="71" t="str">
        <f t="shared" si="127"/>
        <v>0</v>
      </c>
      <c r="T360" s="71">
        <f t="shared" si="117"/>
        <v>0</v>
      </c>
      <c r="U360" s="71" t="str">
        <f t="shared" si="128"/>
        <v>0</v>
      </c>
      <c r="V360" s="71">
        <f t="shared" si="118"/>
        <v>0</v>
      </c>
      <c r="W360" s="71" t="str">
        <f t="shared" si="129"/>
        <v>0</v>
      </c>
      <c r="X360" s="71">
        <f t="shared" si="119"/>
        <v>0</v>
      </c>
      <c r="Y360" s="71" t="str">
        <f t="shared" si="130"/>
        <v>0</v>
      </c>
      <c r="Z360" s="71">
        <f t="shared" si="120"/>
        <v>0</v>
      </c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</row>
    <row r="361" spans="1:39" ht="15.75" thickBot="1">
      <c r="A361" s="102">
        <v>43876.500138888892</v>
      </c>
      <c r="B361" s="64">
        <f>Parâmetros!G350*0.04*46.0055</f>
        <v>8.1889789999999998</v>
      </c>
      <c r="C361" s="97">
        <f t="shared" si="131"/>
        <v>8.1889789999999998</v>
      </c>
      <c r="D361" s="101">
        <f t="shared" si="110"/>
        <v>1.6377958000000001</v>
      </c>
      <c r="E361" s="60" t="str">
        <f t="shared" si="121"/>
        <v>1</v>
      </c>
      <c r="F361" s="69">
        <f t="shared" si="111"/>
        <v>-146.01574547500002</v>
      </c>
      <c r="G361" s="60" t="str">
        <f t="shared" si="122"/>
        <v>0</v>
      </c>
      <c r="H361" s="69">
        <f t="shared" si="112"/>
        <v>-32.007872737500008</v>
      </c>
      <c r="I361" s="60" t="str">
        <f t="shared" si="123"/>
        <v>0</v>
      </c>
      <c r="J361" s="69">
        <f t="shared" si="113"/>
        <v>90.588801655555557</v>
      </c>
      <c r="K361" s="60" t="str">
        <f t="shared" si="124"/>
        <v>0</v>
      </c>
      <c r="L361" s="69">
        <f t="shared" si="114"/>
        <v>82.220009541176481</v>
      </c>
      <c r="M361" s="73" t="str">
        <f t="shared" si="125"/>
        <v>0</v>
      </c>
      <c r="N361" s="76">
        <f t="shared" si="115"/>
        <v>1.6377958000000001</v>
      </c>
      <c r="O361" s="77">
        <v>260</v>
      </c>
      <c r="Q361" s="71" t="str">
        <f t="shared" si="126"/>
        <v>1</v>
      </c>
      <c r="R361" s="71">
        <f t="shared" si="116"/>
        <v>1</v>
      </c>
      <c r="S361" s="71" t="str">
        <f t="shared" si="127"/>
        <v>0</v>
      </c>
      <c r="T361" s="71">
        <f t="shared" si="117"/>
        <v>0</v>
      </c>
      <c r="U361" s="71" t="str">
        <f t="shared" si="128"/>
        <v>0</v>
      </c>
      <c r="V361" s="71">
        <f t="shared" si="118"/>
        <v>0</v>
      </c>
      <c r="W361" s="71" t="str">
        <f t="shared" si="129"/>
        <v>0</v>
      </c>
      <c r="X361" s="71">
        <f t="shared" si="119"/>
        <v>0</v>
      </c>
      <c r="Y361" s="71" t="str">
        <f t="shared" si="130"/>
        <v>0</v>
      </c>
      <c r="Z361" s="71">
        <f t="shared" si="120"/>
        <v>0</v>
      </c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</row>
    <row r="362" spans="1:39" ht="15.75" thickBot="1">
      <c r="A362" s="102">
        <v>43876.541805555556</v>
      </c>
      <c r="B362" s="64">
        <f>Parâmetros!G351*0.04*46.0055</f>
        <v>10.4156452</v>
      </c>
      <c r="C362" s="97">
        <f t="shared" si="131"/>
        <v>10.4156452</v>
      </c>
      <c r="D362" s="101">
        <f t="shared" si="110"/>
        <v>2.0831290399999998</v>
      </c>
      <c r="E362" s="60" t="str">
        <f t="shared" si="121"/>
        <v>1</v>
      </c>
      <c r="F362" s="69">
        <f t="shared" si="111"/>
        <v>-143.84474592999999</v>
      </c>
      <c r="G362" s="60" t="str">
        <f t="shared" si="122"/>
        <v>0</v>
      </c>
      <c r="H362" s="69">
        <f t="shared" si="112"/>
        <v>-30.922372964999994</v>
      </c>
      <c r="I362" s="60" t="str">
        <f t="shared" si="123"/>
        <v>0</v>
      </c>
      <c r="J362" s="69">
        <f t="shared" si="113"/>
        <v>90.805970334320989</v>
      </c>
      <c r="K362" s="60" t="str">
        <f t="shared" si="124"/>
        <v>0</v>
      </c>
      <c r="L362" s="69">
        <f t="shared" si="114"/>
        <v>82.45577419764706</v>
      </c>
      <c r="M362" s="73" t="str">
        <f t="shared" si="125"/>
        <v>0</v>
      </c>
      <c r="N362" s="76">
        <f t="shared" si="115"/>
        <v>2.0831290399999998</v>
      </c>
      <c r="O362" s="77">
        <v>260</v>
      </c>
      <c r="Q362" s="71" t="str">
        <f t="shared" si="126"/>
        <v>1</v>
      </c>
      <c r="R362" s="71">
        <f t="shared" si="116"/>
        <v>1</v>
      </c>
      <c r="S362" s="71" t="str">
        <f t="shared" si="127"/>
        <v>0</v>
      </c>
      <c r="T362" s="71">
        <f t="shared" si="117"/>
        <v>0</v>
      </c>
      <c r="U362" s="71" t="str">
        <f t="shared" si="128"/>
        <v>0</v>
      </c>
      <c r="V362" s="71">
        <f t="shared" si="118"/>
        <v>0</v>
      </c>
      <c r="W362" s="71" t="str">
        <f t="shared" si="129"/>
        <v>0</v>
      </c>
      <c r="X362" s="71">
        <f t="shared" si="119"/>
        <v>0</v>
      </c>
      <c r="Y362" s="71" t="str">
        <f t="shared" si="130"/>
        <v>0</v>
      </c>
      <c r="Z362" s="71">
        <f t="shared" si="120"/>
        <v>0</v>
      </c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</row>
    <row r="363" spans="1:39" ht="15.75" thickBot="1">
      <c r="A363" s="102">
        <v>43876.583472222221</v>
      </c>
      <c r="B363" s="64">
        <f>Parâmetros!G352*0.04*46.0055</f>
        <v>14.224900600000002</v>
      </c>
      <c r="C363" s="97">
        <f t="shared" si="131"/>
        <v>14.224900600000002</v>
      </c>
      <c r="D363" s="101">
        <f t="shared" si="110"/>
        <v>2.8449801200000002</v>
      </c>
      <c r="E363" s="60" t="str">
        <f t="shared" si="121"/>
        <v>1</v>
      </c>
      <c r="F363" s="69">
        <f t="shared" si="111"/>
        <v>-140.13072191499998</v>
      </c>
      <c r="G363" s="60" t="str">
        <f t="shared" si="122"/>
        <v>0</v>
      </c>
      <c r="H363" s="69">
        <f t="shared" si="112"/>
        <v>-29.06536095749999</v>
      </c>
      <c r="I363" s="60" t="str">
        <f t="shared" si="123"/>
        <v>0</v>
      </c>
      <c r="J363" s="69">
        <f t="shared" si="113"/>
        <v>91.177490305432102</v>
      </c>
      <c r="K363" s="60" t="str">
        <f t="shared" si="124"/>
        <v>0</v>
      </c>
      <c r="L363" s="69">
        <f t="shared" si="114"/>
        <v>82.859107122352938</v>
      </c>
      <c r="M363" s="73" t="str">
        <f t="shared" si="125"/>
        <v>0</v>
      </c>
      <c r="N363" s="76">
        <f t="shared" si="115"/>
        <v>2.8449801200000002</v>
      </c>
      <c r="O363" s="77">
        <v>260</v>
      </c>
      <c r="Q363" s="71" t="str">
        <f t="shared" si="126"/>
        <v>1</v>
      </c>
      <c r="R363" s="71">
        <f t="shared" si="116"/>
        <v>1</v>
      </c>
      <c r="S363" s="71" t="str">
        <f t="shared" si="127"/>
        <v>0</v>
      </c>
      <c r="T363" s="71">
        <f t="shared" si="117"/>
        <v>0</v>
      </c>
      <c r="U363" s="71" t="str">
        <f t="shared" si="128"/>
        <v>0</v>
      </c>
      <c r="V363" s="71">
        <f t="shared" si="118"/>
        <v>0</v>
      </c>
      <c r="W363" s="71" t="str">
        <f t="shared" si="129"/>
        <v>0</v>
      </c>
      <c r="X363" s="71">
        <f t="shared" si="119"/>
        <v>0</v>
      </c>
      <c r="Y363" s="71" t="str">
        <f t="shared" si="130"/>
        <v>0</v>
      </c>
      <c r="Z363" s="71">
        <f t="shared" si="120"/>
        <v>0</v>
      </c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</row>
    <row r="364" spans="1:39" ht="15.75" thickBot="1">
      <c r="A364" s="102">
        <v>43876.625138888892</v>
      </c>
      <c r="B364" s="64">
        <f>Parâmetros!G353*0.04*46.0055</f>
        <v>10.12121</v>
      </c>
      <c r="C364" s="97">
        <f t="shared" si="131"/>
        <v>10.12121</v>
      </c>
      <c r="D364" s="101">
        <f t="shared" si="110"/>
        <v>2.0242420000000001</v>
      </c>
      <c r="E364" s="60" t="str">
        <f t="shared" si="121"/>
        <v>1</v>
      </c>
      <c r="F364" s="69">
        <f t="shared" si="111"/>
        <v>-144.13182025</v>
      </c>
      <c r="G364" s="60" t="str">
        <f t="shared" si="122"/>
        <v>0</v>
      </c>
      <c r="H364" s="69">
        <f t="shared" si="112"/>
        <v>-31.065910125000002</v>
      </c>
      <c r="I364" s="60" t="str">
        <f t="shared" si="123"/>
        <v>0</v>
      </c>
      <c r="J364" s="69">
        <f t="shared" si="113"/>
        <v>90.777253814814813</v>
      </c>
      <c r="K364" s="60" t="str">
        <f t="shared" si="124"/>
        <v>0</v>
      </c>
      <c r="L364" s="69">
        <f t="shared" si="114"/>
        <v>82.42459870588236</v>
      </c>
      <c r="M364" s="73" t="str">
        <f t="shared" si="125"/>
        <v>0</v>
      </c>
      <c r="N364" s="76">
        <f t="shared" si="115"/>
        <v>2.0242420000000001</v>
      </c>
      <c r="O364" s="77">
        <v>260</v>
      </c>
      <c r="Q364" s="71" t="str">
        <f t="shared" si="126"/>
        <v>1</v>
      </c>
      <c r="R364" s="71">
        <f t="shared" si="116"/>
        <v>1</v>
      </c>
      <c r="S364" s="71" t="str">
        <f t="shared" si="127"/>
        <v>0</v>
      </c>
      <c r="T364" s="71">
        <f t="shared" si="117"/>
        <v>0</v>
      </c>
      <c r="U364" s="71" t="str">
        <f t="shared" si="128"/>
        <v>0</v>
      </c>
      <c r="V364" s="71">
        <f t="shared" si="118"/>
        <v>0</v>
      </c>
      <c r="W364" s="71" t="str">
        <f t="shared" si="129"/>
        <v>0</v>
      </c>
      <c r="X364" s="71">
        <f t="shared" si="119"/>
        <v>0</v>
      </c>
      <c r="Y364" s="71" t="str">
        <f t="shared" si="130"/>
        <v>0</v>
      </c>
      <c r="Z364" s="71">
        <f t="shared" si="120"/>
        <v>0</v>
      </c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</row>
    <row r="365" spans="1:39" ht="15.75" thickBot="1">
      <c r="A365" s="102">
        <v>43876.666805555556</v>
      </c>
      <c r="B365" s="64">
        <f>Parâmetros!G354*0.04*46.0055</f>
        <v>9.2379043999999979</v>
      </c>
      <c r="C365" s="97">
        <f t="shared" si="131"/>
        <v>9.2379043999999979</v>
      </c>
      <c r="D365" s="101">
        <f t="shared" si="110"/>
        <v>1.8475808799999995</v>
      </c>
      <c r="E365" s="60" t="str">
        <f t="shared" si="121"/>
        <v>1</v>
      </c>
      <c r="F365" s="69">
        <f t="shared" si="111"/>
        <v>-144.99304321000002</v>
      </c>
      <c r="G365" s="60" t="str">
        <f t="shared" si="122"/>
        <v>0</v>
      </c>
      <c r="H365" s="69">
        <f t="shared" si="112"/>
        <v>-31.496521605000012</v>
      </c>
      <c r="I365" s="60" t="str">
        <f t="shared" si="123"/>
        <v>0</v>
      </c>
      <c r="J365" s="69">
        <f t="shared" si="113"/>
        <v>90.691104256296299</v>
      </c>
      <c r="K365" s="60" t="str">
        <f t="shared" si="124"/>
        <v>0</v>
      </c>
      <c r="L365" s="69">
        <f t="shared" si="114"/>
        <v>82.331072230588219</v>
      </c>
      <c r="M365" s="73" t="str">
        <f t="shared" si="125"/>
        <v>0</v>
      </c>
      <c r="N365" s="76">
        <f t="shared" si="115"/>
        <v>1.8475808799999995</v>
      </c>
      <c r="O365" s="77">
        <v>260</v>
      </c>
      <c r="Q365" s="71" t="str">
        <f t="shared" si="126"/>
        <v>1</v>
      </c>
      <c r="R365" s="71">
        <f t="shared" si="116"/>
        <v>1</v>
      </c>
      <c r="S365" s="71" t="str">
        <f t="shared" si="127"/>
        <v>0</v>
      </c>
      <c r="T365" s="71">
        <f t="shared" si="117"/>
        <v>0</v>
      </c>
      <c r="U365" s="71" t="str">
        <f t="shared" si="128"/>
        <v>0</v>
      </c>
      <c r="V365" s="71">
        <f t="shared" si="118"/>
        <v>0</v>
      </c>
      <c r="W365" s="71" t="str">
        <f t="shared" si="129"/>
        <v>0</v>
      </c>
      <c r="X365" s="71">
        <f t="shared" si="119"/>
        <v>0</v>
      </c>
      <c r="Y365" s="71" t="str">
        <f t="shared" si="130"/>
        <v>0</v>
      </c>
      <c r="Z365" s="71">
        <f t="shared" si="120"/>
        <v>0</v>
      </c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</row>
    <row r="366" spans="1:39" ht="15.75" thickBot="1">
      <c r="A366" s="102">
        <v>43876.708472222221</v>
      </c>
      <c r="B366" s="64">
        <f>Parâmetros!G355*0.04*46.0055</f>
        <v>9.2011000000000003</v>
      </c>
      <c r="C366" s="97">
        <f t="shared" si="131"/>
        <v>9.2011000000000003</v>
      </c>
      <c r="D366" s="101">
        <f t="shared" si="110"/>
        <v>1.8402200000000002</v>
      </c>
      <c r="E366" s="60" t="str">
        <f t="shared" si="121"/>
        <v>1</v>
      </c>
      <c r="F366" s="69">
        <f t="shared" si="111"/>
        <v>-145.02892749999998</v>
      </c>
      <c r="G366" s="60" t="str">
        <f t="shared" si="122"/>
        <v>0</v>
      </c>
      <c r="H366" s="69">
        <f t="shared" si="112"/>
        <v>-31.51446374999999</v>
      </c>
      <c r="I366" s="60" t="str">
        <f t="shared" si="123"/>
        <v>0</v>
      </c>
      <c r="J366" s="69">
        <f t="shared" si="113"/>
        <v>90.687514691358018</v>
      </c>
      <c r="K366" s="60" t="str">
        <f t="shared" si="124"/>
        <v>0</v>
      </c>
      <c r="L366" s="69">
        <f t="shared" si="114"/>
        <v>82.327175294117652</v>
      </c>
      <c r="M366" s="73" t="str">
        <f t="shared" si="125"/>
        <v>0</v>
      </c>
      <c r="N366" s="76">
        <f t="shared" si="115"/>
        <v>1.8402200000000002</v>
      </c>
      <c r="O366" s="77">
        <v>260</v>
      </c>
      <c r="Q366" s="71" t="str">
        <f t="shared" si="126"/>
        <v>1</v>
      </c>
      <c r="R366" s="71">
        <f t="shared" si="116"/>
        <v>1</v>
      </c>
      <c r="S366" s="71" t="str">
        <f t="shared" si="127"/>
        <v>0</v>
      </c>
      <c r="T366" s="71">
        <f t="shared" si="117"/>
        <v>0</v>
      </c>
      <c r="U366" s="71" t="str">
        <f t="shared" si="128"/>
        <v>0</v>
      </c>
      <c r="V366" s="71">
        <f t="shared" si="118"/>
        <v>0</v>
      </c>
      <c r="W366" s="71" t="str">
        <f t="shared" si="129"/>
        <v>0</v>
      </c>
      <c r="X366" s="71">
        <f t="shared" si="119"/>
        <v>0</v>
      </c>
      <c r="Y366" s="71" t="str">
        <f t="shared" si="130"/>
        <v>0</v>
      </c>
      <c r="Z366" s="71">
        <f t="shared" si="120"/>
        <v>0</v>
      </c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</row>
    <row r="367" spans="1:39" ht="15.75" thickBot="1">
      <c r="A367" s="102">
        <v>43876.750138888892</v>
      </c>
      <c r="B367" s="64">
        <f>Parâmetros!G356*0.04*46.0055</f>
        <v>13.636030199999999</v>
      </c>
      <c r="C367" s="97">
        <f t="shared" si="131"/>
        <v>13.636030199999999</v>
      </c>
      <c r="D367" s="101">
        <f t="shared" si="110"/>
        <v>2.7272060399999996</v>
      </c>
      <c r="E367" s="60" t="str">
        <f t="shared" si="121"/>
        <v>1</v>
      </c>
      <c r="F367" s="69">
        <f t="shared" si="111"/>
        <v>-140.70487055500001</v>
      </c>
      <c r="G367" s="60" t="str">
        <f t="shared" si="122"/>
        <v>0</v>
      </c>
      <c r="H367" s="69">
        <f t="shared" si="112"/>
        <v>-29.352435277500007</v>
      </c>
      <c r="I367" s="60" t="str">
        <f t="shared" si="123"/>
        <v>0</v>
      </c>
      <c r="J367" s="69">
        <f t="shared" si="113"/>
        <v>91.120057266419749</v>
      </c>
      <c r="K367" s="60" t="str">
        <f t="shared" si="124"/>
        <v>0</v>
      </c>
      <c r="L367" s="69">
        <f t="shared" si="114"/>
        <v>82.796756138823525</v>
      </c>
      <c r="M367" s="73" t="str">
        <f t="shared" si="125"/>
        <v>0</v>
      </c>
      <c r="N367" s="76">
        <f t="shared" si="115"/>
        <v>2.7272060399999996</v>
      </c>
      <c r="O367" s="77">
        <v>260</v>
      </c>
      <c r="Q367" s="71" t="str">
        <f t="shared" si="126"/>
        <v>1</v>
      </c>
      <c r="R367" s="71">
        <f t="shared" si="116"/>
        <v>1</v>
      </c>
      <c r="S367" s="71" t="str">
        <f t="shared" si="127"/>
        <v>0</v>
      </c>
      <c r="T367" s="71">
        <f t="shared" si="117"/>
        <v>0</v>
      </c>
      <c r="U367" s="71" t="str">
        <f t="shared" si="128"/>
        <v>0</v>
      </c>
      <c r="V367" s="71">
        <f t="shared" si="118"/>
        <v>0</v>
      </c>
      <c r="W367" s="71" t="str">
        <f t="shared" si="129"/>
        <v>0</v>
      </c>
      <c r="X367" s="71">
        <f t="shared" si="119"/>
        <v>0</v>
      </c>
      <c r="Y367" s="71" t="str">
        <f t="shared" si="130"/>
        <v>0</v>
      </c>
      <c r="Z367" s="71">
        <f t="shared" si="120"/>
        <v>0</v>
      </c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</row>
    <row r="368" spans="1:39" ht="15.75" thickBot="1">
      <c r="A368" s="102">
        <v>43876.791805555556</v>
      </c>
      <c r="B368" s="64">
        <f>Parâmetros!G357*0.04*46.0055</f>
        <v>25.063796399999998</v>
      </c>
      <c r="C368" s="97">
        <f t="shared" si="131"/>
        <v>25.063796399999998</v>
      </c>
      <c r="D368" s="101">
        <f t="shared" si="110"/>
        <v>5.01275928</v>
      </c>
      <c r="E368" s="60" t="str">
        <f t="shared" si="121"/>
        <v>1</v>
      </c>
      <c r="F368" s="69">
        <f t="shared" si="111"/>
        <v>-129.56279851000002</v>
      </c>
      <c r="G368" s="60" t="str">
        <f t="shared" si="122"/>
        <v>0</v>
      </c>
      <c r="H368" s="69">
        <f t="shared" si="112"/>
        <v>-23.781399255000011</v>
      </c>
      <c r="I368" s="60" t="str">
        <f t="shared" si="123"/>
        <v>0</v>
      </c>
      <c r="J368" s="69">
        <f t="shared" si="113"/>
        <v>92.234617179753087</v>
      </c>
      <c r="K368" s="60" t="str">
        <f t="shared" si="124"/>
        <v>0</v>
      </c>
      <c r="L368" s="69">
        <f t="shared" si="114"/>
        <v>84.006754912941176</v>
      </c>
      <c r="M368" s="73" t="str">
        <f t="shared" si="125"/>
        <v>0</v>
      </c>
      <c r="N368" s="76">
        <f t="shared" si="115"/>
        <v>5.01275928</v>
      </c>
      <c r="O368" s="77">
        <v>260</v>
      </c>
      <c r="Q368" s="71" t="str">
        <f t="shared" si="126"/>
        <v>1</v>
      </c>
      <c r="R368" s="71">
        <f t="shared" si="116"/>
        <v>1</v>
      </c>
      <c r="S368" s="71" t="str">
        <f t="shared" si="127"/>
        <v>0</v>
      </c>
      <c r="T368" s="71">
        <f t="shared" si="117"/>
        <v>0</v>
      </c>
      <c r="U368" s="71" t="str">
        <f t="shared" si="128"/>
        <v>0</v>
      </c>
      <c r="V368" s="71">
        <f t="shared" si="118"/>
        <v>0</v>
      </c>
      <c r="W368" s="71" t="str">
        <f t="shared" si="129"/>
        <v>0</v>
      </c>
      <c r="X368" s="71">
        <f t="shared" si="119"/>
        <v>0</v>
      </c>
      <c r="Y368" s="71" t="str">
        <f t="shared" si="130"/>
        <v>0</v>
      </c>
      <c r="Z368" s="71">
        <f t="shared" si="120"/>
        <v>0</v>
      </c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</row>
    <row r="369" spans="1:39" ht="15.75" thickBot="1">
      <c r="A369" s="102">
        <v>43876.833472222221</v>
      </c>
      <c r="B369" s="64">
        <f>Parâmetros!G358*0.04*46.0055</f>
        <v>28.7810408</v>
      </c>
      <c r="C369" s="97">
        <f t="shared" si="131"/>
        <v>28.7810408</v>
      </c>
      <c r="D369" s="101">
        <f t="shared" si="110"/>
        <v>5.7562081599999999</v>
      </c>
      <c r="E369" s="60" t="str">
        <f t="shared" si="121"/>
        <v>1</v>
      </c>
      <c r="F369" s="69">
        <f t="shared" si="111"/>
        <v>-125.93848521999999</v>
      </c>
      <c r="G369" s="60" t="str">
        <f t="shared" si="122"/>
        <v>0</v>
      </c>
      <c r="H369" s="69">
        <f t="shared" si="112"/>
        <v>-21.969242609999995</v>
      </c>
      <c r="I369" s="60" t="str">
        <f t="shared" si="123"/>
        <v>0</v>
      </c>
      <c r="J369" s="69">
        <f t="shared" si="113"/>
        <v>92.597163238518519</v>
      </c>
      <c r="K369" s="60" t="str">
        <f t="shared" si="124"/>
        <v>0</v>
      </c>
      <c r="L369" s="69">
        <f t="shared" si="114"/>
        <v>84.400345496470607</v>
      </c>
      <c r="M369" s="73" t="str">
        <f t="shared" si="125"/>
        <v>0</v>
      </c>
      <c r="N369" s="76">
        <f t="shared" si="115"/>
        <v>5.7562081599999999</v>
      </c>
      <c r="O369" s="77">
        <v>260</v>
      </c>
      <c r="Q369" s="71" t="str">
        <f t="shared" si="126"/>
        <v>1</v>
      </c>
      <c r="R369" s="71">
        <f t="shared" si="116"/>
        <v>1</v>
      </c>
      <c r="S369" s="71" t="str">
        <f t="shared" si="127"/>
        <v>0</v>
      </c>
      <c r="T369" s="71">
        <f t="shared" si="117"/>
        <v>0</v>
      </c>
      <c r="U369" s="71" t="str">
        <f t="shared" si="128"/>
        <v>0</v>
      </c>
      <c r="V369" s="71">
        <f t="shared" si="118"/>
        <v>0</v>
      </c>
      <c r="W369" s="71" t="str">
        <f t="shared" si="129"/>
        <v>0</v>
      </c>
      <c r="X369" s="71">
        <f t="shared" si="119"/>
        <v>0</v>
      </c>
      <c r="Y369" s="71" t="str">
        <f t="shared" si="130"/>
        <v>0</v>
      </c>
      <c r="Z369" s="71">
        <f t="shared" si="120"/>
        <v>0</v>
      </c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</row>
    <row r="370" spans="1:39" ht="15.75" thickBot="1">
      <c r="A370" s="102">
        <v>43876.875138888892</v>
      </c>
      <c r="B370" s="64">
        <f>Parâmetros!G359*0.04*46.0055</f>
        <v>33.050351200000001</v>
      </c>
      <c r="C370" s="97">
        <f t="shared" si="131"/>
        <v>33.050351200000001</v>
      </c>
      <c r="D370" s="101">
        <f t="shared" si="110"/>
        <v>6.6100702399999998</v>
      </c>
      <c r="E370" s="60" t="str">
        <f t="shared" si="121"/>
        <v>1</v>
      </c>
      <c r="F370" s="69">
        <f t="shared" si="111"/>
        <v>-121.77590757999999</v>
      </c>
      <c r="G370" s="60" t="str">
        <f t="shared" si="122"/>
        <v>0</v>
      </c>
      <c r="H370" s="69">
        <f t="shared" si="112"/>
        <v>-19.887953789999997</v>
      </c>
      <c r="I370" s="60" t="str">
        <f t="shared" si="123"/>
        <v>0</v>
      </c>
      <c r="J370" s="69">
        <f t="shared" si="113"/>
        <v>93.013552771358036</v>
      </c>
      <c r="K370" s="60" t="str">
        <f t="shared" si="124"/>
        <v>0</v>
      </c>
      <c r="L370" s="69">
        <f t="shared" si="114"/>
        <v>84.852390127058825</v>
      </c>
      <c r="M370" s="73" t="str">
        <f t="shared" si="125"/>
        <v>0</v>
      </c>
      <c r="N370" s="76">
        <f t="shared" si="115"/>
        <v>6.6100702399999998</v>
      </c>
      <c r="O370" s="77">
        <v>260</v>
      </c>
      <c r="Q370" s="71" t="str">
        <f t="shared" si="126"/>
        <v>1</v>
      </c>
      <c r="R370" s="71">
        <f t="shared" si="116"/>
        <v>1</v>
      </c>
      <c r="S370" s="71" t="str">
        <f t="shared" si="127"/>
        <v>0</v>
      </c>
      <c r="T370" s="71">
        <f t="shared" si="117"/>
        <v>0</v>
      </c>
      <c r="U370" s="71" t="str">
        <f t="shared" si="128"/>
        <v>0</v>
      </c>
      <c r="V370" s="71">
        <f t="shared" si="118"/>
        <v>0</v>
      </c>
      <c r="W370" s="71" t="str">
        <f t="shared" si="129"/>
        <v>0</v>
      </c>
      <c r="X370" s="71">
        <f t="shared" si="119"/>
        <v>0</v>
      </c>
      <c r="Y370" s="71" t="str">
        <f t="shared" si="130"/>
        <v>0</v>
      </c>
      <c r="Z370" s="71">
        <f t="shared" si="120"/>
        <v>0</v>
      </c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</row>
    <row r="371" spans="1:39" ht="15.75" thickBot="1">
      <c r="A371" s="102">
        <v>43876.916805555556</v>
      </c>
      <c r="B371" s="64">
        <f>Parâmetros!G360*0.04*46.0055</f>
        <v>31.320544399999996</v>
      </c>
      <c r="C371" s="97">
        <f t="shared" si="131"/>
        <v>31.320544399999996</v>
      </c>
      <c r="D371" s="101">
        <f t="shared" si="110"/>
        <v>6.2641088799999984</v>
      </c>
      <c r="E371" s="60" t="str">
        <f t="shared" si="121"/>
        <v>1</v>
      </c>
      <c r="F371" s="69">
        <f t="shared" si="111"/>
        <v>-123.46246921000002</v>
      </c>
      <c r="G371" s="60" t="str">
        <f t="shared" si="122"/>
        <v>0</v>
      </c>
      <c r="H371" s="69">
        <f t="shared" si="112"/>
        <v>-20.731234605000012</v>
      </c>
      <c r="I371" s="60" t="str">
        <f t="shared" si="123"/>
        <v>0</v>
      </c>
      <c r="J371" s="69">
        <f t="shared" si="113"/>
        <v>92.844843219259261</v>
      </c>
      <c r="K371" s="60" t="str">
        <f t="shared" si="124"/>
        <v>0</v>
      </c>
      <c r="L371" s="69">
        <f t="shared" si="114"/>
        <v>84.669234112941169</v>
      </c>
      <c r="M371" s="73" t="str">
        <f t="shared" si="125"/>
        <v>0</v>
      </c>
      <c r="N371" s="76">
        <f t="shared" si="115"/>
        <v>6.2641088799999984</v>
      </c>
      <c r="O371" s="77">
        <v>260</v>
      </c>
      <c r="Q371" s="71" t="str">
        <f t="shared" si="126"/>
        <v>1</v>
      </c>
      <c r="R371" s="71">
        <f t="shared" si="116"/>
        <v>1</v>
      </c>
      <c r="S371" s="71" t="str">
        <f t="shared" si="127"/>
        <v>0</v>
      </c>
      <c r="T371" s="71">
        <f t="shared" si="117"/>
        <v>0</v>
      </c>
      <c r="U371" s="71" t="str">
        <f t="shared" si="128"/>
        <v>0</v>
      </c>
      <c r="V371" s="71">
        <f t="shared" si="118"/>
        <v>0</v>
      </c>
      <c r="W371" s="71" t="str">
        <f t="shared" si="129"/>
        <v>0</v>
      </c>
      <c r="X371" s="71">
        <f t="shared" si="119"/>
        <v>0</v>
      </c>
      <c r="Y371" s="71" t="str">
        <f t="shared" si="130"/>
        <v>0</v>
      </c>
      <c r="Z371" s="71">
        <f t="shared" si="120"/>
        <v>0</v>
      </c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</row>
    <row r="372" spans="1:39" ht="15.75" thickBot="1">
      <c r="A372" s="102">
        <v>43876.958472222221</v>
      </c>
      <c r="B372" s="64">
        <f>Parâmetros!G361*0.04*46.0055</f>
        <v>39.123077199999997</v>
      </c>
      <c r="C372" s="97">
        <f t="shared" si="131"/>
        <v>39.123077199999997</v>
      </c>
      <c r="D372" s="101">
        <f t="shared" si="110"/>
        <v>7.8246154399999988</v>
      </c>
      <c r="E372" s="60" t="str">
        <f t="shared" si="121"/>
        <v>1</v>
      </c>
      <c r="F372" s="69">
        <f t="shared" si="111"/>
        <v>-115.85499972999997</v>
      </c>
      <c r="G372" s="60" t="str">
        <f t="shared" si="122"/>
        <v>0</v>
      </c>
      <c r="H372" s="69">
        <f t="shared" si="112"/>
        <v>-16.927499864999987</v>
      </c>
      <c r="I372" s="60" t="str">
        <f t="shared" si="123"/>
        <v>0</v>
      </c>
      <c r="J372" s="69">
        <f t="shared" si="113"/>
        <v>93.605830986172847</v>
      </c>
      <c r="K372" s="60" t="str">
        <f t="shared" si="124"/>
        <v>0</v>
      </c>
      <c r="L372" s="69">
        <f t="shared" si="114"/>
        <v>85.495384644705879</v>
      </c>
      <c r="M372" s="73" t="str">
        <f t="shared" si="125"/>
        <v>0</v>
      </c>
      <c r="N372" s="76">
        <f t="shared" si="115"/>
        <v>7.8246154399999988</v>
      </c>
      <c r="O372" s="77">
        <v>260</v>
      </c>
      <c r="Q372" s="71" t="str">
        <f t="shared" si="126"/>
        <v>1</v>
      </c>
      <c r="R372" s="71">
        <f t="shared" si="116"/>
        <v>1</v>
      </c>
      <c r="S372" s="71" t="str">
        <f t="shared" si="127"/>
        <v>0</v>
      </c>
      <c r="T372" s="71">
        <f t="shared" si="117"/>
        <v>0</v>
      </c>
      <c r="U372" s="71" t="str">
        <f t="shared" si="128"/>
        <v>0</v>
      </c>
      <c r="V372" s="71">
        <f t="shared" si="118"/>
        <v>0</v>
      </c>
      <c r="W372" s="71" t="str">
        <f t="shared" si="129"/>
        <v>0</v>
      </c>
      <c r="X372" s="71">
        <f t="shared" si="119"/>
        <v>0</v>
      </c>
      <c r="Y372" s="71" t="str">
        <f t="shared" si="130"/>
        <v>0</v>
      </c>
      <c r="Z372" s="71">
        <f t="shared" si="120"/>
        <v>0</v>
      </c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</row>
    <row r="373" spans="1:39" ht="15.75" thickBot="1">
      <c r="A373" s="102">
        <v>43877.000138888892</v>
      </c>
      <c r="B373" s="64">
        <f>Parâmetros!G362*0.04*46.0055</f>
        <v>41.791396200000001</v>
      </c>
      <c r="C373" s="97">
        <f t="shared" si="131"/>
        <v>41.791396200000001</v>
      </c>
      <c r="D373" s="101">
        <f t="shared" si="110"/>
        <v>8.3582792399999999</v>
      </c>
      <c r="E373" s="60" t="str">
        <f t="shared" si="121"/>
        <v>1</v>
      </c>
      <c r="F373" s="69">
        <f t="shared" si="111"/>
        <v>-113.25338870499999</v>
      </c>
      <c r="G373" s="60" t="str">
        <f t="shared" si="122"/>
        <v>0</v>
      </c>
      <c r="H373" s="69">
        <f t="shared" si="112"/>
        <v>-15.626694352499996</v>
      </c>
      <c r="I373" s="60" t="str">
        <f t="shared" si="123"/>
        <v>0</v>
      </c>
      <c r="J373" s="69">
        <f t="shared" si="113"/>
        <v>93.866074444197537</v>
      </c>
      <c r="K373" s="60" t="str">
        <f t="shared" si="124"/>
        <v>0</v>
      </c>
      <c r="L373" s="69">
        <f t="shared" si="114"/>
        <v>85.777912538823543</v>
      </c>
      <c r="M373" s="73" t="str">
        <f t="shared" si="125"/>
        <v>0</v>
      </c>
      <c r="N373" s="76">
        <f t="shared" si="115"/>
        <v>8.3582792399999999</v>
      </c>
      <c r="O373" s="77">
        <v>260</v>
      </c>
      <c r="Q373" s="71" t="str">
        <f t="shared" si="126"/>
        <v>1</v>
      </c>
      <c r="R373" s="71">
        <f t="shared" si="116"/>
        <v>1</v>
      </c>
      <c r="S373" s="71" t="str">
        <f t="shared" si="127"/>
        <v>0</v>
      </c>
      <c r="T373" s="71">
        <f t="shared" si="117"/>
        <v>0</v>
      </c>
      <c r="U373" s="71" t="str">
        <f t="shared" si="128"/>
        <v>0</v>
      </c>
      <c r="V373" s="71">
        <f t="shared" si="118"/>
        <v>0</v>
      </c>
      <c r="W373" s="71" t="str">
        <f t="shared" si="129"/>
        <v>0</v>
      </c>
      <c r="X373" s="71">
        <f t="shared" si="119"/>
        <v>0</v>
      </c>
      <c r="Y373" s="71" t="str">
        <f t="shared" si="130"/>
        <v>0</v>
      </c>
      <c r="Z373" s="71">
        <f t="shared" si="120"/>
        <v>0</v>
      </c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</row>
    <row r="374" spans="1:39" ht="15.75" thickBot="1">
      <c r="A374" s="102">
        <v>43877.041805555556</v>
      </c>
      <c r="B374" s="64">
        <f>Parâmetros!G363*0.04*46.0055</f>
        <v>45.527042799999997</v>
      </c>
      <c r="C374" s="97">
        <f t="shared" si="131"/>
        <v>45.527042799999997</v>
      </c>
      <c r="D374" s="101">
        <f t="shared" si="110"/>
        <v>9.105408559999999</v>
      </c>
      <c r="E374" s="60" t="str">
        <f t="shared" si="121"/>
        <v>1</v>
      </c>
      <c r="F374" s="69">
        <f t="shared" si="111"/>
        <v>-109.61113326999998</v>
      </c>
      <c r="G374" s="60" t="str">
        <f t="shared" si="122"/>
        <v>0</v>
      </c>
      <c r="H374" s="69">
        <f t="shared" si="112"/>
        <v>-13.805566634999991</v>
      </c>
      <c r="I374" s="60" t="str">
        <f t="shared" si="123"/>
        <v>0</v>
      </c>
      <c r="J374" s="69">
        <f t="shared" si="113"/>
        <v>94.230415285432102</v>
      </c>
      <c r="K374" s="60" t="str">
        <f t="shared" si="124"/>
        <v>0</v>
      </c>
      <c r="L374" s="69">
        <f t="shared" si="114"/>
        <v>86.173451590588229</v>
      </c>
      <c r="M374" s="73" t="str">
        <f t="shared" si="125"/>
        <v>0</v>
      </c>
      <c r="N374" s="76">
        <f t="shared" si="115"/>
        <v>9.105408559999999</v>
      </c>
      <c r="O374" s="77">
        <v>260</v>
      </c>
      <c r="Q374" s="71" t="str">
        <f t="shared" si="126"/>
        <v>1</v>
      </c>
      <c r="R374" s="71">
        <f t="shared" si="116"/>
        <v>1</v>
      </c>
      <c r="S374" s="71" t="str">
        <f t="shared" si="127"/>
        <v>0</v>
      </c>
      <c r="T374" s="71">
        <f t="shared" si="117"/>
        <v>0</v>
      </c>
      <c r="U374" s="71" t="str">
        <f t="shared" si="128"/>
        <v>0</v>
      </c>
      <c r="V374" s="71">
        <f t="shared" si="118"/>
        <v>0</v>
      </c>
      <c r="W374" s="71" t="str">
        <f t="shared" si="129"/>
        <v>0</v>
      </c>
      <c r="X374" s="71">
        <f t="shared" si="119"/>
        <v>0</v>
      </c>
      <c r="Y374" s="71" t="str">
        <f t="shared" si="130"/>
        <v>0</v>
      </c>
      <c r="Z374" s="71">
        <f t="shared" si="120"/>
        <v>0</v>
      </c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</row>
    <row r="375" spans="1:39" ht="15.75" thickBot="1">
      <c r="A375" s="102">
        <v>43877.083472222221</v>
      </c>
      <c r="B375" s="64">
        <f>Parâmetros!G364*0.04*46.0055</f>
        <v>44.606932799999996</v>
      </c>
      <c r="C375" s="97">
        <f t="shared" si="131"/>
        <v>44.606932799999996</v>
      </c>
      <c r="D375" s="101">
        <f t="shared" si="110"/>
        <v>8.9213865599999984</v>
      </c>
      <c r="E375" s="60" t="str">
        <f t="shared" si="121"/>
        <v>1</v>
      </c>
      <c r="F375" s="69">
        <f t="shared" si="111"/>
        <v>-110.50824052000002</v>
      </c>
      <c r="G375" s="60" t="str">
        <f t="shared" si="122"/>
        <v>0</v>
      </c>
      <c r="H375" s="69">
        <f t="shared" si="112"/>
        <v>-14.254120260000008</v>
      </c>
      <c r="I375" s="60" t="str">
        <f t="shared" si="123"/>
        <v>0</v>
      </c>
      <c r="J375" s="69">
        <f t="shared" si="113"/>
        <v>94.140676161975307</v>
      </c>
      <c r="K375" s="60" t="str">
        <f t="shared" si="124"/>
        <v>0</v>
      </c>
      <c r="L375" s="69">
        <f t="shared" si="114"/>
        <v>86.076028178823549</v>
      </c>
      <c r="M375" s="73" t="str">
        <f t="shared" si="125"/>
        <v>0</v>
      </c>
      <c r="N375" s="76">
        <f t="shared" si="115"/>
        <v>8.9213865599999984</v>
      </c>
      <c r="O375" s="77">
        <v>260</v>
      </c>
      <c r="Q375" s="71" t="str">
        <f t="shared" si="126"/>
        <v>1</v>
      </c>
      <c r="R375" s="71">
        <f t="shared" si="116"/>
        <v>1</v>
      </c>
      <c r="S375" s="71" t="str">
        <f t="shared" si="127"/>
        <v>0</v>
      </c>
      <c r="T375" s="71">
        <f t="shared" si="117"/>
        <v>0</v>
      </c>
      <c r="U375" s="71" t="str">
        <f t="shared" si="128"/>
        <v>0</v>
      </c>
      <c r="V375" s="71">
        <f t="shared" si="118"/>
        <v>0</v>
      </c>
      <c r="W375" s="71" t="str">
        <f t="shared" si="129"/>
        <v>0</v>
      </c>
      <c r="X375" s="71">
        <f t="shared" si="119"/>
        <v>0</v>
      </c>
      <c r="Y375" s="71" t="str">
        <f t="shared" si="130"/>
        <v>0</v>
      </c>
      <c r="Z375" s="71">
        <f t="shared" si="120"/>
        <v>0</v>
      </c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</row>
    <row r="376" spans="1:39" ht="15.75" thickBot="1">
      <c r="A376" s="102">
        <v>43877.125138888892</v>
      </c>
      <c r="B376" s="64">
        <f>Parâmetros!G365*0.04*46.0055</f>
        <v>40.724068599999995</v>
      </c>
      <c r="C376" s="97">
        <f t="shared" si="131"/>
        <v>40.724068599999995</v>
      </c>
      <c r="D376" s="101">
        <f t="shared" si="110"/>
        <v>8.1448137199999984</v>
      </c>
      <c r="E376" s="60" t="str">
        <f t="shared" si="121"/>
        <v>1</v>
      </c>
      <c r="F376" s="69">
        <f t="shared" si="111"/>
        <v>-114.29403311499999</v>
      </c>
      <c r="G376" s="60" t="str">
        <f t="shared" si="122"/>
        <v>0</v>
      </c>
      <c r="H376" s="69">
        <f t="shared" si="112"/>
        <v>-16.147016557499995</v>
      </c>
      <c r="I376" s="60" t="str">
        <f t="shared" si="123"/>
        <v>0</v>
      </c>
      <c r="J376" s="69">
        <f t="shared" si="113"/>
        <v>93.761977060987647</v>
      </c>
      <c r="K376" s="60" t="str">
        <f t="shared" si="124"/>
        <v>0</v>
      </c>
      <c r="L376" s="69">
        <f t="shared" si="114"/>
        <v>85.664901381176477</v>
      </c>
      <c r="M376" s="73" t="str">
        <f t="shared" si="125"/>
        <v>0</v>
      </c>
      <c r="N376" s="76">
        <f t="shared" si="115"/>
        <v>8.1448137199999984</v>
      </c>
      <c r="O376" s="77">
        <v>260</v>
      </c>
      <c r="Q376" s="71" t="str">
        <f t="shared" si="126"/>
        <v>1</v>
      </c>
      <c r="R376" s="71">
        <f t="shared" si="116"/>
        <v>1</v>
      </c>
      <c r="S376" s="71" t="str">
        <f t="shared" si="127"/>
        <v>0</v>
      </c>
      <c r="T376" s="71">
        <f t="shared" si="117"/>
        <v>0</v>
      </c>
      <c r="U376" s="71" t="str">
        <f t="shared" si="128"/>
        <v>0</v>
      </c>
      <c r="V376" s="71">
        <f t="shared" si="118"/>
        <v>0</v>
      </c>
      <c r="W376" s="71" t="str">
        <f t="shared" si="129"/>
        <v>0</v>
      </c>
      <c r="X376" s="71">
        <f t="shared" si="119"/>
        <v>0</v>
      </c>
      <c r="Y376" s="71" t="str">
        <f t="shared" si="130"/>
        <v>0</v>
      </c>
      <c r="Z376" s="71">
        <f t="shared" si="120"/>
        <v>0</v>
      </c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</row>
    <row r="377" spans="1:39" ht="15.75" thickBot="1">
      <c r="A377" s="102">
        <v>43877.166805555556</v>
      </c>
      <c r="B377" s="64">
        <f>Parâmetros!G366*0.04*46.0055</f>
        <v>34.964179999999999</v>
      </c>
      <c r="C377" s="97">
        <f t="shared" si="131"/>
        <v>34.964179999999999</v>
      </c>
      <c r="D377" s="101">
        <f t="shared" si="110"/>
        <v>6.9928360000000005</v>
      </c>
      <c r="E377" s="60" t="str">
        <f t="shared" si="121"/>
        <v>1</v>
      </c>
      <c r="F377" s="69">
        <f t="shared" si="111"/>
        <v>-119.90992450000002</v>
      </c>
      <c r="G377" s="60" t="str">
        <f t="shared" si="122"/>
        <v>0</v>
      </c>
      <c r="H377" s="69">
        <f t="shared" si="112"/>
        <v>-18.954962250000008</v>
      </c>
      <c r="I377" s="60" t="str">
        <f t="shared" si="123"/>
        <v>0</v>
      </c>
      <c r="J377" s="69">
        <f t="shared" si="113"/>
        <v>93.200210148148145</v>
      </c>
      <c r="K377" s="60" t="str">
        <f t="shared" si="124"/>
        <v>0</v>
      </c>
      <c r="L377" s="69">
        <f t="shared" si="114"/>
        <v>85.055030823529421</v>
      </c>
      <c r="M377" s="73" t="str">
        <f t="shared" si="125"/>
        <v>0</v>
      </c>
      <c r="N377" s="76">
        <f t="shared" si="115"/>
        <v>6.9928360000000005</v>
      </c>
      <c r="O377" s="77">
        <v>260</v>
      </c>
      <c r="Q377" s="71" t="str">
        <f t="shared" si="126"/>
        <v>1</v>
      </c>
      <c r="R377" s="71">
        <f t="shared" si="116"/>
        <v>1</v>
      </c>
      <c r="S377" s="71" t="str">
        <f t="shared" si="127"/>
        <v>0</v>
      </c>
      <c r="T377" s="71">
        <f t="shared" si="117"/>
        <v>0</v>
      </c>
      <c r="U377" s="71" t="str">
        <f t="shared" si="128"/>
        <v>0</v>
      </c>
      <c r="V377" s="71">
        <f t="shared" si="118"/>
        <v>0</v>
      </c>
      <c r="W377" s="71" t="str">
        <f t="shared" si="129"/>
        <v>0</v>
      </c>
      <c r="X377" s="71">
        <f t="shared" si="119"/>
        <v>0</v>
      </c>
      <c r="Y377" s="71" t="str">
        <f t="shared" si="130"/>
        <v>0</v>
      </c>
      <c r="Z377" s="71">
        <f t="shared" si="120"/>
        <v>0</v>
      </c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</row>
    <row r="378" spans="1:39" ht="15.75" thickBot="1">
      <c r="A378" s="102">
        <v>43877.208472222221</v>
      </c>
      <c r="B378" s="64">
        <f>Parâmetros!G367*0.04*46.0055</f>
        <v>31.486164199999997</v>
      </c>
      <c r="C378" s="97">
        <f t="shared" si="131"/>
        <v>31.486164199999997</v>
      </c>
      <c r="D378" s="101">
        <f t="shared" si="110"/>
        <v>6.2972328399999995</v>
      </c>
      <c r="E378" s="60" t="str">
        <f t="shared" si="121"/>
        <v>1</v>
      </c>
      <c r="F378" s="69">
        <f t="shared" si="111"/>
        <v>-123.30098990499999</v>
      </c>
      <c r="G378" s="60" t="str">
        <f t="shared" si="122"/>
        <v>0</v>
      </c>
      <c r="H378" s="69">
        <f t="shared" si="112"/>
        <v>-20.650494952499997</v>
      </c>
      <c r="I378" s="60" t="str">
        <f t="shared" si="123"/>
        <v>0</v>
      </c>
      <c r="J378" s="69">
        <f t="shared" si="113"/>
        <v>92.860996261481489</v>
      </c>
      <c r="K378" s="60" t="str">
        <f t="shared" si="124"/>
        <v>0</v>
      </c>
      <c r="L378" s="69">
        <f t="shared" si="114"/>
        <v>84.686770327058838</v>
      </c>
      <c r="M378" s="73" t="str">
        <f t="shared" si="125"/>
        <v>0</v>
      </c>
      <c r="N378" s="76">
        <f t="shared" si="115"/>
        <v>6.2972328399999995</v>
      </c>
      <c r="O378" s="77">
        <v>260</v>
      </c>
      <c r="Q378" s="71" t="str">
        <f t="shared" si="126"/>
        <v>1</v>
      </c>
      <c r="R378" s="71">
        <f t="shared" si="116"/>
        <v>1</v>
      </c>
      <c r="S378" s="71" t="str">
        <f t="shared" si="127"/>
        <v>0</v>
      </c>
      <c r="T378" s="71">
        <f t="shared" si="117"/>
        <v>0</v>
      </c>
      <c r="U378" s="71" t="str">
        <f t="shared" si="128"/>
        <v>0</v>
      </c>
      <c r="V378" s="71">
        <f t="shared" si="118"/>
        <v>0</v>
      </c>
      <c r="W378" s="71" t="str">
        <f t="shared" si="129"/>
        <v>0</v>
      </c>
      <c r="X378" s="71">
        <f t="shared" si="119"/>
        <v>0</v>
      </c>
      <c r="Y378" s="71" t="str">
        <f t="shared" si="130"/>
        <v>0</v>
      </c>
      <c r="Z378" s="71">
        <f t="shared" si="120"/>
        <v>0</v>
      </c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</row>
    <row r="379" spans="1:39" ht="15.75" thickBot="1">
      <c r="A379" s="102">
        <v>43877.250138888892</v>
      </c>
      <c r="B379" s="64">
        <f>Parâmetros!G368*0.04*46.0055</f>
        <v>27.732115399999998</v>
      </c>
      <c r="C379" s="97">
        <f t="shared" si="131"/>
        <v>27.732115399999998</v>
      </c>
      <c r="D379" s="101">
        <f t="shared" si="110"/>
        <v>5.5464230799999994</v>
      </c>
      <c r="E379" s="60" t="str">
        <f t="shared" si="121"/>
        <v>1</v>
      </c>
      <c r="F379" s="69">
        <f t="shared" si="111"/>
        <v>-126.96118748500001</v>
      </c>
      <c r="G379" s="60" t="str">
        <f t="shared" si="122"/>
        <v>0</v>
      </c>
      <c r="H379" s="69">
        <f t="shared" si="112"/>
        <v>-22.480593742500005</v>
      </c>
      <c r="I379" s="60" t="str">
        <f t="shared" si="123"/>
        <v>0</v>
      </c>
      <c r="J379" s="69">
        <f t="shared" si="113"/>
        <v>92.494860637777776</v>
      </c>
      <c r="K379" s="60" t="str">
        <f t="shared" si="124"/>
        <v>0</v>
      </c>
      <c r="L379" s="69">
        <f t="shared" si="114"/>
        <v>84.289282807058825</v>
      </c>
      <c r="M379" s="73" t="str">
        <f t="shared" si="125"/>
        <v>0</v>
      </c>
      <c r="N379" s="76">
        <f t="shared" si="115"/>
        <v>5.5464230799999994</v>
      </c>
      <c r="O379" s="77">
        <v>260</v>
      </c>
      <c r="Q379" s="71" t="str">
        <f t="shared" si="126"/>
        <v>1</v>
      </c>
      <c r="R379" s="71">
        <f t="shared" si="116"/>
        <v>1</v>
      </c>
      <c r="S379" s="71" t="str">
        <f t="shared" si="127"/>
        <v>0</v>
      </c>
      <c r="T379" s="71">
        <f t="shared" si="117"/>
        <v>0</v>
      </c>
      <c r="U379" s="71" t="str">
        <f t="shared" si="128"/>
        <v>0</v>
      </c>
      <c r="V379" s="71">
        <f t="shared" si="118"/>
        <v>0</v>
      </c>
      <c r="W379" s="71" t="str">
        <f t="shared" si="129"/>
        <v>0</v>
      </c>
      <c r="X379" s="71">
        <f t="shared" si="119"/>
        <v>0</v>
      </c>
      <c r="Y379" s="71" t="str">
        <f t="shared" si="130"/>
        <v>0</v>
      </c>
      <c r="Z379" s="71">
        <f t="shared" si="120"/>
        <v>0</v>
      </c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</row>
    <row r="380" spans="1:39" ht="15.75" thickBot="1">
      <c r="A380" s="102">
        <v>43877.291805555556</v>
      </c>
      <c r="B380" s="64">
        <f>Parâmetros!G369*0.04*46.0055</f>
        <v>18.365395599999999</v>
      </c>
      <c r="C380" s="97">
        <f t="shared" si="131"/>
        <v>18.365395599999999</v>
      </c>
      <c r="D380" s="101">
        <f t="shared" si="110"/>
        <v>3.6730791200000001</v>
      </c>
      <c r="E380" s="60" t="str">
        <f t="shared" si="121"/>
        <v>1</v>
      </c>
      <c r="F380" s="69">
        <f t="shared" si="111"/>
        <v>-136.09373929</v>
      </c>
      <c r="G380" s="60" t="str">
        <f t="shared" si="122"/>
        <v>0</v>
      </c>
      <c r="H380" s="69">
        <f t="shared" si="112"/>
        <v>-27.046869645000001</v>
      </c>
      <c r="I380" s="60" t="str">
        <f t="shared" si="123"/>
        <v>0</v>
      </c>
      <c r="J380" s="69">
        <f t="shared" si="113"/>
        <v>91.581316360987657</v>
      </c>
      <c r="K380" s="60" t="str">
        <f t="shared" si="124"/>
        <v>0</v>
      </c>
      <c r="L380" s="69">
        <f t="shared" si="114"/>
        <v>83.297512475294113</v>
      </c>
      <c r="M380" s="73" t="str">
        <f t="shared" si="125"/>
        <v>0</v>
      </c>
      <c r="N380" s="76">
        <f t="shared" si="115"/>
        <v>3.6730791200000001</v>
      </c>
      <c r="O380" s="77">
        <v>260</v>
      </c>
      <c r="Q380" s="71" t="str">
        <f t="shared" si="126"/>
        <v>1</v>
      </c>
      <c r="R380" s="71">
        <f t="shared" si="116"/>
        <v>1</v>
      </c>
      <c r="S380" s="71" t="str">
        <f t="shared" si="127"/>
        <v>0</v>
      </c>
      <c r="T380" s="71">
        <f t="shared" si="117"/>
        <v>0</v>
      </c>
      <c r="U380" s="71" t="str">
        <f t="shared" si="128"/>
        <v>0</v>
      </c>
      <c r="V380" s="71">
        <f t="shared" si="118"/>
        <v>0</v>
      </c>
      <c r="W380" s="71" t="str">
        <f t="shared" si="129"/>
        <v>0</v>
      </c>
      <c r="X380" s="71">
        <f t="shared" si="119"/>
        <v>0</v>
      </c>
      <c r="Y380" s="71" t="str">
        <f t="shared" si="130"/>
        <v>0</v>
      </c>
      <c r="Z380" s="71">
        <f t="shared" si="120"/>
        <v>0</v>
      </c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</row>
    <row r="381" spans="1:39" ht="15.75" thickBot="1">
      <c r="A381" s="102">
        <v>43877.333472222221</v>
      </c>
      <c r="B381" s="64">
        <f>Parâmetros!G370*0.04*46.0055</f>
        <v>16.101925000000001</v>
      </c>
      <c r="C381" s="97">
        <f t="shared" si="131"/>
        <v>16.101925000000001</v>
      </c>
      <c r="D381" s="101">
        <f t="shared" si="110"/>
        <v>3.2203850000000003</v>
      </c>
      <c r="E381" s="60" t="str">
        <f t="shared" si="121"/>
        <v>1</v>
      </c>
      <c r="F381" s="69">
        <f t="shared" si="111"/>
        <v>-138.30062312499999</v>
      </c>
      <c r="G381" s="60" t="str">
        <f t="shared" si="122"/>
        <v>0</v>
      </c>
      <c r="H381" s="69">
        <f t="shared" si="112"/>
        <v>-28.150311562499994</v>
      </c>
      <c r="I381" s="60" t="str">
        <f t="shared" si="123"/>
        <v>0</v>
      </c>
      <c r="J381" s="69">
        <f t="shared" si="113"/>
        <v>91.360558117283944</v>
      </c>
      <c r="K381" s="60" t="str">
        <f t="shared" si="124"/>
        <v>0</v>
      </c>
      <c r="L381" s="69">
        <f t="shared" si="114"/>
        <v>83.057850882352938</v>
      </c>
      <c r="M381" s="73" t="str">
        <f t="shared" si="125"/>
        <v>0</v>
      </c>
      <c r="N381" s="76">
        <f t="shared" si="115"/>
        <v>3.2203850000000003</v>
      </c>
      <c r="O381" s="77">
        <v>260</v>
      </c>
      <c r="Q381" s="71" t="str">
        <f t="shared" si="126"/>
        <v>1</v>
      </c>
      <c r="R381" s="71">
        <f t="shared" si="116"/>
        <v>1</v>
      </c>
      <c r="S381" s="71" t="str">
        <f t="shared" si="127"/>
        <v>0</v>
      </c>
      <c r="T381" s="71">
        <f t="shared" si="117"/>
        <v>0</v>
      </c>
      <c r="U381" s="71" t="str">
        <f t="shared" si="128"/>
        <v>0</v>
      </c>
      <c r="V381" s="71">
        <f t="shared" si="118"/>
        <v>0</v>
      </c>
      <c r="W381" s="71" t="str">
        <f t="shared" si="129"/>
        <v>0</v>
      </c>
      <c r="X381" s="71">
        <f t="shared" si="119"/>
        <v>0</v>
      </c>
      <c r="Y381" s="71" t="str">
        <f t="shared" si="130"/>
        <v>0</v>
      </c>
      <c r="Z381" s="71">
        <f t="shared" si="120"/>
        <v>0</v>
      </c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</row>
    <row r="382" spans="1:39" ht="15.75" thickBot="1">
      <c r="A382" s="102">
        <v>43877.375138888892</v>
      </c>
      <c r="B382" s="64">
        <f>Parâmetros!G371*0.04*46.0055</f>
        <v>14.169694</v>
      </c>
      <c r="C382" s="97">
        <f t="shared" si="131"/>
        <v>14.169694</v>
      </c>
      <c r="D382" s="101">
        <f t="shared" si="110"/>
        <v>2.8339387999999999</v>
      </c>
      <c r="E382" s="60" t="str">
        <f t="shared" si="121"/>
        <v>1</v>
      </c>
      <c r="F382" s="69">
        <f t="shared" si="111"/>
        <v>-140.18454835</v>
      </c>
      <c r="G382" s="60" t="str">
        <f t="shared" si="122"/>
        <v>0</v>
      </c>
      <c r="H382" s="69">
        <f t="shared" si="112"/>
        <v>-29.092274175</v>
      </c>
      <c r="I382" s="60" t="str">
        <f t="shared" si="123"/>
        <v>0</v>
      </c>
      <c r="J382" s="69">
        <f t="shared" si="113"/>
        <v>91.172105958024687</v>
      </c>
      <c r="K382" s="60" t="str">
        <f t="shared" si="124"/>
        <v>0</v>
      </c>
      <c r="L382" s="69">
        <f t="shared" si="114"/>
        <v>82.853261717647058</v>
      </c>
      <c r="M382" s="73" t="str">
        <f t="shared" si="125"/>
        <v>0</v>
      </c>
      <c r="N382" s="76">
        <f t="shared" si="115"/>
        <v>2.8339387999999999</v>
      </c>
      <c r="O382" s="77">
        <v>260</v>
      </c>
      <c r="Q382" s="71" t="str">
        <f t="shared" si="126"/>
        <v>1</v>
      </c>
      <c r="R382" s="71">
        <f t="shared" si="116"/>
        <v>1</v>
      </c>
      <c r="S382" s="71" t="str">
        <f t="shared" si="127"/>
        <v>0</v>
      </c>
      <c r="T382" s="71">
        <f t="shared" si="117"/>
        <v>0</v>
      </c>
      <c r="U382" s="71" t="str">
        <f t="shared" si="128"/>
        <v>0</v>
      </c>
      <c r="V382" s="71">
        <f t="shared" si="118"/>
        <v>0</v>
      </c>
      <c r="W382" s="71" t="str">
        <f t="shared" si="129"/>
        <v>0</v>
      </c>
      <c r="X382" s="71">
        <f t="shared" si="119"/>
        <v>0</v>
      </c>
      <c r="Y382" s="71" t="str">
        <f t="shared" si="130"/>
        <v>0</v>
      </c>
      <c r="Z382" s="71">
        <f t="shared" si="120"/>
        <v>0</v>
      </c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</row>
    <row r="383" spans="1:39" ht="15.75" thickBot="1">
      <c r="A383" s="102">
        <v>43877.416805555556</v>
      </c>
      <c r="B383" s="64">
        <f>Parâmetros!G372*0.04*46.0055</f>
        <v>9.7899703999999996</v>
      </c>
      <c r="C383" s="97">
        <f t="shared" si="131"/>
        <v>9.7899703999999996</v>
      </c>
      <c r="D383" s="101">
        <f t="shared" si="110"/>
        <v>1.9579940799999997</v>
      </c>
      <c r="E383" s="60" t="str">
        <f t="shared" si="121"/>
        <v>1</v>
      </c>
      <c r="F383" s="69">
        <f t="shared" si="111"/>
        <v>-144.45477886</v>
      </c>
      <c r="G383" s="60" t="str">
        <f t="shared" si="122"/>
        <v>0</v>
      </c>
      <c r="H383" s="69">
        <f t="shared" si="112"/>
        <v>-31.227389430000002</v>
      </c>
      <c r="I383" s="60" t="str">
        <f t="shared" si="123"/>
        <v>0</v>
      </c>
      <c r="J383" s="69">
        <f t="shared" si="113"/>
        <v>90.74494773037037</v>
      </c>
      <c r="K383" s="60" t="str">
        <f t="shared" si="124"/>
        <v>0</v>
      </c>
      <c r="L383" s="69">
        <f t="shared" si="114"/>
        <v>82.38952627764705</v>
      </c>
      <c r="M383" s="73" t="str">
        <f t="shared" si="125"/>
        <v>0</v>
      </c>
      <c r="N383" s="76">
        <f t="shared" si="115"/>
        <v>1.9579940799999997</v>
      </c>
      <c r="O383" s="77">
        <v>260</v>
      </c>
      <c r="Q383" s="71" t="str">
        <f t="shared" si="126"/>
        <v>1</v>
      </c>
      <c r="R383" s="71">
        <f t="shared" si="116"/>
        <v>1</v>
      </c>
      <c r="S383" s="71" t="str">
        <f t="shared" si="127"/>
        <v>0</v>
      </c>
      <c r="T383" s="71">
        <f t="shared" si="117"/>
        <v>0</v>
      </c>
      <c r="U383" s="71" t="str">
        <f t="shared" si="128"/>
        <v>0</v>
      </c>
      <c r="V383" s="71">
        <f t="shared" si="118"/>
        <v>0</v>
      </c>
      <c r="W383" s="71" t="str">
        <f t="shared" si="129"/>
        <v>0</v>
      </c>
      <c r="X383" s="71">
        <f t="shared" si="119"/>
        <v>0</v>
      </c>
      <c r="Y383" s="71" t="str">
        <f t="shared" si="130"/>
        <v>0</v>
      </c>
      <c r="Z383" s="71">
        <f t="shared" si="120"/>
        <v>0</v>
      </c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</row>
    <row r="384" spans="1:39" ht="15.75" thickBot="1">
      <c r="A384" s="102">
        <v>43877.458472222221</v>
      </c>
      <c r="B384" s="64">
        <f>Parâmetros!G373*0.04*46.0055</f>
        <v>7.8945438000000001</v>
      </c>
      <c r="C384" s="97">
        <f t="shared" si="131"/>
        <v>7.8945438000000001</v>
      </c>
      <c r="D384" s="101">
        <f t="shared" si="110"/>
        <v>1.57890876</v>
      </c>
      <c r="E384" s="60" t="str">
        <f t="shared" si="121"/>
        <v>1</v>
      </c>
      <c r="F384" s="69">
        <f t="shared" si="111"/>
        <v>-146.30281979499998</v>
      </c>
      <c r="G384" s="60" t="str">
        <f t="shared" si="122"/>
        <v>0</v>
      </c>
      <c r="H384" s="69">
        <f t="shared" si="112"/>
        <v>-32.151409897499988</v>
      </c>
      <c r="I384" s="60" t="str">
        <f t="shared" si="123"/>
        <v>0</v>
      </c>
      <c r="J384" s="69">
        <f t="shared" si="113"/>
        <v>90.560085136049381</v>
      </c>
      <c r="K384" s="60" t="str">
        <f t="shared" si="124"/>
        <v>0</v>
      </c>
      <c r="L384" s="69">
        <f t="shared" si="114"/>
        <v>82.188834049411767</v>
      </c>
      <c r="M384" s="73" t="str">
        <f t="shared" si="125"/>
        <v>0</v>
      </c>
      <c r="N384" s="76">
        <f t="shared" si="115"/>
        <v>1.57890876</v>
      </c>
      <c r="O384" s="77">
        <v>260</v>
      </c>
      <c r="Q384" s="71" t="str">
        <f t="shared" si="126"/>
        <v>1</v>
      </c>
      <c r="R384" s="71">
        <f t="shared" si="116"/>
        <v>1</v>
      </c>
      <c r="S384" s="71" t="str">
        <f t="shared" si="127"/>
        <v>0</v>
      </c>
      <c r="T384" s="71">
        <f t="shared" si="117"/>
        <v>0</v>
      </c>
      <c r="U384" s="71" t="str">
        <f t="shared" si="128"/>
        <v>0</v>
      </c>
      <c r="V384" s="71">
        <f t="shared" si="118"/>
        <v>0</v>
      </c>
      <c r="W384" s="71" t="str">
        <f t="shared" si="129"/>
        <v>0</v>
      </c>
      <c r="X384" s="71">
        <f t="shared" si="119"/>
        <v>0</v>
      </c>
      <c r="Y384" s="71" t="str">
        <f t="shared" si="130"/>
        <v>0</v>
      </c>
      <c r="Z384" s="71">
        <f t="shared" si="120"/>
        <v>0</v>
      </c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</row>
    <row r="385" spans="1:39" ht="15.75" thickBot="1">
      <c r="A385" s="102">
        <v>43877.500138888892</v>
      </c>
      <c r="B385" s="64">
        <f>Parâmetros!G374*0.04*46.0055</f>
        <v>7.3056734000000008</v>
      </c>
      <c r="C385" s="97">
        <f t="shared" si="131"/>
        <v>7.3056734000000008</v>
      </c>
      <c r="D385" s="101">
        <f t="shared" si="110"/>
        <v>1.4611346800000002</v>
      </c>
      <c r="E385" s="60" t="str">
        <f t="shared" si="121"/>
        <v>1</v>
      </c>
      <c r="F385" s="69">
        <f t="shared" si="111"/>
        <v>-146.87696843500001</v>
      </c>
      <c r="G385" s="60" t="str">
        <f t="shared" si="122"/>
        <v>0</v>
      </c>
      <c r="H385" s="69">
        <f t="shared" si="112"/>
        <v>-32.438484217500005</v>
      </c>
      <c r="I385" s="60" t="str">
        <f t="shared" si="123"/>
        <v>0</v>
      </c>
      <c r="J385" s="69">
        <f t="shared" si="113"/>
        <v>90.502652097037043</v>
      </c>
      <c r="K385" s="60" t="str">
        <f t="shared" si="124"/>
        <v>0</v>
      </c>
      <c r="L385" s="69">
        <f t="shared" si="114"/>
        <v>82.12648306588234</v>
      </c>
      <c r="M385" s="73" t="str">
        <f t="shared" si="125"/>
        <v>0</v>
      </c>
      <c r="N385" s="76">
        <f t="shared" si="115"/>
        <v>1.4611346800000002</v>
      </c>
      <c r="O385" s="77">
        <v>260</v>
      </c>
      <c r="Q385" s="71" t="str">
        <f t="shared" si="126"/>
        <v>1</v>
      </c>
      <c r="R385" s="71">
        <f t="shared" si="116"/>
        <v>1</v>
      </c>
      <c r="S385" s="71" t="str">
        <f t="shared" si="127"/>
        <v>0</v>
      </c>
      <c r="T385" s="71">
        <f t="shared" si="117"/>
        <v>0</v>
      </c>
      <c r="U385" s="71" t="str">
        <f t="shared" si="128"/>
        <v>0</v>
      </c>
      <c r="V385" s="71">
        <f t="shared" si="118"/>
        <v>0</v>
      </c>
      <c r="W385" s="71" t="str">
        <f t="shared" si="129"/>
        <v>0</v>
      </c>
      <c r="X385" s="71">
        <f t="shared" si="119"/>
        <v>0</v>
      </c>
      <c r="Y385" s="71" t="str">
        <f t="shared" si="130"/>
        <v>0</v>
      </c>
      <c r="Z385" s="71">
        <f t="shared" si="120"/>
        <v>0</v>
      </c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</row>
    <row r="386" spans="1:39" ht="15.75" thickBot="1">
      <c r="A386" s="102">
        <v>43877.541805555556</v>
      </c>
      <c r="B386" s="64">
        <f>Parâmetros!G375*0.04*46.0055</f>
        <v>6.7168029999999996</v>
      </c>
      <c r="C386" s="97">
        <f t="shared" si="131"/>
        <v>6.7168029999999996</v>
      </c>
      <c r="D386" s="101">
        <f t="shared" si="110"/>
        <v>1.3433605999999998</v>
      </c>
      <c r="E386" s="60" t="str">
        <f t="shared" si="121"/>
        <v>1</v>
      </c>
      <c r="F386" s="69">
        <f t="shared" si="111"/>
        <v>-147.45111707500001</v>
      </c>
      <c r="G386" s="60" t="str">
        <f t="shared" si="122"/>
        <v>0</v>
      </c>
      <c r="H386" s="69">
        <f t="shared" si="112"/>
        <v>-32.725558537500007</v>
      </c>
      <c r="I386" s="60" t="str">
        <f t="shared" si="123"/>
        <v>0</v>
      </c>
      <c r="J386" s="69">
        <f t="shared" si="113"/>
        <v>90.445219058024691</v>
      </c>
      <c r="K386" s="60" t="str">
        <f t="shared" si="124"/>
        <v>0</v>
      </c>
      <c r="L386" s="69">
        <f t="shared" si="114"/>
        <v>82.064132082352941</v>
      </c>
      <c r="M386" s="73" t="str">
        <f t="shared" si="125"/>
        <v>0</v>
      </c>
      <c r="N386" s="76">
        <f t="shared" si="115"/>
        <v>1.3433605999999998</v>
      </c>
      <c r="O386" s="77">
        <v>260</v>
      </c>
      <c r="Q386" s="71" t="str">
        <f t="shared" si="126"/>
        <v>1</v>
      </c>
      <c r="R386" s="71">
        <f t="shared" si="116"/>
        <v>1</v>
      </c>
      <c r="S386" s="71" t="str">
        <f t="shared" si="127"/>
        <v>0</v>
      </c>
      <c r="T386" s="71">
        <f t="shared" si="117"/>
        <v>0</v>
      </c>
      <c r="U386" s="71" t="str">
        <f t="shared" si="128"/>
        <v>0</v>
      </c>
      <c r="V386" s="71">
        <f t="shared" si="118"/>
        <v>0</v>
      </c>
      <c r="W386" s="71" t="str">
        <f t="shared" si="129"/>
        <v>0</v>
      </c>
      <c r="X386" s="71">
        <f t="shared" si="119"/>
        <v>0</v>
      </c>
      <c r="Y386" s="71" t="str">
        <f t="shared" si="130"/>
        <v>0</v>
      </c>
      <c r="Z386" s="71">
        <f t="shared" si="120"/>
        <v>0</v>
      </c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</row>
    <row r="387" spans="1:39" ht="15.75" thickBot="1">
      <c r="A387" s="102">
        <v>43877.583472222221</v>
      </c>
      <c r="B387" s="64">
        <f>Parâmetros!G376*0.04*46.0055</f>
        <v>6.9192271999999999</v>
      </c>
      <c r="C387" s="97">
        <f t="shared" si="131"/>
        <v>6.9192271999999999</v>
      </c>
      <c r="D387" s="101">
        <f t="shared" si="110"/>
        <v>1.38384544</v>
      </c>
      <c r="E387" s="60" t="str">
        <f t="shared" si="121"/>
        <v>1</v>
      </c>
      <c r="F387" s="69">
        <f t="shared" si="111"/>
        <v>-147.25375348</v>
      </c>
      <c r="G387" s="60" t="str">
        <f t="shared" si="122"/>
        <v>0</v>
      </c>
      <c r="H387" s="69">
        <f t="shared" si="112"/>
        <v>-32.62687674</v>
      </c>
      <c r="I387" s="60" t="str">
        <f t="shared" si="123"/>
        <v>0</v>
      </c>
      <c r="J387" s="69">
        <f t="shared" si="113"/>
        <v>90.464961665185186</v>
      </c>
      <c r="K387" s="60" t="str">
        <f t="shared" si="124"/>
        <v>0</v>
      </c>
      <c r="L387" s="69">
        <f t="shared" si="114"/>
        <v>82.085565232941192</v>
      </c>
      <c r="M387" s="73" t="str">
        <f t="shared" si="125"/>
        <v>0</v>
      </c>
      <c r="N387" s="76">
        <f t="shared" si="115"/>
        <v>1.38384544</v>
      </c>
      <c r="O387" s="77">
        <v>260</v>
      </c>
      <c r="Q387" s="71" t="str">
        <f t="shared" si="126"/>
        <v>1</v>
      </c>
      <c r="R387" s="71">
        <f t="shared" si="116"/>
        <v>1</v>
      </c>
      <c r="S387" s="71" t="str">
        <f t="shared" si="127"/>
        <v>0</v>
      </c>
      <c r="T387" s="71">
        <f t="shared" si="117"/>
        <v>0</v>
      </c>
      <c r="U387" s="71" t="str">
        <f t="shared" si="128"/>
        <v>0</v>
      </c>
      <c r="V387" s="71">
        <f t="shared" si="118"/>
        <v>0</v>
      </c>
      <c r="W387" s="71" t="str">
        <f t="shared" si="129"/>
        <v>0</v>
      </c>
      <c r="X387" s="71">
        <f t="shared" si="119"/>
        <v>0</v>
      </c>
      <c r="Y387" s="71" t="str">
        <f t="shared" si="130"/>
        <v>0</v>
      </c>
      <c r="Z387" s="71">
        <f t="shared" si="120"/>
        <v>0</v>
      </c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</row>
    <row r="388" spans="1:39" ht="15.75" thickBot="1">
      <c r="A388" s="102">
        <v>43877.625138888892</v>
      </c>
      <c r="B388" s="64">
        <f>Parâmetros!G377*0.04*46.0055</f>
        <v>7.3608799999999999</v>
      </c>
      <c r="C388" s="97">
        <f t="shared" si="131"/>
        <v>7.3608799999999999</v>
      </c>
      <c r="D388" s="101">
        <f t="shared" si="110"/>
        <v>1.4721760000000002</v>
      </c>
      <c r="E388" s="60" t="str">
        <f t="shared" si="121"/>
        <v>1</v>
      </c>
      <c r="F388" s="69">
        <f t="shared" si="111"/>
        <v>-146.82314199999999</v>
      </c>
      <c r="G388" s="60" t="str">
        <f t="shared" si="122"/>
        <v>0</v>
      </c>
      <c r="H388" s="69">
        <f t="shared" si="112"/>
        <v>-32.411570999999995</v>
      </c>
      <c r="I388" s="60" t="str">
        <f t="shared" si="123"/>
        <v>0</v>
      </c>
      <c r="J388" s="69">
        <f t="shared" si="113"/>
        <v>90.508036444444443</v>
      </c>
      <c r="K388" s="60" t="str">
        <f t="shared" si="124"/>
        <v>0</v>
      </c>
      <c r="L388" s="69">
        <f t="shared" si="114"/>
        <v>82.13232847058822</v>
      </c>
      <c r="M388" s="73" t="str">
        <f t="shared" si="125"/>
        <v>0</v>
      </c>
      <c r="N388" s="76">
        <f t="shared" si="115"/>
        <v>1.4721760000000002</v>
      </c>
      <c r="O388" s="77">
        <v>260</v>
      </c>
      <c r="Q388" s="71" t="str">
        <f t="shared" si="126"/>
        <v>1</v>
      </c>
      <c r="R388" s="71">
        <f t="shared" si="116"/>
        <v>1</v>
      </c>
      <c r="S388" s="71" t="str">
        <f t="shared" si="127"/>
        <v>0</v>
      </c>
      <c r="T388" s="71">
        <f t="shared" si="117"/>
        <v>0</v>
      </c>
      <c r="U388" s="71" t="str">
        <f t="shared" si="128"/>
        <v>0</v>
      </c>
      <c r="V388" s="71">
        <f t="shared" si="118"/>
        <v>0</v>
      </c>
      <c r="W388" s="71" t="str">
        <f t="shared" si="129"/>
        <v>0</v>
      </c>
      <c r="X388" s="71">
        <f t="shared" si="119"/>
        <v>0</v>
      </c>
      <c r="Y388" s="71" t="str">
        <f t="shared" si="130"/>
        <v>0</v>
      </c>
      <c r="Z388" s="71">
        <f t="shared" si="120"/>
        <v>0</v>
      </c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</row>
    <row r="389" spans="1:39" ht="15.75" thickBot="1">
      <c r="A389" s="102">
        <v>43877.666805555556</v>
      </c>
      <c r="B389" s="64">
        <f>Parâmetros!G378*0.04*46.0055</f>
        <v>7.1584558000000005</v>
      </c>
      <c r="C389" s="97">
        <f t="shared" si="131"/>
        <v>7.1584558000000005</v>
      </c>
      <c r="D389" s="101">
        <f t="shared" si="110"/>
        <v>1.4316911600000002</v>
      </c>
      <c r="E389" s="60" t="str">
        <f t="shared" si="121"/>
        <v>1</v>
      </c>
      <c r="F389" s="69">
        <f t="shared" si="111"/>
        <v>-147.020505595</v>
      </c>
      <c r="G389" s="60" t="str">
        <f t="shared" si="122"/>
        <v>0</v>
      </c>
      <c r="H389" s="69">
        <f t="shared" si="112"/>
        <v>-32.510252797500002</v>
      </c>
      <c r="I389" s="60" t="str">
        <f t="shared" si="123"/>
        <v>0</v>
      </c>
      <c r="J389" s="69">
        <f t="shared" si="113"/>
        <v>90.488293837283948</v>
      </c>
      <c r="K389" s="60" t="str">
        <f t="shared" si="124"/>
        <v>0</v>
      </c>
      <c r="L389" s="69">
        <f t="shared" si="114"/>
        <v>82.110895319999997</v>
      </c>
      <c r="M389" s="73" t="str">
        <f t="shared" si="125"/>
        <v>0</v>
      </c>
      <c r="N389" s="76">
        <f t="shared" si="115"/>
        <v>1.4316911600000002</v>
      </c>
      <c r="O389" s="77">
        <v>260</v>
      </c>
      <c r="Q389" s="71" t="str">
        <f t="shared" si="126"/>
        <v>1</v>
      </c>
      <c r="R389" s="71">
        <f t="shared" si="116"/>
        <v>1</v>
      </c>
      <c r="S389" s="71" t="str">
        <f t="shared" si="127"/>
        <v>0</v>
      </c>
      <c r="T389" s="71">
        <f t="shared" si="117"/>
        <v>0</v>
      </c>
      <c r="U389" s="71" t="str">
        <f t="shared" si="128"/>
        <v>0</v>
      </c>
      <c r="V389" s="71">
        <f t="shared" si="118"/>
        <v>0</v>
      </c>
      <c r="W389" s="71" t="str">
        <f t="shared" si="129"/>
        <v>0</v>
      </c>
      <c r="X389" s="71">
        <f t="shared" si="119"/>
        <v>0</v>
      </c>
      <c r="Y389" s="71" t="str">
        <f t="shared" si="130"/>
        <v>0</v>
      </c>
      <c r="Z389" s="71">
        <f t="shared" si="120"/>
        <v>0</v>
      </c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</row>
    <row r="390" spans="1:39" ht="15.75" thickBot="1">
      <c r="A390" s="102">
        <v>43877.708472222221</v>
      </c>
      <c r="B390" s="64">
        <f>Parâmetros!G379*0.04*46.0055</f>
        <v>9.4403285999999991</v>
      </c>
      <c r="C390" s="97">
        <f t="shared" si="131"/>
        <v>9.4403285999999991</v>
      </c>
      <c r="D390" s="101">
        <f t="shared" si="110"/>
        <v>1.8880657199999997</v>
      </c>
      <c r="E390" s="60" t="str">
        <f t="shared" si="121"/>
        <v>1</v>
      </c>
      <c r="F390" s="69">
        <f t="shared" si="111"/>
        <v>-144.79567961500001</v>
      </c>
      <c r="G390" s="60" t="str">
        <f t="shared" si="122"/>
        <v>0</v>
      </c>
      <c r="H390" s="69">
        <f t="shared" si="112"/>
        <v>-31.397839807500006</v>
      </c>
      <c r="I390" s="60" t="str">
        <f t="shared" si="123"/>
        <v>0</v>
      </c>
      <c r="J390" s="69">
        <f t="shared" si="113"/>
        <v>90.710846863456794</v>
      </c>
      <c r="K390" s="60" t="str">
        <f t="shared" si="124"/>
        <v>0</v>
      </c>
      <c r="L390" s="69">
        <f t="shared" si="114"/>
        <v>82.352505381176456</v>
      </c>
      <c r="M390" s="73" t="str">
        <f t="shared" si="125"/>
        <v>0</v>
      </c>
      <c r="N390" s="76">
        <f t="shared" si="115"/>
        <v>1.8880657199999997</v>
      </c>
      <c r="O390" s="77">
        <v>260</v>
      </c>
      <c r="Q390" s="71" t="str">
        <f t="shared" si="126"/>
        <v>1</v>
      </c>
      <c r="R390" s="71">
        <f t="shared" si="116"/>
        <v>1</v>
      </c>
      <c r="S390" s="71" t="str">
        <f t="shared" si="127"/>
        <v>0</v>
      </c>
      <c r="T390" s="71">
        <f t="shared" si="117"/>
        <v>0</v>
      </c>
      <c r="U390" s="71" t="str">
        <f t="shared" si="128"/>
        <v>0</v>
      </c>
      <c r="V390" s="71">
        <f t="shared" si="118"/>
        <v>0</v>
      </c>
      <c r="W390" s="71" t="str">
        <f t="shared" si="129"/>
        <v>0</v>
      </c>
      <c r="X390" s="71">
        <f t="shared" si="119"/>
        <v>0</v>
      </c>
      <c r="Y390" s="71" t="str">
        <f t="shared" si="130"/>
        <v>0</v>
      </c>
      <c r="Z390" s="71">
        <f t="shared" si="120"/>
        <v>0</v>
      </c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</row>
    <row r="391" spans="1:39" ht="15.75" thickBot="1">
      <c r="A391" s="102">
        <v>43877.750138888892</v>
      </c>
      <c r="B391" s="64">
        <f>Parâmetros!G380*0.04*46.0055</f>
        <v>16.101925000000001</v>
      </c>
      <c r="C391" s="97">
        <f t="shared" si="131"/>
        <v>16.101925000000001</v>
      </c>
      <c r="D391" s="101">
        <f t="shared" si="110"/>
        <v>3.2203850000000003</v>
      </c>
      <c r="E391" s="60" t="str">
        <f t="shared" si="121"/>
        <v>1</v>
      </c>
      <c r="F391" s="69">
        <f t="shared" si="111"/>
        <v>-138.30062312499999</v>
      </c>
      <c r="G391" s="60" t="str">
        <f t="shared" si="122"/>
        <v>0</v>
      </c>
      <c r="H391" s="69">
        <f t="shared" si="112"/>
        <v>-28.150311562499994</v>
      </c>
      <c r="I391" s="60" t="str">
        <f t="shared" si="123"/>
        <v>0</v>
      </c>
      <c r="J391" s="69">
        <f t="shared" si="113"/>
        <v>91.360558117283944</v>
      </c>
      <c r="K391" s="60" t="str">
        <f t="shared" si="124"/>
        <v>0</v>
      </c>
      <c r="L391" s="69">
        <f t="shared" si="114"/>
        <v>83.057850882352938</v>
      </c>
      <c r="M391" s="73" t="str">
        <f t="shared" si="125"/>
        <v>0</v>
      </c>
      <c r="N391" s="76">
        <f t="shared" si="115"/>
        <v>3.2203850000000003</v>
      </c>
      <c r="O391" s="77">
        <v>260</v>
      </c>
      <c r="Q391" s="71" t="str">
        <f t="shared" si="126"/>
        <v>1</v>
      </c>
      <c r="R391" s="71">
        <f t="shared" si="116"/>
        <v>1</v>
      </c>
      <c r="S391" s="71" t="str">
        <f t="shared" si="127"/>
        <v>0</v>
      </c>
      <c r="T391" s="71">
        <f t="shared" si="117"/>
        <v>0</v>
      </c>
      <c r="U391" s="71" t="str">
        <f t="shared" si="128"/>
        <v>0</v>
      </c>
      <c r="V391" s="71">
        <f t="shared" si="118"/>
        <v>0</v>
      </c>
      <c r="W391" s="71" t="str">
        <f t="shared" si="129"/>
        <v>0</v>
      </c>
      <c r="X391" s="71">
        <f t="shared" si="119"/>
        <v>0</v>
      </c>
      <c r="Y391" s="71" t="str">
        <f t="shared" si="130"/>
        <v>0</v>
      </c>
      <c r="Z391" s="71">
        <f t="shared" si="120"/>
        <v>0</v>
      </c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</row>
    <row r="392" spans="1:39" ht="15.75" thickBot="1">
      <c r="A392" s="102">
        <v>43877.791805555556</v>
      </c>
      <c r="B392" s="64">
        <f>Parâmetros!G381*0.04*46.0055</f>
        <v>26.425559199999999</v>
      </c>
      <c r="C392" s="97">
        <f t="shared" si="131"/>
        <v>26.425559199999999</v>
      </c>
      <c r="D392" s="101">
        <f t="shared" si="110"/>
        <v>5.2851118399999999</v>
      </c>
      <c r="E392" s="60" t="str">
        <f t="shared" si="121"/>
        <v>1</v>
      </c>
      <c r="F392" s="69">
        <f t="shared" si="111"/>
        <v>-128.23507978000001</v>
      </c>
      <c r="G392" s="60" t="str">
        <f t="shared" si="122"/>
        <v>0</v>
      </c>
      <c r="H392" s="69">
        <f t="shared" si="112"/>
        <v>-23.117539890000003</v>
      </c>
      <c r="I392" s="60" t="str">
        <f t="shared" si="123"/>
        <v>0</v>
      </c>
      <c r="J392" s="69">
        <f t="shared" si="113"/>
        <v>92.367431082469139</v>
      </c>
      <c r="K392" s="60" t="str">
        <f t="shared" si="124"/>
        <v>0</v>
      </c>
      <c r="L392" s="69">
        <f t="shared" si="114"/>
        <v>84.150941562352926</v>
      </c>
      <c r="M392" s="73" t="str">
        <f t="shared" si="125"/>
        <v>0</v>
      </c>
      <c r="N392" s="76">
        <f t="shared" si="115"/>
        <v>5.2851118399999999</v>
      </c>
      <c r="O392" s="77">
        <v>260</v>
      </c>
      <c r="Q392" s="71" t="str">
        <f t="shared" si="126"/>
        <v>1</v>
      </c>
      <c r="R392" s="71">
        <f t="shared" si="116"/>
        <v>1</v>
      </c>
      <c r="S392" s="71" t="str">
        <f t="shared" si="127"/>
        <v>0</v>
      </c>
      <c r="T392" s="71">
        <f t="shared" si="117"/>
        <v>0</v>
      </c>
      <c r="U392" s="71" t="str">
        <f t="shared" si="128"/>
        <v>0</v>
      </c>
      <c r="V392" s="71">
        <f t="shared" si="118"/>
        <v>0</v>
      </c>
      <c r="W392" s="71" t="str">
        <f t="shared" si="129"/>
        <v>0</v>
      </c>
      <c r="X392" s="71">
        <f t="shared" si="119"/>
        <v>0</v>
      </c>
      <c r="Y392" s="71" t="str">
        <f t="shared" si="130"/>
        <v>0</v>
      </c>
      <c r="Z392" s="71">
        <f t="shared" si="120"/>
        <v>0</v>
      </c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</row>
    <row r="393" spans="1:39" ht="15.75" thickBot="1">
      <c r="A393" s="102">
        <v>43877.833472222221</v>
      </c>
      <c r="B393" s="64">
        <f>Parâmetros!G382*0.04*46.0055</f>
        <v>26.443961399999999</v>
      </c>
      <c r="C393" s="97">
        <f t="shared" si="131"/>
        <v>26.443961399999999</v>
      </c>
      <c r="D393" s="101">
        <f t="shared" si="110"/>
        <v>5.28879228</v>
      </c>
      <c r="E393" s="60" t="str">
        <f t="shared" si="121"/>
        <v>1</v>
      </c>
      <c r="F393" s="69">
        <f t="shared" si="111"/>
        <v>-128.217137635</v>
      </c>
      <c r="G393" s="60" t="str">
        <f t="shared" si="122"/>
        <v>0</v>
      </c>
      <c r="H393" s="69">
        <f t="shared" si="112"/>
        <v>-23.1085688175</v>
      </c>
      <c r="I393" s="60" t="str">
        <f t="shared" si="123"/>
        <v>0</v>
      </c>
      <c r="J393" s="69">
        <f t="shared" si="113"/>
        <v>92.369225864938272</v>
      </c>
      <c r="K393" s="60" t="str">
        <f t="shared" si="124"/>
        <v>0</v>
      </c>
      <c r="L393" s="69">
        <f t="shared" si="114"/>
        <v>84.152890030588239</v>
      </c>
      <c r="M393" s="73" t="str">
        <f t="shared" si="125"/>
        <v>0</v>
      </c>
      <c r="N393" s="76">
        <f t="shared" si="115"/>
        <v>5.28879228</v>
      </c>
      <c r="O393" s="77">
        <v>260</v>
      </c>
      <c r="Q393" s="71" t="str">
        <f t="shared" si="126"/>
        <v>1</v>
      </c>
      <c r="R393" s="71">
        <f t="shared" si="116"/>
        <v>1</v>
      </c>
      <c r="S393" s="71" t="str">
        <f t="shared" si="127"/>
        <v>0</v>
      </c>
      <c r="T393" s="71">
        <f t="shared" si="117"/>
        <v>0</v>
      </c>
      <c r="U393" s="71" t="str">
        <f t="shared" si="128"/>
        <v>0</v>
      </c>
      <c r="V393" s="71">
        <f t="shared" si="118"/>
        <v>0</v>
      </c>
      <c r="W393" s="71" t="str">
        <f t="shared" si="129"/>
        <v>0</v>
      </c>
      <c r="X393" s="71">
        <f t="shared" si="119"/>
        <v>0</v>
      </c>
      <c r="Y393" s="71" t="str">
        <f t="shared" si="130"/>
        <v>0</v>
      </c>
      <c r="Z393" s="71">
        <f t="shared" si="120"/>
        <v>0</v>
      </c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</row>
    <row r="394" spans="1:39" ht="15.75" thickBot="1">
      <c r="A394" s="102">
        <v>43877.875138888892</v>
      </c>
      <c r="B394" s="64">
        <f>Parâmetros!G383*0.04*46.0055</f>
        <v>36.951617599999992</v>
      </c>
      <c r="C394" s="97">
        <f t="shared" si="131"/>
        <v>36.951617599999992</v>
      </c>
      <c r="D394" s="101">
        <f t="shared" si="110"/>
        <v>7.3903235199999981</v>
      </c>
      <c r="E394" s="60" t="str">
        <f t="shared" si="121"/>
        <v>1</v>
      </c>
      <c r="F394" s="69">
        <f t="shared" si="111"/>
        <v>-117.97217284000001</v>
      </c>
      <c r="G394" s="60" t="str">
        <f t="shared" si="122"/>
        <v>0</v>
      </c>
      <c r="H394" s="69">
        <f t="shared" si="112"/>
        <v>-17.986086420000007</v>
      </c>
      <c r="I394" s="60" t="str">
        <f t="shared" si="123"/>
        <v>0</v>
      </c>
      <c r="J394" s="69">
        <f t="shared" si="113"/>
        <v>93.394046654814815</v>
      </c>
      <c r="K394" s="60" t="str">
        <f t="shared" si="124"/>
        <v>0</v>
      </c>
      <c r="L394" s="69">
        <f t="shared" si="114"/>
        <v>85.265465392941167</v>
      </c>
      <c r="M394" s="73" t="str">
        <f t="shared" si="125"/>
        <v>0</v>
      </c>
      <c r="N394" s="76">
        <f t="shared" si="115"/>
        <v>7.3903235199999981</v>
      </c>
      <c r="O394" s="77">
        <v>260</v>
      </c>
      <c r="Q394" s="71" t="str">
        <f t="shared" si="126"/>
        <v>1</v>
      </c>
      <c r="R394" s="71">
        <f t="shared" si="116"/>
        <v>1</v>
      </c>
      <c r="S394" s="71" t="str">
        <f t="shared" si="127"/>
        <v>0</v>
      </c>
      <c r="T394" s="71">
        <f t="shared" si="117"/>
        <v>0</v>
      </c>
      <c r="U394" s="71" t="str">
        <f t="shared" si="128"/>
        <v>0</v>
      </c>
      <c r="V394" s="71">
        <f t="shared" si="118"/>
        <v>0</v>
      </c>
      <c r="W394" s="71" t="str">
        <f t="shared" si="129"/>
        <v>0</v>
      </c>
      <c r="X394" s="71">
        <f t="shared" si="119"/>
        <v>0</v>
      </c>
      <c r="Y394" s="71" t="str">
        <f t="shared" si="130"/>
        <v>0</v>
      </c>
      <c r="Z394" s="71">
        <f t="shared" si="120"/>
        <v>0</v>
      </c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</row>
    <row r="395" spans="1:39" ht="15.75" thickBot="1">
      <c r="A395" s="102">
        <v>43877.916805555556</v>
      </c>
      <c r="B395" s="64">
        <f>Parâmetros!G384*0.04*46.0055</f>
        <v>35.424234999999996</v>
      </c>
      <c r="C395" s="97">
        <f t="shared" si="131"/>
        <v>35.424234999999996</v>
      </c>
      <c r="D395" s="101">
        <f t="shared" si="110"/>
        <v>7.0848469999999999</v>
      </c>
      <c r="E395" s="60" t="str">
        <f t="shared" si="121"/>
        <v>1</v>
      </c>
      <c r="F395" s="69">
        <f t="shared" si="111"/>
        <v>-119.46137087499997</v>
      </c>
      <c r="G395" s="60" t="str">
        <f t="shared" si="122"/>
        <v>0</v>
      </c>
      <c r="H395" s="69">
        <f t="shared" si="112"/>
        <v>-18.730685437499986</v>
      </c>
      <c r="I395" s="60" t="str">
        <f t="shared" si="123"/>
        <v>0</v>
      </c>
      <c r="J395" s="69">
        <f t="shared" si="113"/>
        <v>93.245079709876535</v>
      </c>
      <c r="K395" s="60" t="str">
        <f t="shared" si="124"/>
        <v>0</v>
      </c>
      <c r="L395" s="69">
        <f t="shared" si="114"/>
        <v>85.103742529411761</v>
      </c>
      <c r="M395" s="73" t="str">
        <f t="shared" si="125"/>
        <v>0</v>
      </c>
      <c r="N395" s="76">
        <f t="shared" si="115"/>
        <v>7.0848469999999999</v>
      </c>
      <c r="O395" s="77">
        <v>260</v>
      </c>
      <c r="Q395" s="71" t="str">
        <f t="shared" si="126"/>
        <v>1</v>
      </c>
      <c r="R395" s="71">
        <f t="shared" si="116"/>
        <v>1</v>
      </c>
      <c r="S395" s="71" t="str">
        <f t="shared" si="127"/>
        <v>0</v>
      </c>
      <c r="T395" s="71">
        <f t="shared" si="117"/>
        <v>0</v>
      </c>
      <c r="U395" s="71" t="str">
        <f t="shared" si="128"/>
        <v>0</v>
      </c>
      <c r="V395" s="71">
        <f t="shared" si="118"/>
        <v>0</v>
      </c>
      <c r="W395" s="71" t="str">
        <f t="shared" si="129"/>
        <v>0</v>
      </c>
      <c r="X395" s="71">
        <f t="shared" si="119"/>
        <v>0</v>
      </c>
      <c r="Y395" s="71" t="str">
        <f t="shared" si="130"/>
        <v>0</v>
      </c>
      <c r="Z395" s="71">
        <f t="shared" si="120"/>
        <v>0</v>
      </c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</row>
    <row r="396" spans="1:39" ht="15.75" thickBot="1">
      <c r="A396" s="102">
        <v>43877.958472222221</v>
      </c>
      <c r="B396" s="64">
        <f>Parâmetros!G385*0.04*46.0055</f>
        <v>36.344344999999997</v>
      </c>
      <c r="C396" s="97">
        <f t="shared" si="131"/>
        <v>36.344344999999997</v>
      </c>
      <c r="D396" s="101">
        <f t="shared" si="110"/>
        <v>7.2688689999999987</v>
      </c>
      <c r="E396" s="60" t="str">
        <f t="shared" si="121"/>
        <v>1</v>
      </c>
      <c r="F396" s="69">
        <f t="shared" si="111"/>
        <v>-118.564263625</v>
      </c>
      <c r="G396" s="60" t="str">
        <f t="shared" si="122"/>
        <v>0</v>
      </c>
      <c r="H396" s="69">
        <f t="shared" si="112"/>
        <v>-18.282131812499998</v>
      </c>
      <c r="I396" s="60" t="str">
        <f t="shared" si="123"/>
        <v>0</v>
      </c>
      <c r="J396" s="69">
        <f t="shared" si="113"/>
        <v>93.33481883333333</v>
      </c>
      <c r="K396" s="60" t="str">
        <f t="shared" si="124"/>
        <v>0</v>
      </c>
      <c r="L396" s="69">
        <f t="shared" si="114"/>
        <v>85.201165941176455</v>
      </c>
      <c r="M396" s="73" t="str">
        <f t="shared" si="125"/>
        <v>0</v>
      </c>
      <c r="N396" s="76">
        <f t="shared" si="115"/>
        <v>7.2688689999999987</v>
      </c>
      <c r="O396" s="77">
        <v>260</v>
      </c>
      <c r="Q396" s="71" t="str">
        <f t="shared" si="126"/>
        <v>1</v>
      </c>
      <c r="R396" s="71">
        <f t="shared" si="116"/>
        <v>1</v>
      </c>
      <c r="S396" s="71" t="str">
        <f t="shared" si="127"/>
        <v>0</v>
      </c>
      <c r="T396" s="71">
        <f t="shared" si="117"/>
        <v>0</v>
      </c>
      <c r="U396" s="71" t="str">
        <f t="shared" si="128"/>
        <v>0</v>
      </c>
      <c r="V396" s="71">
        <f t="shared" si="118"/>
        <v>0</v>
      </c>
      <c r="W396" s="71" t="str">
        <f t="shared" si="129"/>
        <v>0</v>
      </c>
      <c r="X396" s="71">
        <f t="shared" si="119"/>
        <v>0</v>
      </c>
      <c r="Y396" s="71" t="str">
        <f t="shared" si="130"/>
        <v>0</v>
      </c>
      <c r="Z396" s="71">
        <f t="shared" si="120"/>
        <v>0</v>
      </c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</row>
    <row r="397" spans="1:39" ht="15.75" thickBot="1">
      <c r="A397" s="102">
        <v>43878.000138888892</v>
      </c>
      <c r="B397" s="64">
        <f>Parâmetros!G386*0.04*46.0055</f>
        <v>54.028859199999999</v>
      </c>
      <c r="C397" s="97">
        <f t="shared" si="131"/>
        <v>54.028859199999999</v>
      </c>
      <c r="D397" s="101">
        <f t="shared" ref="D397:D460" si="132">(((C397-$B$4)/($B$5-$B$4))*($B$7-$B$6))+$B$6</f>
        <v>10.80577184</v>
      </c>
      <c r="E397" s="60" t="str">
        <f t="shared" si="121"/>
        <v>1</v>
      </c>
      <c r="F397" s="69">
        <f t="shared" ref="F397:F460" si="133">(((C397-$C$4)/($C$5-$C$4))*($C$7-$C$6))+$C$6</f>
        <v>-101.32186228</v>
      </c>
      <c r="G397" s="60" t="str">
        <f t="shared" si="122"/>
        <v>0</v>
      </c>
      <c r="H397" s="69">
        <f t="shared" ref="H397:H460" si="134">(((C397-$D$4)/($D$5-$D$4))*($D$7-$D$6))+$D$6</f>
        <v>-9.6609311400000024</v>
      </c>
      <c r="I397" s="60" t="str">
        <f t="shared" si="123"/>
        <v>0</v>
      </c>
      <c r="J397" s="69">
        <f t="shared" ref="J397:J460" si="135">(((C397-$E$4)/($E$5-$E$4))*($E$7-$E$6))+$E$6</f>
        <v>95.059604786172841</v>
      </c>
      <c r="K397" s="60" t="str">
        <f t="shared" si="124"/>
        <v>0</v>
      </c>
      <c r="L397" s="69">
        <f t="shared" ref="L397:L460" si="136">(((C397-$F$4)/($F$5-$F$4))*($F$7-$F$6))+$F$6</f>
        <v>87.073643915294127</v>
      </c>
      <c r="M397" s="73" t="str">
        <f t="shared" si="125"/>
        <v>0</v>
      </c>
      <c r="N397" s="76">
        <f t="shared" ref="N397:N460" si="137">(D397*E397)+(F397*G397)+(H397*I397)+(J397*K397)+(L397*M397)</f>
        <v>10.80577184</v>
      </c>
      <c r="O397" s="77">
        <v>260</v>
      </c>
      <c r="Q397" s="71" t="str">
        <f t="shared" si="126"/>
        <v>1</v>
      </c>
      <c r="R397" s="71">
        <f t="shared" ref="R397:R460" si="138">Q397*1</f>
        <v>1</v>
      </c>
      <c r="S397" s="71" t="str">
        <f t="shared" si="127"/>
        <v>0</v>
      </c>
      <c r="T397" s="71">
        <f t="shared" ref="T397:T460" si="139">S397*1</f>
        <v>0</v>
      </c>
      <c r="U397" s="71" t="str">
        <f t="shared" si="128"/>
        <v>0</v>
      </c>
      <c r="V397" s="71">
        <f t="shared" ref="V397:V460" si="140">U397*1</f>
        <v>0</v>
      </c>
      <c r="W397" s="71" t="str">
        <f t="shared" si="129"/>
        <v>0</v>
      </c>
      <c r="X397" s="71">
        <f t="shared" ref="X397:X460" si="141">W397*1</f>
        <v>0</v>
      </c>
      <c r="Y397" s="71" t="str">
        <f t="shared" si="130"/>
        <v>0</v>
      </c>
      <c r="Z397" s="71">
        <f t="shared" ref="Z397:Z460" si="142">Y397*1</f>
        <v>0</v>
      </c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</row>
    <row r="398" spans="1:39" ht="15.75" thickBot="1">
      <c r="A398" s="102">
        <v>43878.041805555556</v>
      </c>
      <c r="B398" s="64">
        <f>Parâmetros!G387*0.04*46.0055</f>
        <v>48.857841000000001</v>
      </c>
      <c r="C398" s="97">
        <f t="shared" si="131"/>
        <v>48.857841000000001</v>
      </c>
      <c r="D398" s="101">
        <f t="shared" si="132"/>
        <v>9.7715682000000008</v>
      </c>
      <c r="E398" s="60" t="str">
        <f t="shared" ref="E398:E461" si="143">IF(AND(D398&lt;=40,D398&gt;=0),"1","0")</f>
        <v>1</v>
      </c>
      <c r="F398" s="69">
        <f t="shared" si="133"/>
        <v>-106.363605025</v>
      </c>
      <c r="G398" s="60" t="str">
        <f t="shared" ref="G398:G461" si="144">IF(AND(F398&lt;=80,F398&gt;41),"1","0")</f>
        <v>0</v>
      </c>
      <c r="H398" s="69">
        <f t="shared" si="134"/>
        <v>-12.181802512499985</v>
      </c>
      <c r="I398" s="60" t="str">
        <f t="shared" ref="I398:I461" si="145">IF(AND(H398&lt;=120,H398&gt;81),"1","0")</f>
        <v>0</v>
      </c>
      <c r="J398" s="69">
        <f t="shared" si="135"/>
        <v>94.555270912345676</v>
      </c>
      <c r="K398" s="60" t="str">
        <f t="shared" ref="K398:K461" si="146">IF(AND(J398&lt;=200,J398&gt;121),"1","0")</f>
        <v>0</v>
      </c>
      <c r="L398" s="69">
        <f t="shared" si="136"/>
        <v>86.526124341176455</v>
      </c>
      <c r="M398" s="73" t="str">
        <f t="shared" ref="M398:M461" si="147">IF(AND(L398&lt;999,L398&gt;201),"1","0")</f>
        <v>0</v>
      </c>
      <c r="N398" s="76">
        <f t="shared" si="137"/>
        <v>9.7715682000000008</v>
      </c>
      <c r="O398" s="77">
        <v>260</v>
      </c>
      <c r="Q398" s="71" t="str">
        <f t="shared" ref="Q398:Q461" si="148">IF(AND(N398&lt;40.5,N398&gt;=0),"1","0")</f>
        <v>1</v>
      </c>
      <c r="R398" s="71">
        <f t="shared" si="138"/>
        <v>1</v>
      </c>
      <c r="S398" s="71" t="str">
        <f t="shared" ref="S398:S461" si="149">IF(AND(N398&lt;80.5,N398&gt;=40.5),"1","0")</f>
        <v>0</v>
      </c>
      <c r="T398" s="71">
        <f t="shared" si="139"/>
        <v>0</v>
      </c>
      <c r="U398" s="71" t="str">
        <f t="shared" ref="U398:U461" si="150">IF(AND(N398&lt;120.5,N398&gt;=80.5),"1","0")</f>
        <v>0</v>
      </c>
      <c r="V398" s="71">
        <f t="shared" si="140"/>
        <v>0</v>
      </c>
      <c r="W398" s="71" t="str">
        <f t="shared" ref="W398:W461" si="151">IF(AND(N398&lt;200.5,N398&gt;=120.5),"1","0")</f>
        <v>0</v>
      </c>
      <c r="X398" s="71">
        <f t="shared" si="141"/>
        <v>0</v>
      </c>
      <c r="Y398" s="71" t="str">
        <f t="shared" ref="Y398:Y461" si="152">IF(AND(N398&lt;999,N398&gt;=200.5),"1","0")</f>
        <v>0</v>
      </c>
      <c r="Z398" s="71">
        <f t="shared" si="142"/>
        <v>0</v>
      </c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</row>
    <row r="399" spans="1:39" ht="15.75" thickBot="1">
      <c r="A399" s="102">
        <v>43878.083472222221</v>
      </c>
      <c r="B399" s="64">
        <f>Parâmetros!G388*0.04*46.0055</f>
        <v>39.233490400000001</v>
      </c>
      <c r="C399" s="97">
        <f t="shared" ref="C399:C462" si="153">B399</f>
        <v>39.233490400000001</v>
      </c>
      <c r="D399" s="101">
        <f t="shared" si="132"/>
        <v>7.8466980799999995</v>
      </c>
      <c r="E399" s="60" t="str">
        <f t="shared" si="143"/>
        <v>1</v>
      </c>
      <c r="F399" s="69">
        <f t="shared" si="133"/>
        <v>-115.74734686000002</v>
      </c>
      <c r="G399" s="60" t="str">
        <f t="shared" si="144"/>
        <v>0</v>
      </c>
      <c r="H399" s="69">
        <f t="shared" si="134"/>
        <v>-16.873673430000011</v>
      </c>
      <c r="I399" s="60" t="str">
        <f t="shared" si="145"/>
        <v>0</v>
      </c>
      <c r="J399" s="69">
        <f t="shared" si="135"/>
        <v>93.616599680987662</v>
      </c>
      <c r="K399" s="60" t="str">
        <f t="shared" si="146"/>
        <v>0</v>
      </c>
      <c r="L399" s="69">
        <f t="shared" si="136"/>
        <v>85.50707545411764</v>
      </c>
      <c r="M399" s="73" t="str">
        <f t="shared" si="147"/>
        <v>0</v>
      </c>
      <c r="N399" s="76">
        <f t="shared" si="137"/>
        <v>7.8466980799999995</v>
      </c>
      <c r="O399" s="77">
        <v>260</v>
      </c>
      <c r="Q399" s="71" t="str">
        <f t="shared" si="148"/>
        <v>1</v>
      </c>
      <c r="R399" s="71">
        <f t="shared" si="138"/>
        <v>1</v>
      </c>
      <c r="S399" s="71" t="str">
        <f t="shared" si="149"/>
        <v>0</v>
      </c>
      <c r="T399" s="71">
        <f t="shared" si="139"/>
        <v>0</v>
      </c>
      <c r="U399" s="71" t="str">
        <f t="shared" si="150"/>
        <v>0</v>
      </c>
      <c r="V399" s="71">
        <f t="shared" si="140"/>
        <v>0</v>
      </c>
      <c r="W399" s="71" t="str">
        <f t="shared" si="151"/>
        <v>0</v>
      </c>
      <c r="X399" s="71">
        <f t="shared" si="141"/>
        <v>0</v>
      </c>
      <c r="Y399" s="71" t="str">
        <f t="shared" si="152"/>
        <v>0</v>
      </c>
      <c r="Z399" s="71">
        <f t="shared" si="142"/>
        <v>0</v>
      </c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</row>
    <row r="400" spans="1:39" ht="15.75" thickBot="1">
      <c r="A400" s="102">
        <v>43878.125138888892</v>
      </c>
      <c r="B400" s="64">
        <f>Parâmetros!G389*0.04*46.0055</f>
        <v>38.626217799999992</v>
      </c>
      <c r="C400" s="97">
        <f t="shared" si="153"/>
        <v>38.626217799999992</v>
      </c>
      <c r="D400" s="101">
        <f t="shared" si="132"/>
        <v>7.7252435599999982</v>
      </c>
      <c r="E400" s="60" t="str">
        <f t="shared" si="143"/>
        <v>1</v>
      </c>
      <c r="F400" s="69">
        <f t="shared" si="133"/>
        <v>-116.33943764499998</v>
      </c>
      <c r="G400" s="60" t="str">
        <f t="shared" si="144"/>
        <v>0</v>
      </c>
      <c r="H400" s="69">
        <f t="shared" si="134"/>
        <v>-17.169718822499988</v>
      </c>
      <c r="I400" s="60" t="str">
        <f t="shared" si="145"/>
        <v>0</v>
      </c>
      <c r="J400" s="69">
        <f t="shared" si="135"/>
        <v>93.557371859506176</v>
      </c>
      <c r="K400" s="60" t="str">
        <f t="shared" si="146"/>
        <v>0</v>
      </c>
      <c r="L400" s="69">
        <f t="shared" si="136"/>
        <v>85.442776002352943</v>
      </c>
      <c r="M400" s="73" t="str">
        <f t="shared" si="147"/>
        <v>0</v>
      </c>
      <c r="N400" s="76">
        <f t="shared" si="137"/>
        <v>7.7252435599999982</v>
      </c>
      <c r="O400" s="77">
        <v>260</v>
      </c>
      <c r="Q400" s="71" t="str">
        <f t="shared" si="148"/>
        <v>1</v>
      </c>
      <c r="R400" s="71">
        <f t="shared" si="138"/>
        <v>1</v>
      </c>
      <c r="S400" s="71" t="str">
        <f t="shared" si="149"/>
        <v>0</v>
      </c>
      <c r="T400" s="71">
        <f t="shared" si="139"/>
        <v>0</v>
      </c>
      <c r="U400" s="71" t="str">
        <f t="shared" si="150"/>
        <v>0</v>
      </c>
      <c r="V400" s="71">
        <f t="shared" si="140"/>
        <v>0</v>
      </c>
      <c r="W400" s="71" t="str">
        <f t="shared" si="151"/>
        <v>0</v>
      </c>
      <c r="X400" s="71">
        <f t="shared" si="141"/>
        <v>0</v>
      </c>
      <c r="Y400" s="71" t="str">
        <f t="shared" si="152"/>
        <v>0</v>
      </c>
      <c r="Z400" s="71">
        <f t="shared" si="142"/>
        <v>0</v>
      </c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</row>
    <row r="401" spans="1:39" ht="15.75" thickBot="1">
      <c r="A401" s="102">
        <v>43878.166805555556</v>
      </c>
      <c r="B401" s="64">
        <f>Parâmetros!G390*0.04*46.0055</f>
        <v>33.639221599999999</v>
      </c>
      <c r="C401" s="97">
        <f t="shared" si="153"/>
        <v>33.639221599999999</v>
      </c>
      <c r="D401" s="101">
        <f t="shared" si="132"/>
        <v>6.7278443199999991</v>
      </c>
      <c r="E401" s="60" t="str">
        <f t="shared" si="143"/>
        <v>1</v>
      </c>
      <c r="F401" s="69">
        <f t="shared" si="133"/>
        <v>-121.20175894000002</v>
      </c>
      <c r="G401" s="60" t="str">
        <f t="shared" si="144"/>
        <v>0</v>
      </c>
      <c r="H401" s="69">
        <f t="shared" si="134"/>
        <v>-19.60087947000001</v>
      </c>
      <c r="I401" s="60" t="str">
        <f t="shared" si="145"/>
        <v>0</v>
      </c>
      <c r="J401" s="69">
        <f t="shared" si="135"/>
        <v>93.07098581037036</v>
      </c>
      <c r="K401" s="60" t="str">
        <f t="shared" si="146"/>
        <v>0</v>
      </c>
      <c r="L401" s="69">
        <f t="shared" si="136"/>
        <v>84.914741110588224</v>
      </c>
      <c r="M401" s="73" t="str">
        <f t="shared" si="147"/>
        <v>0</v>
      </c>
      <c r="N401" s="76">
        <f t="shared" si="137"/>
        <v>6.7278443199999991</v>
      </c>
      <c r="O401" s="77">
        <v>260</v>
      </c>
      <c r="Q401" s="71" t="str">
        <f t="shared" si="148"/>
        <v>1</v>
      </c>
      <c r="R401" s="71">
        <f t="shared" si="138"/>
        <v>1</v>
      </c>
      <c r="S401" s="71" t="str">
        <f t="shared" si="149"/>
        <v>0</v>
      </c>
      <c r="T401" s="71">
        <f t="shared" si="139"/>
        <v>0</v>
      </c>
      <c r="U401" s="71" t="str">
        <f t="shared" si="150"/>
        <v>0</v>
      </c>
      <c r="V401" s="71">
        <f t="shared" si="140"/>
        <v>0</v>
      </c>
      <c r="W401" s="71" t="str">
        <f t="shared" si="151"/>
        <v>0</v>
      </c>
      <c r="X401" s="71">
        <f t="shared" si="141"/>
        <v>0</v>
      </c>
      <c r="Y401" s="71" t="str">
        <f t="shared" si="152"/>
        <v>0</v>
      </c>
      <c r="Z401" s="71">
        <f t="shared" si="142"/>
        <v>0</v>
      </c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</row>
    <row r="402" spans="1:39" ht="15.75" thickBot="1">
      <c r="A402" s="102">
        <v>43878.208472222221</v>
      </c>
      <c r="B402" s="64">
        <f>Parâmetros!G391*0.04*46.0055</f>
        <v>30.198010199999999</v>
      </c>
      <c r="C402" s="97">
        <f t="shared" si="153"/>
        <v>30.198010199999999</v>
      </c>
      <c r="D402" s="101">
        <f t="shared" si="132"/>
        <v>6.0396020399999992</v>
      </c>
      <c r="E402" s="60" t="str">
        <f t="shared" si="143"/>
        <v>1</v>
      </c>
      <c r="F402" s="69">
        <f t="shared" si="133"/>
        <v>-124.55694005500001</v>
      </c>
      <c r="G402" s="60" t="str">
        <f t="shared" si="144"/>
        <v>0</v>
      </c>
      <c r="H402" s="69">
        <f t="shared" si="134"/>
        <v>-21.278470027500006</v>
      </c>
      <c r="I402" s="60" t="str">
        <f t="shared" si="145"/>
        <v>0</v>
      </c>
      <c r="J402" s="69">
        <f t="shared" si="135"/>
        <v>92.735361488641971</v>
      </c>
      <c r="K402" s="60" t="str">
        <f t="shared" si="146"/>
        <v>0</v>
      </c>
      <c r="L402" s="69">
        <f t="shared" si="136"/>
        <v>84.550377550588237</v>
      </c>
      <c r="M402" s="73" t="str">
        <f t="shared" si="147"/>
        <v>0</v>
      </c>
      <c r="N402" s="76">
        <f t="shared" si="137"/>
        <v>6.0396020399999992</v>
      </c>
      <c r="O402" s="77">
        <v>260</v>
      </c>
      <c r="Q402" s="71" t="str">
        <f t="shared" si="148"/>
        <v>1</v>
      </c>
      <c r="R402" s="71">
        <f t="shared" si="138"/>
        <v>1</v>
      </c>
      <c r="S402" s="71" t="str">
        <f t="shared" si="149"/>
        <v>0</v>
      </c>
      <c r="T402" s="71">
        <f t="shared" si="139"/>
        <v>0</v>
      </c>
      <c r="U402" s="71" t="str">
        <f t="shared" si="150"/>
        <v>0</v>
      </c>
      <c r="V402" s="71">
        <f t="shared" si="140"/>
        <v>0</v>
      </c>
      <c r="W402" s="71" t="str">
        <f t="shared" si="151"/>
        <v>0</v>
      </c>
      <c r="X402" s="71">
        <f t="shared" si="141"/>
        <v>0</v>
      </c>
      <c r="Y402" s="71" t="str">
        <f t="shared" si="152"/>
        <v>0</v>
      </c>
      <c r="Z402" s="71">
        <f t="shared" si="142"/>
        <v>0</v>
      </c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</row>
    <row r="403" spans="1:39" ht="15.75" thickBot="1">
      <c r="A403" s="102">
        <v>43878.250138888892</v>
      </c>
      <c r="B403" s="64">
        <f>Parâmetros!G392*0.04*46.0055</f>
        <v>34.982582200000003</v>
      </c>
      <c r="C403" s="97">
        <f t="shared" si="153"/>
        <v>34.982582200000003</v>
      </c>
      <c r="D403" s="101">
        <f t="shared" si="132"/>
        <v>6.9965164400000006</v>
      </c>
      <c r="E403" s="60" t="str">
        <f t="shared" si="143"/>
        <v>1</v>
      </c>
      <c r="F403" s="69">
        <f t="shared" si="133"/>
        <v>-119.89198235500001</v>
      </c>
      <c r="G403" s="60" t="str">
        <f t="shared" si="144"/>
        <v>0</v>
      </c>
      <c r="H403" s="69">
        <f t="shared" si="134"/>
        <v>-18.945991177500005</v>
      </c>
      <c r="I403" s="60" t="str">
        <f t="shared" si="145"/>
        <v>0</v>
      </c>
      <c r="J403" s="69">
        <f t="shared" si="135"/>
        <v>93.202004930617278</v>
      </c>
      <c r="K403" s="60" t="str">
        <f t="shared" si="146"/>
        <v>0</v>
      </c>
      <c r="L403" s="69">
        <f t="shared" si="136"/>
        <v>85.056979291764705</v>
      </c>
      <c r="M403" s="73" t="str">
        <f t="shared" si="147"/>
        <v>0</v>
      </c>
      <c r="N403" s="76">
        <f t="shared" si="137"/>
        <v>6.9965164400000006</v>
      </c>
      <c r="O403" s="77">
        <v>260</v>
      </c>
      <c r="Q403" s="71" t="str">
        <f t="shared" si="148"/>
        <v>1</v>
      </c>
      <c r="R403" s="71">
        <f t="shared" si="138"/>
        <v>1</v>
      </c>
      <c r="S403" s="71" t="str">
        <f t="shared" si="149"/>
        <v>0</v>
      </c>
      <c r="T403" s="71">
        <f t="shared" si="139"/>
        <v>0</v>
      </c>
      <c r="U403" s="71" t="str">
        <f t="shared" si="150"/>
        <v>0</v>
      </c>
      <c r="V403" s="71">
        <f t="shared" si="140"/>
        <v>0</v>
      </c>
      <c r="W403" s="71" t="str">
        <f t="shared" si="151"/>
        <v>0</v>
      </c>
      <c r="X403" s="71">
        <f t="shared" si="141"/>
        <v>0</v>
      </c>
      <c r="Y403" s="71" t="str">
        <f t="shared" si="152"/>
        <v>0</v>
      </c>
      <c r="Z403" s="71">
        <f t="shared" si="142"/>
        <v>0</v>
      </c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</row>
    <row r="404" spans="1:39" ht="15.75" thickBot="1">
      <c r="A404" s="102">
        <v>43878.291805555556</v>
      </c>
      <c r="B404" s="64">
        <f>Parâmetros!G393*0.04*46.0055</f>
        <v>35.185006399999999</v>
      </c>
      <c r="C404" s="97">
        <f t="shared" si="153"/>
        <v>35.185006399999999</v>
      </c>
      <c r="D404" s="101">
        <f t="shared" si="132"/>
        <v>7.0370012799999992</v>
      </c>
      <c r="E404" s="60" t="str">
        <f t="shared" si="143"/>
        <v>1</v>
      </c>
      <c r="F404" s="69">
        <f t="shared" si="133"/>
        <v>-119.69461876</v>
      </c>
      <c r="G404" s="60" t="str">
        <f t="shared" si="144"/>
        <v>0</v>
      </c>
      <c r="H404" s="69">
        <f t="shared" si="134"/>
        <v>-18.847309379999999</v>
      </c>
      <c r="I404" s="60" t="str">
        <f t="shared" si="145"/>
        <v>0</v>
      </c>
      <c r="J404" s="69">
        <f t="shared" si="135"/>
        <v>93.221747537777787</v>
      </c>
      <c r="K404" s="60" t="str">
        <f t="shared" si="146"/>
        <v>0</v>
      </c>
      <c r="L404" s="69">
        <f t="shared" si="136"/>
        <v>85.078412442352956</v>
      </c>
      <c r="M404" s="73" t="str">
        <f t="shared" si="147"/>
        <v>0</v>
      </c>
      <c r="N404" s="76">
        <f t="shared" si="137"/>
        <v>7.0370012799999992</v>
      </c>
      <c r="O404" s="77">
        <v>260</v>
      </c>
      <c r="Q404" s="71" t="str">
        <f t="shared" si="148"/>
        <v>1</v>
      </c>
      <c r="R404" s="71">
        <f t="shared" si="138"/>
        <v>1</v>
      </c>
      <c r="S404" s="71" t="str">
        <f t="shared" si="149"/>
        <v>0</v>
      </c>
      <c r="T404" s="71">
        <f t="shared" si="139"/>
        <v>0</v>
      </c>
      <c r="U404" s="71" t="str">
        <f t="shared" si="150"/>
        <v>0</v>
      </c>
      <c r="V404" s="71">
        <f t="shared" si="140"/>
        <v>0</v>
      </c>
      <c r="W404" s="71" t="str">
        <f t="shared" si="151"/>
        <v>0</v>
      </c>
      <c r="X404" s="71">
        <f t="shared" si="141"/>
        <v>0</v>
      </c>
      <c r="Y404" s="71" t="str">
        <f t="shared" si="152"/>
        <v>0</v>
      </c>
      <c r="Z404" s="71">
        <f t="shared" si="142"/>
        <v>0</v>
      </c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</row>
    <row r="405" spans="1:39" ht="15.75" thickBot="1">
      <c r="A405" s="102">
        <v>43878.333472222221</v>
      </c>
      <c r="B405" s="64">
        <f>Parâmetros!G394*0.04*46.0055</f>
        <v>29.498726600000005</v>
      </c>
      <c r="C405" s="97">
        <f t="shared" si="153"/>
        <v>29.498726600000005</v>
      </c>
      <c r="D405" s="101">
        <f t="shared" si="132"/>
        <v>5.899745320000001</v>
      </c>
      <c r="E405" s="60" t="str">
        <f t="shared" si="143"/>
        <v>1</v>
      </c>
      <c r="F405" s="69">
        <f t="shared" si="133"/>
        <v>-125.238741565</v>
      </c>
      <c r="G405" s="60" t="str">
        <f t="shared" si="144"/>
        <v>0</v>
      </c>
      <c r="H405" s="69">
        <f t="shared" si="134"/>
        <v>-21.619370782499999</v>
      </c>
      <c r="I405" s="60" t="str">
        <f t="shared" si="145"/>
        <v>0</v>
      </c>
      <c r="J405" s="69">
        <f t="shared" si="135"/>
        <v>92.667159754814818</v>
      </c>
      <c r="K405" s="60" t="str">
        <f t="shared" si="146"/>
        <v>0</v>
      </c>
      <c r="L405" s="69">
        <f t="shared" si="136"/>
        <v>84.476335757647078</v>
      </c>
      <c r="M405" s="73" t="str">
        <f t="shared" si="147"/>
        <v>0</v>
      </c>
      <c r="N405" s="76">
        <f t="shared" si="137"/>
        <v>5.899745320000001</v>
      </c>
      <c r="O405" s="77">
        <v>260</v>
      </c>
      <c r="Q405" s="71" t="str">
        <f t="shared" si="148"/>
        <v>1</v>
      </c>
      <c r="R405" s="71">
        <f t="shared" si="138"/>
        <v>1</v>
      </c>
      <c r="S405" s="71" t="str">
        <f t="shared" si="149"/>
        <v>0</v>
      </c>
      <c r="T405" s="71">
        <f t="shared" si="139"/>
        <v>0</v>
      </c>
      <c r="U405" s="71" t="str">
        <f t="shared" si="150"/>
        <v>0</v>
      </c>
      <c r="V405" s="71">
        <f t="shared" si="140"/>
        <v>0</v>
      </c>
      <c r="W405" s="71" t="str">
        <f t="shared" si="151"/>
        <v>0</v>
      </c>
      <c r="X405" s="71">
        <f t="shared" si="141"/>
        <v>0</v>
      </c>
      <c r="Y405" s="71" t="str">
        <f t="shared" si="152"/>
        <v>0</v>
      </c>
      <c r="Z405" s="71">
        <f t="shared" si="142"/>
        <v>0</v>
      </c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</row>
    <row r="406" spans="1:39" ht="15.75" thickBot="1">
      <c r="A406" s="102">
        <v>43878.375138888892</v>
      </c>
      <c r="B406" s="64">
        <f>Parâmetros!G395*0.04*46.0055</f>
        <v>21.880215799999998</v>
      </c>
      <c r="C406" s="97">
        <f t="shared" si="153"/>
        <v>21.880215799999998</v>
      </c>
      <c r="D406" s="101">
        <f t="shared" si="132"/>
        <v>4.37604316</v>
      </c>
      <c r="E406" s="60" t="str">
        <f t="shared" si="143"/>
        <v>1</v>
      </c>
      <c r="F406" s="69">
        <f t="shared" si="133"/>
        <v>-132.66678959499998</v>
      </c>
      <c r="G406" s="60" t="str">
        <f t="shared" si="144"/>
        <v>0</v>
      </c>
      <c r="H406" s="69">
        <f t="shared" si="134"/>
        <v>-25.333394797499992</v>
      </c>
      <c r="I406" s="60" t="str">
        <f t="shared" si="145"/>
        <v>0</v>
      </c>
      <c r="J406" s="69">
        <f t="shared" si="135"/>
        <v>91.924119812592593</v>
      </c>
      <c r="K406" s="60" t="str">
        <f t="shared" si="146"/>
        <v>0</v>
      </c>
      <c r="L406" s="69">
        <f t="shared" si="136"/>
        <v>83.669669908235306</v>
      </c>
      <c r="M406" s="73" t="str">
        <f t="shared" si="147"/>
        <v>0</v>
      </c>
      <c r="N406" s="76">
        <f t="shared" si="137"/>
        <v>4.37604316</v>
      </c>
      <c r="O406" s="77">
        <v>260</v>
      </c>
      <c r="Q406" s="71" t="str">
        <f t="shared" si="148"/>
        <v>1</v>
      </c>
      <c r="R406" s="71">
        <f t="shared" si="138"/>
        <v>1</v>
      </c>
      <c r="S406" s="71" t="str">
        <f t="shared" si="149"/>
        <v>0</v>
      </c>
      <c r="T406" s="71">
        <f t="shared" si="139"/>
        <v>0</v>
      </c>
      <c r="U406" s="71" t="str">
        <f t="shared" si="150"/>
        <v>0</v>
      </c>
      <c r="V406" s="71">
        <f t="shared" si="140"/>
        <v>0</v>
      </c>
      <c r="W406" s="71" t="str">
        <f t="shared" si="151"/>
        <v>0</v>
      </c>
      <c r="X406" s="71">
        <f t="shared" si="141"/>
        <v>0</v>
      </c>
      <c r="Y406" s="71" t="str">
        <f t="shared" si="152"/>
        <v>0</v>
      </c>
      <c r="Z406" s="71">
        <f t="shared" si="142"/>
        <v>0</v>
      </c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</row>
    <row r="407" spans="1:39" ht="15.75" thickBot="1">
      <c r="A407" s="102">
        <v>43878.416805555556</v>
      </c>
      <c r="B407" s="64">
        <f>Parâmetros!G396*0.04*46.0055</f>
        <v>18.070960400000001</v>
      </c>
      <c r="C407" s="97">
        <f t="shared" si="153"/>
        <v>18.070960400000001</v>
      </c>
      <c r="D407" s="101">
        <f t="shared" si="132"/>
        <v>3.61419208</v>
      </c>
      <c r="E407" s="60" t="str">
        <f t="shared" si="143"/>
        <v>1</v>
      </c>
      <c r="F407" s="69">
        <f t="shared" si="133"/>
        <v>-136.38081361000002</v>
      </c>
      <c r="G407" s="60" t="str">
        <f t="shared" si="144"/>
        <v>0</v>
      </c>
      <c r="H407" s="69">
        <f t="shared" si="134"/>
        <v>-27.190406805000009</v>
      </c>
      <c r="I407" s="60" t="str">
        <f t="shared" si="145"/>
        <v>0</v>
      </c>
      <c r="J407" s="69">
        <f t="shared" si="135"/>
        <v>91.552599841481481</v>
      </c>
      <c r="K407" s="60" t="str">
        <f t="shared" si="146"/>
        <v>0</v>
      </c>
      <c r="L407" s="69">
        <f t="shared" si="136"/>
        <v>83.266336983529428</v>
      </c>
      <c r="M407" s="73" t="str">
        <f t="shared" si="147"/>
        <v>0</v>
      </c>
      <c r="N407" s="76">
        <f t="shared" si="137"/>
        <v>3.61419208</v>
      </c>
      <c r="O407" s="77">
        <v>260</v>
      </c>
      <c r="Q407" s="71" t="str">
        <f t="shared" si="148"/>
        <v>1</v>
      </c>
      <c r="R407" s="71">
        <f t="shared" si="138"/>
        <v>1</v>
      </c>
      <c r="S407" s="71" t="str">
        <f t="shared" si="149"/>
        <v>0</v>
      </c>
      <c r="T407" s="71">
        <f t="shared" si="139"/>
        <v>0</v>
      </c>
      <c r="U407" s="71" t="str">
        <f t="shared" si="150"/>
        <v>0</v>
      </c>
      <c r="V407" s="71">
        <f t="shared" si="140"/>
        <v>0</v>
      </c>
      <c r="W407" s="71" t="str">
        <f t="shared" si="151"/>
        <v>0</v>
      </c>
      <c r="X407" s="71">
        <f t="shared" si="141"/>
        <v>0</v>
      </c>
      <c r="Y407" s="71" t="str">
        <f t="shared" si="152"/>
        <v>0</v>
      </c>
      <c r="Z407" s="71">
        <f t="shared" si="142"/>
        <v>0</v>
      </c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</row>
    <row r="408" spans="1:39" ht="15.75" thickBot="1">
      <c r="A408" s="102">
        <v>43878.458472222221</v>
      </c>
      <c r="B408" s="64">
        <f>Parâmetros!G397*0.04*46.0055</f>
        <v>16.782806399999998</v>
      </c>
      <c r="C408" s="97">
        <f t="shared" si="153"/>
        <v>16.782806399999998</v>
      </c>
      <c r="D408" s="101">
        <f t="shared" si="132"/>
        <v>3.3565612799999993</v>
      </c>
      <c r="E408" s="60" t="str">
        <f t="shared" si="143"/>
        <v>1</v>
      </c>
      <c r="F408" s="69">
        <f t="shared" si="133"/>
        <v>-137.63676376000001</v>
      </c>
      <c r="G408" s="60" t="str">
        <f t="shared" si="144"/>
        <v>0</v>
      </c>
      <c r="H408" s="69">
        <f t="shared" si="134"/>
        <v>-27.818381880000004</v>
      </c>
      <c r="I408" s="60" t="str">
        <f t="shared" si="145"/>
        <v>0</v>
      </c>
      <c r="J408" s="69">
        <f t="shared" si="135"/>
        <v>91.426965068641977</v>
      </c>
      <c r="K408" s="60" t="str">
        <f t="shared" si="146"/>
        <v>0</v>
      </c>
      <c r="L408" s="69">
        <f t="shared" si="136"/>
        <v>83.129944207058813</v>
      </c>
      <c r="M408" s="73" t="str">
        <f t="shared" si="147"/>
        <v>0</v>
      </c>
      <c r="N408" s="76">
        <f t="shared" si="137"/>
        <v>3.3565612799999993</v>
      </c>
      <c r="O408" s="77">
        <v>260</v>
      </c>
      <c r="Q408" s="71" t="str">
        <f t="shared" si="148"/>
        <v>1</v>
      </c>
      <c r="R408" s="71">
        <f t="shared" si="138"/>
        <v>1</v>
      </c>
      <c r="S408" s="71" t="str">
        <f t="shared" si="149"/>
        <v>0</v>
      </c>
      <c r="T408" s="71">
        <f t="shared" si="139"/>
        <v>0</v>
      </c>
      <c r="U408" s="71" t="str">
        <f t="shared" si="150"/>
        <v>0</v>
      </c>
      <c r="V408" s="71">
        <f t="shared" si="140"/>
        <v>0</v>
      </c>
      <c r="W408" s="71" t="str">
        <f t="shared" si="151"/>
        <v>0</v>
      </c>
      <c r="X408" s="71">
        <f t="shared" si="141"/>
        <v>0</v>
      </c>
      <c r="Y408" s="71" t="str">
        <f t="shared" si="152"/>
        <v>0</v>
      </c>
      <c r="Z408" s="71">
        <f t="shared" si="142"/>
        <v>0</v>
      </c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</row>
    <row r="409" spans="1:39" ht="15.75" thickBot="1">
      <c r="A409" s="102">
        <v>43878.500138888892</v>
      </c>
      <c r="B409" s="64">
        <f>Parâmetros!G398*0.04*46.0055</f>
        <v>14.040878600000001</v>
      </c>
      <c r="C409" s="97">
        <f t="shared" si="153"/>
        <v>14.040878600000001</v>
      </c>
      <c r="D409" s="101">
        <f t="shared" si="132"/>
        <v>2.8081757200000004</v>
      </c>
      <c r="E409" s="60" t="str">
        <f t="shared" si="143"/>
        <v>1</v>
      </c>
      <c r="F409" s="69">
        <f t="shared" si="133"/>
        <v>-140.31014336499999</v>
      </c>
      <c r="G409" s="60" t="str">
        <f t="shared" si="144"/>
        <v>0</v>
      </c>
      <c r="H409" s="69">
        <f t="shared" si="134"/>
        <v>-29.155071682499994</v>
      </c>
      <c r="I409" s="60" t="str">
        <f t="shared" si="145"/>
        <v>0</v>
      </c>
      <c r="J409" s="69">
        <f t="shared" si="135"/>
        <v>91.15954248074074</v>
      </c>
      <c r="K409" s="60" t="str">
        <f t="shared" si="146"/>
        <v>0</v>
      </c>
      <c r="L409" s="69">
        <f t="shared" si="136"/>
        <v>82.839622440000014</v>
      </c>
      <c r="M409" s="73" t="str">
        <f t="shared" si="147"/>
        <v>0</v>
      </c>
      <c r="N409" s="76">
        <f t="shared" si="137"/>
        <v>2.8081757200000004</v>
      </c>
      <c r="O409" s="77">
        <v>260</v>
      </c>
      <c r="Q409" s="71" t="str">
        <f t="shared" si="148"/>
        <v>1</v>
      </c>
      <c r="R409" s="71">
        <f t="shared" si="138"/>
        <v>1</v>
      </c>
      <c r="S409" s="71" t="str">
        <f t="shared" si="149"/>
        <v>0</v>
      </c>
      <c r="T409" s="71">
        <f t="shared" si="139"/>
        <v>0</v>
      </c>
      <c r="U409" s="71" t="str">
        <f t="shared" si="150"/>
        <v>0</v>
      </c>
      <c r="V409" s="71">
        <f t="shared" si="140"/>
        <v>0</v>
      </c>
      <c r="W409" s="71" t="str">
        <f t="shared" si="151"/>
        <v>0</v>
      </c>
      <c r="X409" s="71">
        <f t="shared" si="141"/>
        <v>0</v>
      </c>
      <c r="Y409" s="71" t="str">
        <f t="shared" si="152"/>
        <v>0</v>
      </c>
      <c r="Z409" s="71">
        <f t="shared" si="142"/>
        <v>0</v>
      </c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</row>
    <row r="410" spans="1:39" ht="15.75" thickBot="1">
      <c r="A410" s="102">
        <v>43878.541805555556</v>
      </c>
      <c r="B410" s="64">
        <f>Parâmetros!G399*0.04*46.0055</f>
        <v>10.12121</v>
      </c>
      <c r="C410" s="97">
        <f t="shared" si="153"/>
        <v>10.12121</v>
      </c>
      <c r="D410" s="101">
        <f t="shared" si="132"/>
        <v>2.0242420000000001</v>
      </c>
      <c r="E410" s="60" t="str">
        <f t="shared" si="143"/>
        <v>1</v>
      </c>
      <c r="F410" s="69">
        <f t="shared" si="133"/>
        <v>-144.13182025</v>
      </c>
      <c r="G410" s="60" t="str">
        <f t="shared" si="144"/>
        <v>0</v>
      </c>
      <c r="H410" s="69">
        <f t="shared" si="134"/>
        <v>-31.065910125000002</v>
      </c>
      <c r="I410" s="60" t="str">
        <f t="shared" si="145"/>
        <v>0</v>
      </c>
      <c r="J410" s="69">
        <f t="shared" si="135"/>
        <v>90.777253814814813</v>
      </c>
      <c r="K410" s="60" t="str">
        <f t="shared" si="146"/>
        <v>0</v>
      </c>
      <c r="L410" s="69">
        <f t="shared" si="136"/>
        <v>82.42459870588236</v>
      </c>
      <c r="M410" s="73" t="str">
        <f t="shared" si="147"/>
        <v>0</v>
      </c>
      <c r="N410" s="76">
        <f t="shared" si="137"/>
        <v>2.0242420000000001</v>
      </c>
      <c r="O410" s="77">
        <v>260</v>
      </c>
      <c r="Q410" s="71" t="str">
        <f t="shared" si="148"/>
        <v>1</v>
      </c>
      <c r="R410" s="71">
        <f t="shared" si="138"/>
        <v>1</v>
      </c>
      <c r="S410" s="71" t="str">
        <f t="shared" si="149"/>
        <v>0</v>
      </c>
      <c r="T410" s="71">
        <f t="shared" si="139"/>
        <v>0</v>
      </c>
      <c r="U410" s="71" t="str">
        <f t="shared" si="150"/>
        <v>0</v>
      </c>
      <c r="V410" s="71">
        <f t="shared" si="140"/>
        <v>0</v>
      </c>
      <c r="W410" s="71" t="str">
        <f t="shared" si="151"/>
        <v>0</v>
      </c>
      <c r="X410" s="71">
        <f t="shared" si="141"/>
        <v>0</v>
      </c>
      <c r="Y410" s="71" t="str">
        <f t="shared" si="152"/>
        <v>0</v>
      </c>
      <c r="Z410" s="71">
        <f t="shared" si="142"/>
        <v>0</v>
      </c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</row>
    <row r="411" spans="1:39" ht="15.75" thickBot="1">
      <c r="A411" s="102">
        <v>43878.583472222221</v>
      </c>
      <c r="B411" s="64">
        <f>Parâmetros!G400*0.04*46.0055</f>
        <v>9.0538823999999991</v>
      </c>
      <c r="C411" s="97">
        <f t="shared" si="153"/>
        <v>9.0538823999999991</v>
      </c>
      <c r="D411" s="101">
        <f t="shared" si="132"/>
        <v>1.8107764799999999</v>
      </c>
      <c r="E411" s="60" t="str">
        <f t="shared" si="143"/>
        <v>1</v>
      </c>
      <c r="F411" s="69">
        <f t="shared" si="133"/>
        <v>-145.17246466</v>
      </c>
      <c r="G411" s="60" t="str">
        <f t="shared" si="144"/>
        <v>0</v>
      </c>
      <c r="H411" s="69">
        <f t="shared" si="134"/>
        <v>-31.586232330000001</v>
      </c>
      <c r="I411" s="60" t="str">
        <f t="shared" si="145"/>
        <v>0</v>
      </c>
      <c r="J411" s="69">
        <f t="shared" si="135"/>
        <v>90.673156431604937</v>
      </c>
      <c r="K411" s="60" t="str">
        <f t="shared" si="146"/>
        <v>0</v>
      </c>
      <c r="L411" s="69">
        <f t="shared" si="136"/>
        <v>82.311587548235295</v>
      </c>
      <c r="M411" s="73" t="str">
        <f t="shared" si="147"/>
        <v>0</v>
      </c>
      <c r="N411" s="76">
        <f t="shared" si="137"/>
        <v>1.8107764799999999</v>
      </c>
      <c r="O411" s="77">
        <v>260</v>
      </c>
      <c r="Q411" s="71" t="str">
        <f t="shared" si="148"/>
        <v>1</v>
      </c>
      <c r="R411" s="71">
        <f t="shared" si="138"/>
        <v>1</v>
      </c>
      <c r="S411" s="71" t="str">
        <f t="shared" si="149"/>
        <v>0</v>
      </c>
      <c r="T411" s="71">
        <f t="shared" si="139"/>
        <v>0</v>
      </c>
      <c r="U411" s="71" t="str">
        <f t="shared" si="150"/>
        <v>0</v>
      </c>
      <c r="V411" s="71">
        <f t="shared" si="140"/>
        <v>0</v>
      </c>
      <c r="W411" s="71" t="str">
        <f t="shared" si="151"/>
        <v>0</v>
      </c>
      <c r="X411" s="71">
        <f t="shared" si="141"/>
        <v>0</v>
      </c>
      <c r="Y411" s="71" t="str">
        <f t="shared" si="152"/>
        <v>0</v>
      </c>
      <c r="Z411" s="71">
        <f t="shared" si="142"/>
        <v>0</v>
      </c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</row>
    <row r="412" spans="1:39" ht="15.75" thickBot="1">
      <c r="A412" s="102">
        <v>43878.625138888892</v>
      </c>
      <c r="B412" s="64">
        <f>Parâmetros!G401*0.04*46.0055</f>
        <v>8.7226428000000009</v>
      </c>
      <c r="C412" s="97">
        <f t="shared" si="153"/>
        <v>8.7226428000000009</v>
      </c>
      <c r="D412" s="101">
        <f t="shared" si="132"/>
        <v>1.7445285600000002</v>
      </c>
      <c r="E412" s="60" t="str">
        <f t="shared" si="143"/>
        <v>1</v>
      </c>
      <c r="F412" s="69">
        <f t="shared" si="133"/>
        <v>-145.49542327</v>
      </c>
      <c r="G412" s="60" t="str">
        <f t="shared" si="144"/>
        <v>0</v>
      </c>
      <c r="H412" s="69">
        <f t="shared" si="134"/>
        <v>-31.747711635000002</v>
      </c>
      <c r="I412" s="60" t="str">
        <f t="shared" si="145"/>
        <v>0</v>
      </c>
      <c r="J412" s="69">
        <f t="shared" si="135"/>
        <v>90.640850347160494</v>
      </c>
      <c r="K412" s="60" t="str">
        <f t="shared" si="146"/>
        <v>0</v>
      </c>
      <c r="L412" s="69">
        <f t="shared" si="136"/>
        <v>82.276515119999985</v>
      </c>
      <c r="M412" s="73" t="str">
        <f t="shared" si="147"/>
        <v>0</v>
      </c>
      <c r="N412" s="76">
        <f t="shared" si="137"/>
        <v>1.7445285600000002</v>
      </c>
      <c r="O412" s="77">
        <v>260</v>
      </c>
      <c r="Q412" s="71" t="str">
        <f t="shared" si="148"/>
        <v>1</v>
      </c>
      <c r="R412" s="71">
        <f t="shared" si="138"/>
        <v>1</v>
      </c>
      <c r="S412" s="71" t="str">
        <f t="shared" si="149"/>
        <v>0</v>
      </c>
      <c r="T412" s="71">
        <f t="shared" si="139"/>
        <v>0</v>
      </c>
      <c r="U412" s="71" t="str">
        <f t="shared" si="150"/>
        <v>0</v>
      </c>
      <c r="V412" s="71">
        <f t="shared" si="140"/>
        <v>0</v>
      </c>
      <c r="W412" s="71" t="str">
        <f t="shared" si="151"/>
        <v>0</v>
      </c>
      <c r="X412" s="71">
        <f t="shared" si="141"/>
        <v>0</v>
      </c>
      <c r="Y412" s="71" t="str">
        <f t="shared" si="152"/>
        <v>0</v>
      </c>
      <c r="Z412" s="71">
        <f t="shared" si="142"/>
        <v>0</v>
      </c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</row>
    <row r="413" spans="1:39" ht="15.75" thickBot="1">
      <c r="A413" s="102">
        <v>43878.666805555556</v>
      </c>
      <c r="B413" s="64">
        <f>Parâmetros!G402*0.04*46.0055</f>
        <v>10.6916782</v>
      </c>
      <c r="C413" s="97">
        <f t="shared" si="153"/>
        <v>10.6916782</v>
      </c>
      <c r="D413" s="101">
        <f t="shared" si="132"/>
        <v>2.1383356400000002</v>
      </c>
      <c r="E413" s="60" t="str">
        <f t="shared" si="143"/>
        <v>1</v>
      </c>
      <c r="F413" s="69">
        <f t="shared" si="133"/>
        <v>-143.57561375500001</v>
      </c>
      <c r="G413" s="60" t="str">
        <f t="shared" si="144"/>
        <v>0</v>
      </c>
      <c r="H413" s="69">
        <f t="shared" si="134"/>
        <v>-30.787806877500003</v>
      </c>
      <c r="I413" s="60" t="str">
        <f t="shared" si="145"/>
        <v>0</v>
      </c>
      <c r="J413" s="69">
        <f t="shared" si="135"/>
        <v>90.832892071358032</v>
      </c>
      <c r="K413" s="60" t="str">
        <f t="shared" si="146"/>
        <v>0</v>
      </c>
      <c r="L413" s="69">
        <f t="shared" si="136"/>
        <v>82.485001221176475</v>
      </c>
      <c r="M413" s="73" t="str">
        <f t="shared" si="147"/>
        <v>0</v>
      </c>
      <c r="N413" s="76">
        <f t="shared" si="137"/>
        <v>2.1383356400000002</v>
      </c>
      <c r="O413" s="77">
        <v>260</v>
      </c>
      <c r="Q413" s="71" t="str">
        <f t="shared" si="148"/>
        <v>1</v>
      </c>
      <c r="R413" s="71">
        <f t="shared" si="138"/>
        <v>1</v>
      </c>
      <c r="S413" s="71" t="str">
        <f t="shared" si="149"/>
        <v>0</v>
      </c>
      <c r="T413" s="71">
        <f t="shared" si="139"/>
        <v>0</v>
      </c>
      <c r="U413" s="71" t="str">
        <f t="shared" si="150"/>
        <v>0</v>
      </c>
      <c r="V413" s="71">
        <f t="shared" si="140"/>
        <v>0</v>
      </c>
      <c r="W413" s="71" t="str">
        <f t="shared" si="151"/>
        <v>0</v>
      </c>
      <c r="X413" s="71">
        <f t="shared" si="141"/>
        <v>0</v>
      </c>
      <c r="Y413" s="71" t="str">
        <f t="shared" si="152"/>
        <v>0</v>
      </c>
      <c r="Z413" s="71">
        <f t="shared" si="142"/>
        <v>0</v>
      </c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</row>
    <row r="414" spans="1:39" ht="15.75" thickBot="1">
      <c r="A414" s="102">
        <v>43878.708472222221</v>
      </c>
      <c r="B414" s="64">
        <f>Parâmetros!G403*0.04*46.0055</f>
        <v>11.722201400000001</v>
      </c>
      <c r="C414" s="97">
        <f t="shared" si="153"/>
        <v>11.722201400000001</v>
      </c>
      <c r="D414" s="101">
        <f t="shared" si="132"/>
        <v>2.3444402800000002</v>
      </c>
      <c r="E414" s="60" t="str">
        <f t="shared" si="143"/>
        <v>1</v>
      </c>
      <c r="F414" s="69">
        <f t="shared" si="133"/>
        <v>-142.57085363499999</v>
      </c>
      <c r="G414" s="60" t="str">
        <f t="shared" si="144"/>
        <v>0</v>
      </c>
      <c r="H414" s="69">
        <f t="shared" si="134"/>
        <v>-30.285426817499996</v>
      </c>
      <c r="I414" s="60" t="str">
        <f t="shared" si="145"/>
        <v>0</v>
      </c>
      <c r="J414" s="69">
        <f t="shared" si="135"/>
        <v>90.933399889629641</v>
      </c>
      <c r="K414" s="60" t="str">
        <f t="shared" si="146"/>
        <v>0</v>
      </c>
      <c r="L414" s="69">
        <f t="shared" si="136"/>
        <v>82.59411544235293</v>
      </c>
      <c r="M414" s="73" t="str">
        <f t="shared" si="147"/>
        <v>0</v>
      </c>
      <c r="N414" s="76">
        <f t="shared" si="137"/>
        <v>2.3444402800000002</v>
      </c>
      <c r="O414" s="77">
        <v>260</v>
      </c>
      <c r="Q414" s="71" t="str">
        <f t="shared" si="148"/>
        <v>1</v>
      </c>
      <c r="R414" s="71">
        <f t="shared" si="138"/>
        <v>1</v>
      </c>
      <c r="S414" s="71" t="str">
        <f t="shared" si="149"/>
        <v>0</v>
      </c>
      <c r="T414" s="71">
        <f t="shared" si="139"/>
        <v>0</v>
      </c>
      <c r="U414" s="71" t="str">
        <f t="shared" si="150"/>
        <v>0</v>
      </c>
      <c r="V414" s="71">
        <f t="shared" si="140"/>
        <v>0</v>
      </c>
      <c r="W414" s="71" t="str">
        <f t="shared" si="151"/>
        <v>0</v>
      </c>
      <c r="X414" s="71">
        <f t="shared" si="141"/>
        <v>0</v>
      </c>
      <c r="Y414" s="71" t="str">
        <f t="shared" si="152"/>
        <v>0</v>
      </c>
      <c r="Z414" s="71">
        <f t="shared" si="142"/>
        <v>0</v>
      </c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</row>
    <row r="415" spans="1:39" ht="15.75" thickBot="1">
      <c r="A415" s="102">
        <v>43878.750138888892</v>
      </c>
      <c r="B415" s="64">
        <f>Parâmetros!G404*0.04*46.0055</f>
        <v>24.640545800000002</v>
      </c>
      <c r="C415" s="97">
        <f t="shared" si="153"/>
        <v>24.640545800000002</v>
      </c>
      <c r="D415" s="101">
        <f t="shared" si="132"/>
        <v>4.92810916</v>
      </c>
      <c r="E415" s="60" t="str">
        <f t="shared" si="143"/>
        <v>1</v>
      </c>
      <c r="F415" s="69">
        <f t="shared" si="133"/>
        <v>-129.97546784499997</v>
      </c>
      <c r="G415" s="60" t="str">
        <f t="shared" si="144"/>
        <v>0</v>
      </c>
      <c r="H415" s="69">
        <f t="shared" si="134"/>
        <v>-23.987733922499984</v>
      </c>
      <c r="I415" s="60" t="str">
        <f t="shared" si="145"/>
        <v>0</v>
      </c>
      <c r="J415" s="69">
        <f t="shared" si="135"/>
        <v>92.193337182962964</v>
      </c>
      <c r="K415" s="60" t="str">
        <f t="shared" si="146"/>
        <v>0</v>
      </c>
      <c r="L415" s="69">
        <f t="shared" si="136"/>
        <v>83.961940143529404</v>
      </c>
      <c r="M415" s="73" t="str">
        <f t="shared" si="147"/>
        <v>0</v>
      </c>
      <c r="N415" s="76">
        <f t="shared" si="137"/>
        <v>4.92810916</v>
      </c>
      <c r="O415" s="77">
        <v>260</v>
      </c>
      <c r="Q415" s="71" t="str">
        <f t="shared" si="148"/>
        <v>1</v>
      </c>
      <c r="R415" s="71">
        <f t="shared" si="138"/>
        <v>1</v>
      </c>
      <c r="S415" s="71" t="str">
        <f t="shared" si="149"/>
        <v>0</v>
      </c>
      <c r="T415" s="71">
        <f t="shared" si="139"/>
        <v>0</v>
      </c>
      <c r="U415" s="71" t="str">
        <f t="shared" si="150"/>
        <v>0</v>
      </c>
      <c r="V415" s="71">
        <f t="shared" si="140"/>
        <v>0</v>
      </c>
      <c r="W415" s="71" t="str">
        <f t="shared" si="151"/>
        <v>0</v>
      </c>
      <c r="X415" s="71">
        <f t="shared" si="141"/>
        <v>0</v>
      </c>
      <c r="Y415" s="71" t="str">
        <f t="shared" si="152"/>
        <v>0</v>
      </c>
      <c r="Z415" s="71">
        <f t="shared" si="142"/>
        <v>0</v>
      </c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</row>
    <row r="416" spans="1:39" ht="15.75" thickBot="1">
      <c r="A416" s="102">
        <v>43878.791805555556</v>
      </c>
      <c r="B416" s="64">
        <f>Parâmetros!G405*0.04*46.0055</f>
        <v>33.9888634</v>
      </c>
      <c r="C416" s="97">
        <f t="shared" si="153"/>
        <v>33.9888634</v>
      </c>
      <c r="D416" s="101">
        <f t="shared" si="132"/>
        <v>6.7977726800000005</v>
      </c>
      <c r="E416" s="60" t="str">
        <f t="shared" si="143"/>
        <v>1</v>
      </c>
      <c r="F416" s="69">
        <f t="shared" si="133"/>
        <v>-120.86085818499998</v>
      </c>
      <c r="G416" s="60" t="str">
        <f t="shared" si="144"/>
        <v>0</v>
      </c>
      <c r="H416" s="69">
        <f t="shared" si="134"/>
        <v>-19.430429092499992</v>
      </c>
      <c r="I416" s="60" t="str">
        <f t="shared" si="145"/>
        <v>0</v>
      </c>
      <c r="J416" s="69">
        <f t="shared" si="135"/>
        <v>93.10508667728395</v>
      </c>
      <c r="K416" s="60" t="str">
        <f t="shared" si="146"/>
        <v>0</v>
      </c>
      <c r="L416" s="69">
        <f t="shared" si="136"/>
        <v>84.951762007058804</v>
      </c>
      <c r="M416" s="73" t="str">
        <f t="shared" si="147"/>
        <v>0</v>
      </c>
      <c r="N416" s="76">
        <f t="shared" si="137"/>
        <v>6.7977726800000005</v>
      </c>
      <c r="O416" s="77">
        <v>260</v>
      </c>
      <c r="Q416" s="71" t="str">
        <f t="shared" si="148"/>
        <v>1</v>
      </c>
      <c r="R416" s="71">
        <f t="shared" si="138"/>
        <v>1</v>
      </c>
      <c r="S416" s="71" t="str">
        <f t="shared" si="149"/>
        <v>0</v>
      </c>
      <c r="T416" s="71">
        <f t="shared" si="139"/>
        <v>0</v>
      </c>
      <c r="U416" s="71" t="str">
        <f t="shared" si="150"/>
        <v>0</v>
      </c>
      <c r="V416" s="71">
        <f t="shared" si="140"/>
        <v>0</v>
      </c>
      <c r="W416" s="71" t="str">
        <f t="shared" si="151"/>
        <v>0</v>
      </c>
      <c r="X416" s="71">
        <f t="shared" si="141"/>
        <v>0</v>
      </c>
      <c r="Y416" s="71" t="str">
        <f t="shared" si="152"/>
        <v>0</v>
      </c>
      <c r="Z416" s="71">
        <f t="shared" si="142"/>
        <v>0</v>
      </c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</row>
    <row r="417" spans="1:39" ht="15.75" thickBot="1">
      <c r="A417" s="102">
        <v>43878.833472222221</v>
      </c>
      <c r="B417" s="64">
        <f>Parâmetros!G406*0.04*46.0055</f>
        <v>45.103792200000001</v>
      </c>
      <c r="C417" s="97">
        <f t="shared" si="153"/>
        <v>45.103792200000001</v>
      </c>
      <c r="D417" s="101">
        <f t="shared" si="132"/>
        <v>9.0207584400000016</v>
      </c>
      <c r="E417" s="60" t="str">
        <f t="shared" si="143"/>
        <v>1</v>
      </c>
      <c r="F417" s="69">
        <f t="shared" si="133"/>
        <v>-110.02380260500001</v>
      </c>
      <c r="G417" s="60" t="str">
        <f t="shared" si="144"/>
        <v>0</v>
      </c>
      <c r="H417" s="69">
        <f t="shared" si="134"/>
        <v>-14.011901302500007</v>
      </c>
      <c r="I417" s="60" t="str">
        <f t="shared" si="145"/>
        <v>0</v>
      </c>
      <c r="J417" s="69">
        <f t="shared" si="135"/>
        <v>94.189135288641978</v>
      </c>
      <c r="K417" s="60" t="str">
        <f t="shared" si="146"/>
        <v>0</v>
      </c>
      <c r="L417" s="69">
        <f t="shared" si="136"/>
        <v>86.128636821176485</v>
      </c>
      <c r="M417" s="73" t="str">
        <f t="shared" si="147"/>
        <v>0</v>
      </c>
      <c r="N417" s="76">
        <f t="shared" si="137"/>
        <v>9.0207584400000016</v>
      </c>
      <c r="O417" s="77">
        <v>260</v>
      </c>
      <c r="Q417" s="71" t="str">
        <f t="shared" si="148"/>
        <v>1</v>
      </c>
      <c r="R417" s="71">
        <f t="shared" si="138"/>
        <v>1</v>
      </c>
      <c r="S417" s="71" t="str">
        <f t="shared" si="149"/>
        <v>0</v>
      </c>
      <c r="T417" s="71">
        <f t="shared" si="139"/>
        <v>0</v>
      </c>
      <c r="U417" s="71" t="str">
        <f t="shared" si="150"/>
        <v>0</v>
      </c>
      <c r="V417" s="71">
        <f t="shared" si="140"/>
        <v>0</v>
      </c>
      <c r="W417" s="71" t="str">
        <f t="shared" si="151"/>
        <v>0</v>
      </c>
      <c r="X417" s="71">
        <f t="shared" si="141"/>
        <v>0</v>
      </c>
      <c r="Y417" s="71" t="str">
        <f t="shared" si="152"/>
        <v>0</v>
      </c>
      <c r="Z417" s="71">
        <f t="shared" si="142"/>
        <v>0</v>
      </c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</row>
    <row r="418" spans="1:39" ht="15.75" thickBot="1">
      <c r="A418" s="102">
        <v>43878.875138888892</v>
      </c>
      <c r="B418" s="64">
        <f>Parâmetros!G407*0.04*46.0055</f>
        <v>31.614979600000002</v>
      </c>
      <c r="C418" s="97">
        <f t="shared" si="153"/>
        <v>31.614979600000002</v>
      </c>
      <c r="D418" s="101">
        <f t="shared" si="132"/>
        <v>6.3229959200000003</v>
      </c>
      <c r="E418" s="60" t="str">
        <f t="shared" si="143"/>
        <v>1</v>
      </c>
      <c r="F418" s="69">
        <f t="shared" si="133"/>
        <v>-123.17539489000001</v>
      </c>
      <c r="G418" s="60" t="str">
        <f t="shared" si="144"/>
        <v>0</v>
      </c>
      <c r="H418" s="69">
        <f t="shared" si="134"/>
        <v>-20.587697445000003</v>
      </c>
      <c r="I418" s="60" t="str">
        <f t="shared" si="145"/>
        <v>0</v>
      </c>
      <c r="J418" s="69">
        <f t="shared" si="135"/>
        <v>92.873559738765437</v>
      </c>
      <c r="K418" s="60" t="str">
        <f t="shared" si="146"/>
        <v>0</v>
      </c>
      <c r="L418" s="69">
        <f t="shared" si="136"/>
        <v>84.700409604705868</v>
      </c>
      <c r="M418" s="73" t="str">
        <f t="shared" si="147"/>
        <v>0</v>
      </c>
      <c r="N418" s="76">
        <f t="shared" si="137"/>
        <v>6.3229959200000003</v>
      </c>
      <c r="O418" s="77">
        <v>260</v>
      </c>
      <c r="Q418" s="71" t="str">
        <f t="shared" si="148"/>
        <v>1</v>
      </c>
      <c r="R418" s="71">
        <f t="shared" si="138"/>
        <v>1</v>
      </c>
      <c r="S418" s="71" t="str">
        <f t="shared" si="149"/>
        <v>0</v>
      </c>
      <c r="T418" s="71">
        <f t="shared" si="139"/>
        <v>0</v>
      </c>
      <c r="U418" s="71" t="str">
        <f t="shared" si="150"/>
        <v>0</v>
      </c>
      <c r="V418" s="71">
        <f t="shared" si="140"/>
        <v>0</v>
      </c>
      <c r="W418" s="71" t="str">
        <f t="shared" si="151"/>
        <v>0</v>
      </c>
      <c r="X418" s="71">
        <f t="shared" si="141"/>
        <v>0</v>
      </c>
      <c r="Y418" s="71" t="str">
        <f t="shared" si="152"/>
        <v>0</v>
      </c>
      <c r="Z418" s="71">
        <f t="shared" si="142"/>
        <v>0</v>
      </c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</row>
    <row r="419" spans="1:39" ht="15.75" thickBot="1">
      <c r="A419" s="102">
        <v>43878.916805555556</v>
      </c>
      <c r="B419" s="64">
        <f>Parâmetros!G408*0.04*46.0055</f>
        <v>11.740603599999998</v>
      </c>
      <c r="C419" s="97">
        <f t="shared" si="153"/>
        <v>11.740603599999998</v>
      </c>
      <c r="D419" s="101">
        <f t="shared" si="132"/>
        <v>2.3481207199999994</v>
      </c>
      <c r="E419" s="60" t="str">
        <f t="shared" si="143"/>
        <v>1</v>
      </c>
      <c r="F419" s="69">
        <f t="shared" si="133"/>
        <v>-142.55291149000001</v>
      </c>
      <c r="G419" s="60" t="str">
        <f t="shared" si="144"/>
        <v>0</v>
      </c>
      <c r="H419" s="69">
        <f t="shared" si="134"/>
        <v>-30.276455745000007</v>
      </c>
      <c r="I419" s="60" t="str">
        <f t="shared" si="145"/>
        <v>0</v>
      </c>
      <c r="J419" s="69">
        <f t="shared" si="135"/>
        <v>90.93519467209876</v>
      </c>
      <c r="K419" s="60" t="str">
        <f t="shared" si="146"/>
        <v>0</v>
      </c>
      <c r="L419" s="69">
        <f t="shared" si="136"/>
        <v>82.596063910588242</v>
      </c>
      <c r="M419" s="73" t="str">
        <f t="shared" si="147"/>
        <v>0</v>
      </c>
      <c r="N419" s="76">
        <f t="shared" si="137"/>
        <v>2.3481207199999994</v>
      </c>
      <c r="O419" s="77">
        <v>260</v>
      </c>
      <c r="Q419" s="71" t="str">
        <f t="shared" si="148"/>
        <v>1</v>
      </c>
      <c r="R419" s="71">
        <f t="shared" si="138"/>
        <v>1</v>
      </c>
      <c r="S419" s="71" t="str">
        <f t="shared" si="149"/>
        <v>0</v>
      </c>
      <c r="T419" s="71">
        <f t="shared" si="139"/>
        <v>0</v>
      </c>
      <c r="U419" s="71" t="str">
        <f t="shared" si="150"/>
        <v>0</v>
      </c>
      <c r="V419" s="71">
        <f t="shared" si="140"/>
        <v>0</v>
      </c>
      <c r="W419" s="71" t="str">
        <f t="shared" si="151"/>
        <v>0</v>
      </c>
      <c r="X419" s="71">
        <f t="shared" si="141"/>
        <v>0</v>
      </c>
      <c r="Y419" s="71" t="str">
        <f t="shared" si="152"/>
        <v>0</v>
      </c>
      <c r="Z419" s="71">
        <f t="shared" si="142"/>
        <v>0</v>
      </c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</row>
    <row r="420" spans="1:39" ht="15.75" thickBot="1">
      <c r="A420" s="102">
        <v>43878.958472222221</v>
      </c>
      <c r="B420" s="64">
        <f>Parâmetros!G409*0.04*46.0055</f>
        <v>8.3361965999999992</v>
      </c>
      <c r="C420" s="97">
        <f t="shared" si="153"/>
        <v>8.3361965999999992</v>
      </c>
      <c r="D420" s="101">
        <f t="shared" si="132"/>
        <v>1.66723932</v>
      </c>
      <c r="E420" s="60" t="str">
        <f t="shared" si="143"/>
        <v>1</v>
      </c>
      <c r="F420" s="69">
        <f t="shared" si="133"/>
        <v>-145.87220831499999</v>
      </c>
      <c r="G420" s="60" t="str">
        <f t="shared" si="144"/>
        <v>0</v>
      </c>
      <c r="H420" s="69">
        <f t="shared" si="134"/>
        <v>-31.936104157499997</v>
      </c>
      <c r="I420" s="60" t="str">
        <f t="shared" si="145"/>
        <v>0</v>
      </c>
      <c r="J420" s="69">
        <f t="shared" si="135"/>
        <v>90.603159915308638</v>
      </c>
      <c r="K420" s="60" t="str">
        <f t="shared" si="146"/>
        <v>0</v>
      </c>
      <c r="L420" s="69">
        <f t="shared" si="136"/>
        <v>82.235597287058823</v>
      </c>
      <c r="M420" s="73" t="str">
        <f t="shared" si="147"/>
        <v>0</v>
      </c>
      <c r="N420" s="76">
        <f t="shared" si="137"/>
        <v>1.66723932</v>
      </c>
      <c r="O420" s="77">
        <v>260</v>
      </c>
      <c r="Q420" s="71" t="str">
        <f t="shared" si="148"/>
        <v>1</v>
      </c>
      <c r="R420" s="71">
        <f t="shared" si="138"/>
        <v>1</v>
      </c>
      <c r="S420" s="71" t="str">
        <f t="shared" si="149"/>
        <v>0</v>
      </c>
      <c r="T420" s="71">
        <f t="shared" si="139"/>
        <v>0</v>
      </c>
      <c r="U420" s="71" t="str">
        <f t="shared" si="150"/>
        <v>0</v>
      </c>
      <c r="V420" s="71">
        <f t="shared" si="140"/>
        <v>0</v>
      </c>
      <c r="W420" s="71" t="str">
        <f t="shared" si="151"/>
        <v>0</v>
      </c>
      <c r="X420" s="71">
        <f t="shared" si="141"/>
        <v>0</v>
      </c>
      <c r="Y420" s="71" t="str">
        <f t="shared" si="152"/>
        <v>0</v>
      </c>
      <c r="Z420" s="71">
        <f t="shared" si="142"/>
        <v>0</v>
      </c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</row>
    <row r="421" spans="1:39" ht="15.75" thickBot="1">
      <c r="A421" s="102">
        <v>43879.000138888892</v>
      </c>
      <c r="B421" s="64">
        <f>Parâmetros!G410*0.04*46.0055</f>
        <v>7.6921195999999989</v>
      </c>
      <c r="C421" s="97">
        <f t="shared" si="153"/>
        <v>7.6921195999999989</v>
      </c>
      <c r="D421" s="101">
        <f t="shared" si="132"/>
        <v>1.5384239199999996</v>
      </c>
      <c r="E421" s="60" t="str">
        <f t="shared" si="143"/>
        <v>1</v>
      </c>
      <c r="F421" s="69">
        <f t="shared" si="133"/>
        <v>-146.50018338999999</v>
      </c>
      <c r="G421" s="60" t="str">
        <f t="shared" si="144"/>
        <v>0</v>
      </c>
      <c r="H421" s="69">
        <f t="shared" si="134"/>
        <v>-32.250091694999995</v>
      </c>
      <c r="I421" s="60" t="str">
        <f t="shared" si="145"/>
        <v>0</v>
      </c>
      <c r="J421" s="69">
        <f t="shared" si="135"/>
        <v>90.540342528888885</v>
      </c>
      <c r="K421" s="60" t="str">
        <f t="shared" si="146"/>
        <v>0</v>
      </c>
      <c r="L421" s="69">
        <f t="shared" si="136"/>
        <v>82.167400898823544</v>
      </c>
      <c r="M421" s="73" t="str">
        <f t="shared" si="147"/>
        <v>0</v>
      </c>
      <c r="N421" s="76">
        <f t="shared" si="137"/>
        <v>1.5384239199999996</v>
      </c>
      <c r="O421" s="77">
        <v>260</v>
      </c>
      <c r="Q421" s="71" t="str">
        <f t="shared" si="148"/>
        <v>1</v>
      </c>
      <c r="R421" s="71">
        <f t="shared" si="138"/>
        <v>1</v>
      </c>
      <c r="S421" s="71" t="str">
        <f t="shared" si="149"/>
        <v>0</v>
      </c>
      <c r="T421" s="71">
        <f t="shared" si="139"/>
        <v>0</v>
      </c>
      <c r="U421" s="71" t="str">
        <f t="shared" si="150"/>
        <v>0</v>
      </c>
      <c r="V421" s="71">
        <f t="shared" si="140"/>
        <v>0</v>
      </c>
      <c r="W421" s="71" t="str">
        <f t="shared" si="151"/>
        <v>0</v>
      </c>
      <c r="X421" s="71">
        <f t="shared" si="141"/>
        <v>0</v>
      </c>
      <c r="Y421" s="71" t="str">
        <f t="shared" si="152"/>
        <v>0</v>
      </c>
      <c r="Z421" s="71">
        <f t="shared" si="142"/>
        <v>0</v>
      </c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</row>
    <row r="422" spans="1:39" ht="15.75" thickBot="1">
      <c r="A422" s="102">
        <v>43879.041805555556</v>
      </c>
      <c r="B422" s="64">
        <f>Parâmetros!G411*0.04*46.0055</f>
        <v>10.3604386</v>
      </c>
      <c r="C422" s="97">
        <f t="shared" si="153"/>
        <v>10.3604386</v>
      </c>
      <c r="D422" s="101">
        <f t="shared" si="132"/>
        <v>2.0720877200000003</v>
      </c>
      <c r="E422" s="60" t="str">
        <f t="shared" si="143"/>
        <v>1</v>
      </c>
      <c r="F422" s="69">
        <f t="shared" si="133"/>
        <v>-143.89857236500001</v>
      </c>
      <c r="G422" s="60" t="str">
        <f t="shared" si="144"/>
        <v>0</v>
      </c>
      <c r="H422" s="69">
        <f t="shared" si="134"/>
        <v>-30.949286182500003</v>
      </c>
      <c r="I422" s="60" t="str">
        <f t="shared" si="145"/>
        <v>0</v>
      </c>
      <c r="J422" s="69">
        <f t="shared" si="135"/>
        <v>90.800585986913575</v>
      </c>
      <c r="K422" s="60" t="str">
        <f t="shared" si="146"/>
        <v>0</v>
      </c>
      <c r="L422" s="69">
        <f t="shared" si="136"/>
        <v>82.449928792941179</v>
      </c>
      <c r="M422" s="73" t="str">
        <f t="shared" si="147"/>
        <v>0</v>
      </c>
      <c r="N422" s="76">
        <f t="shared" si="137"/>
        <v>2.0720877200000003</v>
      </c>
      <c r="O422" s="77">
        <v>260</v>
      </c>
      <c r="Q422" s="71" t="str">
        <f t="shared" si="148"/>
        <v>1</v>
      </c>
      <c r="R422" s="71">
        <f t="shared" si="138"/>
        <v>1</v>
      </c>
      <c r="S422" s="71" t="str">
        <f t="shared" si="149"/>
        <v>0</v>
      </c>
      <c r="T422" s="71">
        <f t="shared" si="139"/>
        <v>0</v>
      </c>
      <c r="U422" s="71" t="str">
        <f t="shared" si="150"/>
        <v>0</v>
      </c>
      <c r="V422" s="71">
        <f t="shared" si="140"/>
        <v>0</v>
      </c>
      <c r="W422" s="71" t="str">
        <f t="shared" si="151"/>
        <v>0</v>
      </c>
      <c r="X422" s="71">
        <f t="shared" si="141"/>
        <v>0</v>
      </c>
      <c r="Y422" s="71" t="str">
        <f t="shared" si="152"/>
        <v>0</v>
      </c>
      <c r="Z422" s="71">
        <f t="shared" si="142"/>
        <v>0</v>
      </c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</row>
    <row r="423" spans="1:39" ht="15.75" thickBot="1">
      <c r="A423" s="102">
        <v>43879.083472222221</v>
      </c>
      <c r="B423" s="64">
        <f>Parâmetros!G412*0.04*46.0055</f>
        <v>7.4344887999999996</v>
      </c>
      <c r="C423" s="97">
        <f t="shared" si="153"/>
        <v>7.4344887999999996</v>
      </c>
      <c r="D423" s="101">
        <f t="shared" si="132"/>
        <v>1.48689776</v>
      </c>
      <c r="E423" s="60" t="str">
        <f t="shared" si="143"/>
        <v>1</v>
      </c>
      <c r="F423" s="69">
        <f t="shared" si="133"/>
        <v>-146.75137342000002</v>
      </c>
      <c r="G423" s="60" t="str">
        <f t="shared" si="144"/>
        <v>0</v>
      </c>
      <c r="H423" s="69">
        <f t="shared" si="134"/>
        <v>-32.375686710000011</v>
      </c>
      <c r="I423" s="60" t="str">
        <f t="shared" si="145"/>
        <v>0</v>
      </c>
      <c r="J423" s="69">
        <f t="shared" si="135"/>
        <v>90.51521557432099</v>
      </c>
      <c r="K423" s="60" t="str">
        <f t="shared" si="146"/>
        <v>0</v>
      </c>
      <c r="L423" s="69">
        <f t="shared" si="136"/>
        <v>82.140122343529413</v>
      </c>
      <c r="M423" s="73" t="str">
        <f t="shared" si="147"/>
        <v>0</v>
      </c>
      <c r="N423" s="76">
        <f t="shared" si="137"/>
        <v>1.48689776</v>
      </c>
      <c r="O423" s="77">
        <v>260</v>
      </c>
      <c r="Q423" s="71" t="str">
        <f t="shared" si="148"/>
        <v>1</v>
      </c>
      <c r="R423" s="71">
        <f t="shared" si="138"/>
        <v>1</v>
      </c>
      <c r="S423" s="71" t="str">
        <f t="shared" si="149"/>
        <v>0</v>
      </c>
      <c r="T423" s="71">
        <f t="shared" si="139"/>
        <v>0</v>
      </c>
      <c r="U423" s="71" t="str">
        <f t="shared" si="150"/>
        <v>0</v>
      </c>
      <c r="V423" s="71">
        <f t="shared" si="140"/>
        <v>0</v>
      </c>
      <c r="W423" s="71" t="str">
        <f t="shared" si="151"/>
        <v>0</v>
      </c>
      <c r="X423" s="71">
        <f t="shared" si="141"/>
        <v>0</v>
      </c>
      <c r="Y423" s="71" t="str">
        <f t="shared" si="152"/>
        <v>0</v>
      </c>
      <c r="Z423" s="71">
        <f t="shared" si="142"/>
        <v>0</v>
      </c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</row>
    <row r="424" spans="1:39" ht="15.75" thickBot="1">
      <c r="A424" s="102">
        <v>43879.125138888892</v>
      </c>
      <c r="B424" s="64">
        <f>Parâmetros!G413*0.04*46.0055</f>
        <v>6.0359215999999991</v>
      </c>
      <c r="C424" s="97">
        <f t="shared" si="153"/>
        <v>6.0359215999999991</v>
      </c>
      <c r="D424" s="101">
        <f t="shared" si="132"/>
        <v>1.2071843199999999</v>
      </c>
      <c r="E424" s="60" t="str">
        <f t="shared" si="143"/>
        <v>1</v>
      </c>
      <c r="F424" s="69">
        <f t="shared" si="133"/>
        <v>-148.11497644000002</v>
      </c>
      <c r="G424" s="60" t="str">
        <f t="shared" si="144"/>
        <v>0</v>
      </c>
      <c r="H424" s="69">
        <f t="shared" si="134"/>
        <v>-33.05748822000001</v>
      </c>
      <c r="I424" s="60" t="str">
        <f t="shared" si="145"/>
        <v>0</v>
      </c>
      <c r="J424" s="69">
        <f t="shared" si="135"/>
        <v>90.378812106666658</v>
      </c>
      <c r="K424" s="60" t="str">
        <f t="shared" si="146"/>
        <v>0</v>
      </c>
      <c r="L424" s="69">
        <f t="shared" si="136"/>
        <v>81.992038757647052</v>
      </c>
      <c r="M424" s="73" t="str">
        <f t="shared" si="147"/>
        <v>0</v>
      </c>
      <c r="N424" s="76">
        <f t="shared" si="137"/>
        <v>1.2071843199999999</v>
      </c>
      <c r="O424" s="77">
        <v>260</v>
      </c>
      <c r="Q424" s="71" t="str">
        <f t="shared" si="148"/>
        <v>1</v>
      </c>
      <c r="R424" s="71">
        <f t="shared" si="138"/>
        <v>1</v>
      </c>
      <c r="S424" s="71" t="str">
        <f t="shared" si="149"/>
        <v>0</v>
      </c>
      <c r="T424" s="71">
        <f t="shared" si="139"/>
        <v>0</v>
      </c>
      <c r="U424" s="71" t="str">
        <f t="shared" si="150"/>
        <v>0</v>
      </c>
      <c r="V424" s="71">
        <f t="shared" si="140"/>
        <v>0</v>
      </c>
      <c r="W424" s="71" t="str">
        <f t="shared" si="151"/>
        <v>0</v>
      </c>
      <c r="X424" s="71">
        <f t="shared" si="141"/>
        <v>0</v>
      </c>
      <c r="Y424" s="71" t="str">
        <f t="shared" si="152"/>
        <v>0</v>
      </c>
      <c r="Z424" s="71">
        <f t="shared" si="142"/>
        <v>0</v>
      </c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</row>
    <row r="425" spans="1:39" ht="15.75" thickBot="1">
      <c r="A425" s="102">
        <v>43879.166805555556</v>
      </c>
      <c r="B425" s="64">
        <f>Parâmetros!G414*0.04*46.0055</f>
        <v>6.2751502000000006</v>
      </c>
      <c r="C425" s="97">
        <f t="shared" si="153"/>
        <v>6.2751502000000006</v>
      </c>
      <c r="D425" s="101">
        <f t="shared" si="132"/>
        <v>1.2550300400000001</v>
      </c>
      <c r="E425" s="60" t="str">
        <f t="shared" si="143"/>
        <v>1</v>
      </c>
      <c r="F425" s="69">
        <f t="shared" si="133"/>
        <v>-147.881728555</v>
      </c>
      <c r="G425" s="60" t="str">
        <f t="shared" si="144"/>
        <v>0</v>
      </c>
      <c r="H425" s="69">
        <f t="shared" si="134"/>
        <v>-32.940864277499998</v>
      </c>
      <c r="I425" s="60" t="str">
        <f t="shared" si="145"/>
        <v>0</v>
      </c>
      <c r="J425" s="69">
        <f t="shared" si="135"/>
        <v>90.402144278765434</v>
      </c>
      <c r="K425" s="60" t="str">
        <f t="shared" si="146"/>
        <v>0</v>
      </c>
      <c r="L425" s="69">
        <f t="shared" si="136"/>
        <v>82.017368844705899</v>
      </c>
      <c r="M425" s="73" t="str">
        <f t="shared" si="147"/>
        <v>0</v>
      </c>
      <c r="N425" s="76">
        <f t="shared" si="137"/>
        <v>1.2550300400000001</v>
      </c>
      <c r="O425" s="77">
        <v>260</v>
      </c>
      <c r="Q425" s="71" t="str">
        <f t="shared" si="148"/>
        <v>1</v>
      </c>
      <c r="R425" s="71">
        <f t="shared" si="138"/>
        <v>1</v>
      </c>
      <c r="S425" s="71" t="str">
        <f t="shared" si="149"/>
        <v>0</v>
      </c>
      <c r="T425" s="71">
        <f t="shared" si="139"/>
        <v>0</v>
      </c>
      <c r="U425" s="71" t="str">
        <f t="shared" si="150"/>
        <v>0</v>
      </c>
      <c r="V425" s="71">
        <f t="shared" si="140"/>
        <v>0</v>
      </c>
      <c r="W425" s="71" t="str">
        <f t="shared" si="151"/>
        <v>0</v>
      </c>
      <c r="X425" s="71">
        <f t="shared" si="141"/>
        <v>0</v>
      </c>
      <c r="Y425" s="71" t="str">
        <f t="shared" si="152"/>
        <v>0</v>
      </c>
      <c r="Z425" s="71">
        <f t="shared" si="142"/>
        <v>0</v>
      </c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</row>
    <row r="426" spans="1:39" ht="15.75" thickBot="1">
      <c r="A426" s="102">
        <v>43879.208472222221</v>
      </c>
      <c r="B426" s="64">
        <f>Parâmetros!G415*0.04*46.0055</f>
        <v>8.1337723999999998</v>
      </c>
      <c r="C426" s="97">
        <f t="shared" si="153"/>
        <v>8.1337723999999998</v>
      </c>
      <c r="D426" s="101">
        <f t="shared" si="132"/>
        <v>1.62675448</v>
      </c>
      <c r="E426" s="60" t="str">
        <f t="shared" si="143"/>
        <v>1</v>
      </c>
      <c r="F426" s="69">
        <f t="shared" si="133"/>
        <v>-146.06957190999998</v>
      </c>
      <c r="G426" s="60" t="str">
        <f t="shared" si="144"/>
        <v>0</v>
      </c>
      <c r="H426" s="69">
        <f t="shared" si="134"/>
        <v>-32.03478595499999</v>
      </c>
      <c r="I426" s="60" t="str">
        <f t="shared" si="145"/>
        <v>0</v>
      </c>
      <c r="J426" s="69">
        <f t="shared" si="135"/>
        <v>90.583417308148142</v>
      </c>
      <c r="K426" s="60" t="str">
        <f t="shared" si="146"/>
        <v>0</v>
      </c>
      <c r="L426" s="69">
        <f t="shared" si="136"/>
        <v>82.2141641364706</v>
      </c>
      <c r="M426" s="73" t="str">
        <f t="shared" si="147"/>
        <v>0</v>
      </c>
      <c r="N426" s="76">
        <f t="shared" si="137"/>
        <v>1.62675448</v>
      </c>
      <c r="O426" s="77">
        <v>260</v>
      </c>
      <c r="Q426" s="71" t="str">
        <f t="shared" si="148"/>
        <v>1</v>
      </c>
      <c r="R426" s="71">
        <f t="shared" si="138"/>
        <v>1</v>
      </c>
      <c r="S426" s="71" t="str">
        <f t="shared" si="149"/>
        <v>0</v>
      </c>
      <c r="T426" s="71">
        <f t="shared" si="139"/>
        <v>0</v>
      </c>
      <c r="U426" s="71" t="str">
        <f t="shared" si="150"/>
        <v>0</v>
      </c>
      <c r="V426" s="71">
        <f t="shared" si="140"/>
        <v>0</v>
      </c>
      <c r="W426" s="71" t="str">
        <f t="shared" si="151"/>
        <v>0</v>
      </c>
      <c r="X426" s="71">
        <f t="shared" si="141"/>
        <v>0</v>
      </c>
      <c r="Y426" s="71" t="str">
        <f t="shared" si="152"/>
        <v>0</v>
      </c>
      <c r="Z426" s="71">
        <f t="shared" si="142"/>
        <v>0</v>
      </c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</row>
    <row r="427" spans="1:39" ht="15.75" thickBot="1">
      <c r="A427" s="102">
        <v>43879.250138888892</v>
      </c>
      <c r="B427" s="64">
        <f>Parâmetros!G416*0.04*46.0055</f>
        <v>11.96143</v>
      </c>
      <c r="C427" s="97">
        <f t="shared" si="153"/>
        <v>11.96143</v>
      </c>
      <c r="D427" s="101">
        <f t="shared" si="132"/>
        <v>2.3922860000000004</v>
      </c>
      <c r="E427" s="60" t="str">
        <f t="shared" si="143"/>
        <v>1</v>
      </c>
      <c r="F427" s="69">
        <f t="shared" si="133"/>
        <v>-142.33760574999999</v>
      </c>
      <c r="G427" s="60" t="str">
        <f t="shared" si="144"/>
        <v>0</v>
      </c>
      <c r="H427" s="69">
        <f t="shared" si="134"/>
        <v>-30.168802874999997</v>
      </c>
      <c r="I427" s="60" t="str">
        <f t="shared" si="145"/>
        <v>0</v>
      </c>
      <c r="J427" s="69">
        <f t="shared" si="135"/>
        <v>90.956732061728388</v>
      </c>
      <c r="K427" s="60" t="str">
        <f t="shared" si="146"/>
        <v>0</v>
      </c>
      <c r="L427" s="69">
        <f t="shared" si="136"/>
        <v>82.619445529411763</v>
      </c>
      <c r="M427" s="73" t="str">
        <f t="shared" si="147"/>
        <v>0</v>
      </c>
      <c r="N427" s="76">
        <f t="shared" si="137"/>
        <v>2.3922860000000004</v>
      </c>
      <c r="O427" s="77">
        <v>260</v>
      </c>
      <c r="Q427" s="71" t="str">
        <f t="shared" si="148"/>
        <v>1</v>
      </c>
      <c r="R427" s="71">
        <f t="shared" si="138"/>
        <v>1</v>
      </c>
      <c r="S427" s="71" t="str">
        <f t="shared" si="149"/>
        <v>0</v>
      </c>
      <c r="T427" s="71">
        <f t="shared" si="139"/>
        <v>0</v>
      </c>
      <c r="U427" s="71" t="str">
        <f t="shared" si="150"/>
        <v>0</v>
      </c>
      <c r="V427" s="71">
        <f t="shared" si="140"/>
        <v>0</v>
      </c>
      <c r="W427" s="71" t="str">
        <f t="shared" si="151"/>
        <v>0</v>
      </c>
      <c r="X427" s="71">
        <f t="shared" si="141"/>
        <v>0</v>
      </c>
      <c r="Y427" s="71" t="str">
        <f t="shared" si="152"/>
        <v>0</v>
      </c>
      <c r="Z427" s="71">
        <f t="shared" si="142"/>
        <v>0</v>
      </c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</row>
    <row r="428" spans="1:39" ht="15.75" thickBot="1">
      <c r="A428" s="102">
        <v>43879.291805555556</v>
      </c>
      <c r="B428" s="64">
        <f>Parâmetros!G417*0.04*46.0055</f>
        <v>14.813770999999999</v>
      </c>
      <c r="C428" s="97">
        <f t="shared" si="153"/>
        <v>14.813770999999999</v>
      </c>
      <c r="D428" s="101">
        <f t="shared" si="132"/>
        <v>2.9627541999999996</v>
      </c>
      <c r="E428" s="60" t="str">
        <f t="shared" si="143"/>
        <v>1</v>
      </c>
      <c r="F428" s="69">
        <f t="shared" si="133"/>
        <v>-139.55657327500001</v>
      </c>
      <c r="G428" s="60" t="str">
        <f t="shared" si="144"/>
        <v>0</v>
      </c>
      <c r="H428" s="69">
        <f t="shared" si="134"/>
        <v>-28.778286637500003</v>
      </c>
      <c r="I428" s="60" t="str">
        <f t="shared" si="145"/>
        <v>0</v>
      </c>
      <c r="J428" s="69">
        <f t="shared" si="135"/>
        <v>91.234923344444439</v>
      </c>
      <c r="K428" s="60" t="str">
        <f t="shared" si="146"/>
        <v>0</v>
      </c>
      <c r="L428" s="69">
        <f t="shared" si="136"/>
        <v>82.921458105882365</v>
      </c>
      <c r="M428" s="73" t="str">
        <f t="shared" si="147"/>
        <v>0</v>
      </c>
      <c r="N428" s="76">
        <f t="shared" si="137"/>
        <v>2.9627541999999996</v>
      </c>
      <c r="O428" s="77">
        <v>260</v>
      </c>
      <c r="Q428" s="71" t="str">
        <f t="shared" si="148"/>
        <v>1</v>
      </c>
      <c r="R428" s="71">
        <f t="shared" si="138"/>
        <v>1</v>
      </c>
      <c r="S428" s="71" t="str">
        <f t="shared" si="149"/>
        <v>0</v>
      </c>
      <c r="T428" s="71">
        <f t="shared" si="139"/>
        <v>0</v>
      </c>
      <c r="U428" s="71" t="str">
        <f t="shared" si="150"/>
        <v>0</v>
      </c>
      <c r="V428" s="71">
        <f t="shared" si="140"/>
        <v>0</v>
      </c>
      <c r="W428" s="71" t="str">
        <f t="shared" si="151"/>
        <v>0</v>
      </c>
      <c r="X428" s="71">
        <f t="shared" si="141"/>
        <v>0</v>
      </c>
      <c r="Y428" s="71" t="str">
        <f t="shared" si="152"/>
        <v>0</v>
      </c>
      <c r="Z428" s="71">
        <f t="shared" si="142"/>
        <v>0</v>
      </c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</row>
    <row r="429" spans="1:39" ht="15.75" thickBot="1">
      <c r="A429" s="102">
        <v>43879.333472222221</v>
      </c>
      <c r="B429" s="64">
        <f>Parâmetros!G418*0.04*46.0055</f>
        <v>14.924184199999997</v>
      </c>
      <c r="C429" s="97">
        <f t="shared" si="153"/>
        <v>14.924184199999997</v>
      </c>
      <c r="D429" s="101">
        <f t="shared" si="132"/>
        <v>2.9848368399999998</v>
      </c>
      <c r="E429" s="60" t="str">
        <f t="shared" si="143"/>
        <v>1</v>
      </c>
      <c r="F429" s="69">
        <f t="shared" si="133"/>
        <v>-139.448920405</v>
      </c>
      <c r="G429" s="60" t="str">
        <f t="shared" si="144"/>
        <v>0</v>
      </c>
      <c r="H429" s="69">
        <f t="shared" si="134"/>
        <v>-28.724460202499998</v>
      </c>
      <c r="I429" s="60" t="str">
        <f t="shared" si="145"/>
        <v>0</v>
      </c>
      <c r="J429" s="69">
        <f t="shared" si="135"/>
        <v>91.245692039259268</v>
      </c>
      <c r="K429" s="60" t="str">
        <f t="shared" si="146"/>
        <v>0</v>
      </c>
      <c r="L429" s="69">
        <f t="shared" si="136"/>
        <v>82.933148915294097</v>
      </c>
      <c r="M429" s="73" t="str">
        <f t="shared" si="147"/>
        <v>0</v>
      </c>
      <c r="N429" s="76">
        <f t="shared" si="137"/>
        <v>2.9848368399999998</v>
      </c>
      <c r="O429" s="77">
        <v>260</v>
      </c>
      <c r="Q429" s="71" t="str">
        <f t="shared" si="148"/>
        <v>1</v>
      </c>
      <c r="R429" s="71">
        <f t="shared" si="138"/>
        <v>1</v>
      </c>
      <c r="S429" s="71" t="str">
        <f t="shared" si="149"/>
        <v>0</v>
      </c>
      <c r="T429" s="71">
        <f t="shared" si="139"/>
        <v>0</v>
      </c>
      <c r="U429" s="71" t="str">
        <f t="shared" si="150"/>
        <v>0</v>
      </c>
      <c r="V429" s="71">
        <f t="shared" si="140"/>
        <v>0</v>
      </c>
      <c r="W429" s="71" t="str">
        <f t="shared" si="151"/>
        <v>0</v>
      </c>
      <c r="X429" s="71">
        <f t="shared" si="141"/>
        <v>0</v>
      </c>
      <c r="Y429" s="71" t="str">
        <f t="shared" si="152"/>
        <v>0</v>
      </c>
      <c r="Z429" s="71">
        <f t="shared" si="142"/>
        <v>0</v>
      </c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</row>
    <row r="430" spans="1:39" ht="15.75" thickBot="1">
      <c r="A430" s="102">
        <v>43879.375138888892</v>
      </c>
      <c r="B430" s="64">
        <f>Parâmetros!G419*0.04*46.0055</f>
        <v>11.574983799999998</v>
      </c>
      <c r="C430" s="97">
        <f t="shared" si="153"/>
        <v>11.574983799999998</v>
      </c>
      <c r="D430" s="101">
        <f t="shared" si="132"/>
        <v>2.3149967599999997</v>
      </c>
      <c r="E430" s="60" t="str">
        <f t="shared" si="143"/>
        <v>1</v>
      </c>
      <c r="F430" s="69">
        <f t="shared" si="133"/>
        <v>-142.71439079500001</v>
      </c>
      <c r="G430" s="60" t="str">
        <f t="shared" si="144"/>
        <v>0</v>
      </c>
      <c r="H430" s="69">
        <f t="shared" si="134"/>
        <v>-30.357195397500007</v>
      </c>
      <c r="I430" s="60" t="str">
        <f t="shared" si="145"/>
        <v>0</v>
      </c>
      <c r="J430" s="69">
        <f t="shared" si="135"/>
        <v>90.919041629876546</v>
      </c>
      <c r="K430" s="60" t="str">
        <f t="shared" si="146"/>
        <v>0</v>
      </c>
      <c r="L430" s="69">
        <f t="shared" si="136"/>
        <v>82.578527696470587</v>
      </c>
      <c r="M430" s="73" t="str">
        <f t="shared" si="147"/>
        <v>0</v>
      </c>
      <c r="N430" s="76">
        <f t="shared" si="137"/>
        <v>2.3149967599999997</v>
      </c>
      <c r="O430" s="77">
        <v>260</v>
      </c>
      <c r="Q430" s="71" t="str">
        <f t="shared" si="148"/>
        <v>1</v>
      </c>
      <c r="R430" s="71">
        <f t="shared" si="138"/>
        <v>1</v>
      </c>
      <c r="S430" s="71" t="str">
        <f t="shared" si="149"/>
        <v>0</v>
      </c>
      <c r="T430" s="71">
        <f t="shared" si="139"/>
        <v>0</v>
      </c>
      <c r="U430" s="71" t="str">
        <f t="shared" si="150"/>
        <v>0</v>
      </c>
      <c r="V430" s="71">
        <f t="shared" si="140"/>
        <v>0</v>
      </c>
      <c r="W430" s="71" t="str">
        <f t="shared" si="151"/>
        <v>0</v>
      </c>
      <c r="X430" s="71">
        <f t="shared" si="141"/>
        <v>0</v>
      </c>
      <c r="Y430" s="71" t="str">
        <f t="shared" si="152"/>
        <v>0</v>
      </c>
      <c r="Z430" s="71">
        <f t="shared" si="142"/>
        <v>0</v>
      </c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</row>
    <row r="431" spans="1:39" ht="15.75" thickBot="1">
      <c r="A431" s="102">
        <v>43879.416805555556</v>
      </c>
      <c r="B431" s="64">
        <f>Parâmetros!G420*0.04*46.0055</f>
        <v>10.378840799999999</v>
      </c>
      <c r="C431" s="97">
        <f t="shared" si="153"/>
        <v>10.378840799999999</v>
      </c>
      <c r="D431" s="101">
        <f t="shared" si="132"/>
        <v>2.0757681599999995</v>
      </c>
      <c r="E431" s="60" t="str">
        <f t="shared" si="143"/>
        <v>1</v>
      </c>
      <c r="F431" s="69">
        <f t="shared" si="133"/>
        <v>-143.88063022</v>
      </c>
      <c r="G431" s="60" t="str">
        <f t="shared" si="144"/>
        <v>0</v>
      </c>
      <c r="H431" s="69">
        <f t="shared" si="134"/>
        <v>-30.94031511</v>
      </c>
      <c r="I431" s="60" t="str">
        <f t="shared" si="145"/>
        <v>0</v>
      </c>
      <c r="J431" s="69">
        <f t="shared" si="135"/>
        <v>90.802380769382722</v>
      </c>
      <c r="K431" s="60" t="str">
        <f t="shared" si="146"/>
        <v>0</v>
      </c>
      <c r="L431" s="69">
        <f t="shared" si="136"/>
        <v>82.451877261176463</v>
      </c>
      <c r="M431" s="73" t="str">
        <f t="shared" si="147"/>
        <v>0</v>
      </c>
      <c r="N431" s="76">
        <f t="shared" si="137"/>
        <v>2.0757681599999995</v>
      </c>
      <c r="O431" s="77">
        <v>260</v>
      </c>
      <c r="Q431" s="71" t="str">
        <f t="shared" si="148"/>
        <v>1</v>
      </c>
      <c r="R431" s="71">
        <f t="shared" si="138"/>
        <v>1</v>
      </c>
      <c r="S431" s="71" t="str">
        <f t="shared" si="149"/>
        <v>0</v>
      </c>
      <c r="T431" s="71">
        <f t="shared" si="139"/>
        <v>0</v>
      </c>
      <c r="U431" s="71" t="str">
        <f t="shared" si="150"/>
        <v>0</v>
      </c>
      <c r="V431" s="71">
        <f t="shared" si="140"/>
        <v>0</v>
      </c>
      <c r="W431" s="71" t="str">
        <f t="shared" si="151"/>
        <v>0</v>
      </c>
      <c r="X431" s="71">
        <f t="shared" si="141"/>
        <v>0</v>
      </c>
      <c r="Y431" s="71" t="str">
        <f t="shared" si="152"/>
        <v>0</v>
      </c>
      <c r="Z431" s="71">
        <f t="shared" si="142"/>
        <v>0</v>
      </c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</row>
    <row r="432" spans="1:39" ht="15.75" thickBot="1">
      <c r="A432" s="102">
        <v>43879.458472222221</v>
      </c>
      <c r="B432" s="64">
        <f>Parâmetros!G421*0.04*46.0055</f>
        <v>13.967269799999999</v>
      </c>
      <c r="C432" s="97">
        <f t="shared" si="153"/>
        <v>13.967269799999999</v>
      </c>
      <c r="D432" s="101">
        <f t="shared" si="132"/>
        <v>2.7934539599999999</v>
      </c>
      <c r="E432" s="60" t="str">
        <f t="shared" si="143"/>
        <v>1</v>
      </c>
      <c r="F432" s="69">
        <f t="shared" si="133"/>
        <v>-140.38191194499998</v>
      </c>
      <c r="G432" s="60" t="str">
        <f t="shared" si="144"/>
        <v>0</v>
      </c>
      <c r="H432" s="69">
        <f t="shared" si="134"/>
        <v>-29.190955972499992</v>
      </c>
      <c r="I432" s="60" t="str">
        <f t="shared" si="145"/>
        <v>0</v>
      </c>
      <c r="J432" s="69">
        <f t="shared" si="135"/>
        <v>91.152363350864192</v>
      </c>
      <c r="K432" s="60" t="str">
        <f t="shared" si="146"/>
        <v>0</v>
      </c>
      <c r="L432" s="69">
        <f t="shared" si="136"/>
        <v>82.831828567058821</v>
      </c>
      <c r="M432" s="73" t="str">
        <f t="shared" si="147"/>
        <v>0</v>
      </c>
      <c r="N432" s="76">
        <f t="shared" si="137"/>
        <v>2.7934539599999999</v>
      </c>
      <c r="O432" s="77">
        <v>260</v>
      </c>
      <c r="Q432" s="71" t="str">
        <f t="shared" si="148"/>
        <v>1</v>
      </c>
      <c r="R432" s="71">
        <f t="shared" si="138"/>
        <v>1</v>
      </c>
      <c r="S432" s="71" t="str">
        <f t="shared" si="149"/>
        <v>0</v>
      </c>
      <c r="T432" s="71">
        <f t="shared" si="139"/>
        <v>0</v>
      </c>
      <c r="U432" s="71" t="str">
        <f t="shared" si="150"/>
        <v>0</v>
      </c>
      <c r="V432" s="71">
        <f t="shared" si="140"/>
        <v>0</v>
      </c>
      <c r="W432" s="71" t="str">
        <f t="shared" si="151"/>
        <v>0</v>
      </c>
      <c r="X432" s="71">
        <f t="shared" si="141"/>
        <v>0</v>
      </c>
      <c r="Y432" s="71" t="str">
        <f t="shared" si="152"/>
        <v>0</v>
      </c>
      <c r="Z432" s="71">
        <f t="shared" si="142"/>
        <v>0</v>
      </c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</row>
    <row r="433" spans="1:39" ht="15.75" thickBot="1">
      <c r="A433" s="102">
        <v>43879.500138888892</v>
      </c>
      <c r="B433" s="64">
        <f>Parâmetros!G422*0.04*46.0055</f>
        <v>13.8568566</v>
      </c>
      <c r="C433" s="97">
        <f t="shared" si="153"/>
        <v>13.8568566</v>
      </c>
      <c r="D433" s="101">
        <f t="shared" si="132"/>
        <v>2.7713713200000001</v>
      </c>
      <c r="E433" s="60" t="str">
        <f t="shared" si="143"/>
        <v>1</v>
      </c>
      <c r="F433" s="69">
        <f t="shared" si="133"/>
        <v>-140.48956481499999</v>
      </c>
      <c r="G433" s="60" t="str">
        <f t="shared" si="144"/>
        <v>0</v>
      </c>
      <c r="H433" s="69">
        <f t="shared" si="134"/>
        <v>-29.244782407499997</v>
      </c>
      <c r="I433" s="60" t="str">
        <f t="shared" si="145"/>
        <v>0</v>
      </c>
      <c r="J433" s="69">
        <f t="shared" si="135"/>
        <v>91.141594656049392</v>
      </c>
      <c r="K433" s="60" t="str">
        <f t="shared" si="146"/>
        <v>0</v>
      </c>
      <c r="L433" s="69">
        <f t="shared" si="136"/>
        <v>82.820137757647046</v>
      </c>
      <c r="M433" s="73" t="str">
        <f t="shared" si="147"/>
        <v>0</v>
      </c>
      <c r="N433" s="76">
        <f t="shared" si="137"/>
        <v>2.7713713200000001</v>
      </c>
      <c r="O433" s="77">
        <v>260</v>
      </c>
      <c r="Q433" s="71" t="str">
        <f t="shared" si="148"/>
        <v>1</v>
      </c>
      <c r="R433" s="71">
        <f t="shared" si="138"/>
        <v>1</v>
      </c>
      <c r="S433" s="71" t="str">
        <f t="shared" si="149"/>
        <v>0</v>
      </c>
      <c r="T433" s="71">
        <f t="shared" si="139"/>
        <v>0</v>
      </c>
      <c r="U433" s="71" t="str">
        <f t="shared" si="150"/>
        <v>0</v>
      </c>
      <c r="V433" s="71">
        <f t="shared" si="140"/>
        <v>0</v>
      </c>
      <c r="W433" s="71" t="str">
        <f t="shared" si="151"/>
        <v>0</v>
      </c>
      <c r="X433" s="71">
        <f t="shared" si="141"/>
        <v>0</v>
      </c>
      <c r="Y433" s="71" t="str">
        <f t="shared" si="152"/>
        <v>0</v>
      </c>
      <c r="Z433" s="71">
        <f t="shared" si="142"/>
        <v>0</v>
      </c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</row>
    <row r="434" spans="1:39" ht="15.75" thickBot="1">
      <c r="A434" s="102">
        <v>43879.541805555556</v>
      </c>
      <c r="B434" s="64">
        <f>Parâmetros!G423*0.04*46.0055</f>
        <v>14.6849556</v>
      </c>
      <c r="C434" s="97">
        <f t="shared" si="153"/>
        <v>14.6849556</v>
      </c>
      <c r="D434" s="101">
        <f t="shared" si="132"/>
        <v>2.9369911200000001</v>
      </c>
      <c r="E434" s="60" t="str">
        <f t="shared" si="143"/>
        <v>1</v>
      </c>
      <c r="F434" s="69">
        <f t="shared" si="133"/>
        <v>-139.68216828999999</v>
      </c>
      <c r="G434" s="60" t="str">
        <f t="shared" si="144"/>
        <v>0</v>
      </c>
      <c r="H434" s="69">
        <f t="shared" si="134"/>
        <v>-28.841084144999996</v>
      </c>
      <c r="I434" s="60" t="str">
        <f t="shared" si="145"/>
        <v>0</v>
      </c>
      <c r="J434" s="69">
        <f t="shared" si="135"/>
        <v>91.222359867160492</v>
      </c>
      <c r="K434" s="60" t="str">
        <f t="shared" si="146"/>
        <v>0</v>
      </c>
      <c r="L434" s="69">
        <f t="shared" si="136"/>
        <v>82.907818828235307</v>
      </c>
      <c r="M434" s="73" t="str">
        <f t="shared" si="147"/>
        <v>0</v>
      </c>
      <c r="N434" s="76">
        <f t="shared" si="137"/>
        <v>2.9369911200000001</v>
      </c>
      <c r="O434" s="77">
        <v>260</v>
      </c>
      <c r="Q434" s="71" t="str">
        <f t="shared" si="148"/>
        <v>1</v>
      </c>
      <c r="R434" s="71">
        <f t="shared" si="138"/>
        <v>1</v>
      </c>
      <c r="S434" s="71" t="str">
        <f t="shared" si="149"/>
        <v>0</v>
      </c>
      <c r="T434" s="71">
        <f t="shared" si="139"/>
        <v>0</v>
      </c>
      <c r="U434" s="71" t="str">
        <f t="shared" si="150"/>
        <v>0</v>
      </c>
      <c r="V434" s="71">
        <f t="shared" si="140"/>
        <v>0</v>
      </c>
      <c r="W434" s="71" t="str">
        <f t="shared" si="151"/>
        <v>0</v>
      </c>
      <c r="X434" s="71">
        <f t="shared" si="141"/>
        <v>0</v>
      </c>
      <c r="Y434" s="71" t="str">
        <f t="shared" si="152"/>
        <v>0</v>
      </c>
      <c r="Z434" s="71">
        <f t="shared" si="142"/>
        <v>0</v>
      </c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</row>
    <row r="435" spans="1:39" ht="15.75" thickBot="1">
      <c r="A435" s="102">
        <v>43879.583472222221</v>
      </c>
      <c r="B435" s="64">
        <f>Parâmetros!G424*0.04*46.0055</f>
        <v>13.2311818</v>
      </c>
      <c r="C435" s="97">
        <f t="shared" si="153"/>
        <v>13.2311818</v>
      </c>
      <c r="D435" s="101">
        <f t="shared" si="132"/>
        <v>2.6462363600000001</v>
      </c>
      <c r="E435" s="60" t="str">
        <f t="shared" si="143"/>
        <v>1</v>
      </c>
      <c r="F435" s="69">
        <f t="shared" si="133"/>
        <v>-141.09959774499998</v>
      </c>
      <c r="G435" s="60" t="str">
        <f t="shared" si="144"/>
        <v>0</v>
      </c>
      <c r="H435" s="69">
        <f t="shared" si="134"/>
        <v>-29.549798872499991</v>
      </c>
      <c r="I435" s="60" t="str">
        <f t="shared" si="145"/>
        <v>0</v>
      </c>
      <c r="J435" s="69">
        <f t="shared" si="135"/>
        <v>91.080572052098759</v>
      </c>
      <c r="K435" s="60" t="str">
        <f t="shared" si="146"/>
        <v>0</v>
      </c>
      <c r="L435" s="69">
        <f t="shared" si="136"/>
        <v>82.753889837647066</v>
      </c>
      <c r="M435" s="73" t="str">
        <f t="shared" si="147"/>
        <v>0</v>
      </c>
      <c r="N435" s="76">
        <f t="shared" si="137"/>
        <v>2.6462363600000001</v>
      </c>
      <c r="O435" s="77">
        <v>260</v>
      </c>
      <c r="Q435" s="71" t="str">
        <f t="shared" si="148"/>
        <v>1</v>
      </c>
      <c r="R435" s="71">
        <f t="shared" si="138"/>
        <v>1</v>
      </c>
      <c r="S435" s="71" t="str">
        <f t="shared" si="149"/>
        <v>0</v>
      </c>
      <c r="T435" s="71">
        <f t="shared" si="139"/>
        <v>0</v>
      </c>
      <c r="U435" s="71" t="str">
        <f t="shared" si="150"/>
        <v>0</v>
      </c>
      <c r="V435" s="71">
        <f t="shared" si="140"/>
        <v>0</v>
      </c>
      <c r="W435" s="71" t="str">
        <f t="shared" si="151"/>
        <v>0</v>
      </c>
      <c r="X435" s="71">
        <f t="shared" si="141"/>
        <v>0</v>
      </c>
      <c r="Y435" s="71" t="str">
        <f t="shared" si="152"/>
        <v>0</v>
      </c>
      <c r="Z435" s="71">
        <f t="shared" si="142"/>
        <v>0</v>
      </c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</row>
    <row r="436" spans="1:39" ht="15.75" thickBot="1">
      <c r="A436" s="102">
        <v>43879.625138888892</v>
      </c>
      <c r="B436" s="64">
        <f>Parâmetros!G425*0.04*46.0055</f>
        <v>14.629749</v>
      </c>
      <c r="C436" s="97">
        <f t="shared" si="153"/>
        <v>14.629749</v>
      </c>
      <c r="D436" s="101">
        <f t="shared" si="132"/>
        <v>2.9259498000000002</v>
      </c>
      <c r="E436" s="60" t="str">
        <f t="shared" si="143"/>
        <v>1</v>
      </c>
      <c r="F436" s="69">
        <f t="shared" si="133"/>
        <v>-139.73599472500001</v>
      </c>
      <c r="G436" s="60" t="str">
        <f t="shared" si="144"/>
        <v>0</v>
      </c>
      <c r="H436" s="69">
        <f t="shared" si="134"/>
        <v>-28.867997362500006</v>
      </c>
      <c r="I436" s="60" t="str">
        <f t="shared" si="145"/>
        <v>0</v>
      </c>
      <c r="J436" s="69">
        <f t="shared" si="135"/>
        <v>91.216975519753092</v>
      </c>
      <c r="K436" s="60" t="str">
        <f t="shared" si="146"/>
        <v>0</v>
      </c>
      <c r="L436" s="69">
        <f t="shared" si="136"/>
        <v>82.901973423529398</v>
      </c>
      <c r="M436" s="73" t="str">
        <f t="shared" si="147"/>
        <v>0</v>
      </c>
      <c r="N436" s="76">
        <f t="shared" si="137"/>
        <v>2.9259498000000002</v>
      </c>
      <c r="O436" s="77">
        <v>260</v>
      </c>
      <c r="Q436" s="71" t="str">
        <f t="shared" si="148"/>
        <v>1</v>
      </c>
      <c r="R436" s="71">
        <f t="shared" si="138"/>
        <v>1</v>
      </c>
      <c r="S436" s="71" t="str">
        <f t="shared" si="149"/>
        <v>0</v>
      </c>
      <c r="T436" s="71">
        <f t="shared" si="139"/>
        <v>0</v>
      </c>
      <c r="U436" s="71" t="str">
        <f t="shared" si="150"/>
        <v>0</v>
      </c>
      <c r="V436" s="71">
        <f t="shared" si="140"/>
        <v>0</v>
      </c>
      <c r="W436" s="71" t="str">
        <f t="shared" si="151"/>
        <v>0</v>
      </c>
      <c r="X436" s="71">
        <f t="shared" si="141"/>
        <v>0</v>
      </c>
      <c r="Y436" s="71" t="str">
        <f t="shared" si="152"/>
        <v>0</v>
      </c>
      <c r="Z436" s="71">
        <f t="shared" si="142"/>
        <v>0</v>
      </c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</row>
    <row r="437" spans="1:39" ht="15.75" thickBot="1">
      <c r="A437" s="102">
        <v>43879.666805555556</v>
      </c>
      <c r="B437" s="64">
        <f>Parâmetros!G426*0.04*46.0055</f>
        <v>11.501374999999999</v>
      </c>
      <c r="C437" s="97">
        <f t="shared" si="153"/>
        <v>11.501374999999999</v>
      </c>
      <c r="D437" s="101">
        <f t="shared" si="132"/>
        <v>2.3002750000000001</v>
      </c>
      <c r="E437" s="60" t="str">
        <f t="shared" si="143"/>
        <v>1</v>
      </c>
      <c r="F437" s="69">
        <f t="shared" si="133"/>
        <v>-142.78615937500001</v>
      </c>
      <c r="G437" s="60" t="str">
        <f t="shared" si="144"/>
        <v>0</v>
      </c>
      <c r="H437" s="69">
        <f t="shared" si="134"/>
        <v>-30.393079687500006</v>
      </c>
      <c r="I437" s="60" t="str">
        <f t="shared" si="145"/>
        <v>0</v>
      </c>
      <c r="J437" s="69">
        <f t="shared" si="135"/>
        <v>90.911862499999998</v>
      </c>
      <c r="K437" s="60" t="str">
        <f t="shared" si="146"/>
        <v>0</v>
      </c>
      <c r="L437" s="69">
        <f t="shared" si="136"/>
        <v>82.570733823529423</v>
      </c>
      <c r="M437" s="73" t="str">
        <f t="shared" si="147"/>
        <v>0</v>
      </c>
      <c r="N437" s="76">
        <f t="shared" si="137"/>
        <v>2.3002750000000001</v>
      </c>
      <c r="O437" s="77">
        <v>260</v>
      </c>
      <c r="Q437" s="71" t="str">
        <f t="shared" si="148"/>
        <v>1</v>
      </c>
      <c r="R437" s="71">
        <f t="shared" si="138"/>
        <v>1</v>
      </c>
      <c r="S437" s="71" t="str">
        <f t="shared" si="149"/>
        <v>0</v>
      </c>
      <c r="T437" s="71">
        <f t="shared" si="139"/>
        <v>0</v>
      </c>
      <c r="U437" s="71" t="str">
        <f t="shared" si="150"/>
        <v>0</v>
      </c>
      <c r="V437" s="71">
        <f t="shared" si="140"/>
        <v>0</v>
      </c>
      <c r="W437" s="71" t="str">
        <f t="shared" si="151"/>
        <v>0</v>
      </c>
      <c r="X437" s="71">
        <f t="shared" si="141"/>
        <v>0</v>
      </c>
      <c r="Y437" s="71" t="str">
        <f t="shared" si="152"/>
        <v>0</v>
      </c>
      <c r="Z437" s="71">
        <f t="shared" si="142"/>
        <v>0</v>
      </c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</row>
    <row r="438" spans="1:39" ht="15.75" thickBot="1">
      <c r="A438" s="102">
        <v>43879.708472222221</v>
      </c>
      <c r="B438" s="64">
        <f>Parâmetros!G427*0.04*46.0055</f>
        <v>14.795368799999999</v>
      </c>
      <c r="C438" s="97">
        <f t="shared" si="153"/>
        <v>14.795368799999999</v>
      </c>
      <c r="D438" s="101">
        <f t="shared" si="132"/>
        <v>2.9590737599999994</v>
      </c>
      <c r="E438" s="60" t="str">
        <f t="shared" si="143"/>
        <v>1</v>
      </c>
      <c r="F438" s="69">
        <f t="shared" si="133"/>
        <v>-139.57451541999998</v>
      </c>
      <c r="G438" s="60" t="str">
        <f t="shared" si="144"/>
        <v>0</v>
      </c>
      <c r="H438" s="69">
        <f t="shared" si="134"/>
        <v>-28.787257709999992</v>
      </c>
      <c r="I438" s="60" t="str">
        <f t="shared" si="145"/>
        <v>0</v>
      </c>
      <c r="J438" s="69">
        <f t="shared" si="135"/>
        <v>91.233128561975306</v>
      </c>
      <c r="K438" s="60" t="str">
        <f t="shared" si="146"/>
        <v>0</v>
      </c>
      <c r="L438" s="69">
        <f t="shared" si="136"/>
        <v>82.919509637647053</v>
      </c>
      <c r="M438" s="73" t="str">
        <f t="shared" si="147"/>
        <v>0</v>
      </c>
      <c r="N438" s="76">
        <f t="shared" si="137"/>
        <v>2.9590737599999994</v>
      </c>
      <c r="O438" s="77">
        <v>260</v>
      </c>
      <c r="Q438" s="71" t="str">
        <f t="shared" si="148"/>
        <v>1</v>
      </c>
      <c r="R438" s="71">
        <f t="shared" si="138"/>
        <v>1</v>
      </c>
      <c r="S438" s="71" t="str">
        <f t="shared" si="149"/>
        <v>0</v>
      </c>
      <c r="T438" s="71">
        <f t="shared" si="139"/>
        <v>0</v>
      </c>
      <c r="U438" s="71" t="str">
        <f t="shared" si="150"/>
        <v>0</v>
      </c>
      <c r="V438" s="71">
        <f t="shared" si="140"/>
        <v>0</v>
      </c>
      <c r="W438" s="71" t="str">
        <f t="shared" si="151"/>
        <v>0</v>
      </c>
      <c r="X438" s="71">
        <f t="shared" si="141"/>
        <v>0</v>
      </c>
      <c r="Y438" s="71" t="str">
        <f t="shared" si="152"/>
        <v>0</v>
      </c>
      <c r="Z438" s="71">
        <f t="shared" si="142"/>
        <v>0</v>
      </c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</row>
    <row r="439" spans="1:39" ht="15.75" thickBot="1">
      <c r="A439" s="102">
        <v>43879.750138888892</v>
      </c>
      <c r="B439" s="64">
        <f>Parâmetros!G428*0.04*46.0055</f>
        <v>22.505890600000001</v>
      </c>
      <c r="C439" s="97">
        <f t="shared" si="153"/>
        <v>22.505890600000001</v>
      </c>
      <c r="D439" s="101">
        <f t="shared" si="132"/>
        <v>4.5011781200000005</v>
      </c>
      <c r="E439" s="60" t="str">
        <f t="shared" si="143"/>
        <v>1</v>
      </c>
      <c r="F439" s="69">
        <f t="shared" si="133"/>
        <v>-132.05675666499999</v>
      </c>
      <c r="G439" s="60" t="str">
        <f t="shared" si="144"/>
        <v>0</v>
      </c>
      <c r="H439" s="69">
        <f t="shared" si="134"/>
        <v>-25.028378332499997</v>
      </c>
      <c r="I439" s="60" t="str">
        <f t="shared" si="145"/>
        <v>0</v>
      </c>
      <c r="J439" s="69">
        <f t="shared" si="135"/>
        <v>91.985142416543212</v>
      </c>
      <c r="K439" s="60" t="str">
        <f t="shared" si="146"/>
        <v>0</v>
      </c>
      <c r="L439" s="69">
        <f t="shared" si="136"/>
        <v>83.735917828235287</v>
      </c>
      <c r="M439" s="73" t="str">
        <f t="shared" si="147"/>
        <v>0</v>
      </c>
      <c r="N439" s="76">
        <f t="shared" si="137"/>
        <v>4.5011781200000005</v>
      </c>
      <c r="O439" s="77">
        <v>260</v>
      </c>
      <c r="Q439" s="71" t="str">
        <f t="shared" si="148"/>
        <v>1</v>
      </c>
      <c r="R439" s="71">
        <f t="shared" si="138"/>
        <v>1</v>
      </c>
      <c r="S439" s="71" t="str">
        <f t="shared" si="149"/>
        <v>0</v>
      </c>
      <c r="T439" s="71">
        <f t="shared" si="139"/>
        <v>0</v>
      </c>
      <c r="U439" s="71" t="str">
        <f t="shared" si="150"/>
        <v>0</v>
      </c>
      <c r="V439" s="71">
        <f t="shared" si="140"/>
        <v>0</v>
      </c>
      <c r="W439" s="71" t="str">
        <f t="shared" si="151"/>
        <v>0</v>
      </c>
      <c r="X439" s="71">
        <f t="shared" si="141"/>
        <v>0</v>
      </c>
      <c r="Y439" s="71" t="str">
        <f t="shared" si="152"/>
        <v>0</v>
      </c>
      <c r="Z439" s="71">
        <f t="shared" si="142"/>
        <v>0</v>
      </c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</row>
    <row r="440" spans="1:39" ht="15.75" thickBot="1">
      <c r="A440" s="102">
        <v>43879.791805555556</v>
      </c>
      <c r="B440" s="64">
        <f>Parâmetros!G429*0.04*46.0055</f>
        <v>21.420160799999998</v>
      </c>
      <c r="C440" s="97">
        <f t="shared" si="153"/>
        <v>21.420160799999998</v>
      </c>
      <c r="D440" s="101">
        <f t="shared" si="132"/>
        <v>4.2840321599999998</v>
      </c>
      <c r="E440" s="60" t="str">
        <f t="shared" si="143"/>
        <v>1</v>
      </c>
      <c r="F440" s="69">
        <f t="shared" si="133"/>
        <v>-133.11534322000003</v>
      </c>
      <c r="G440" s="60" t="str">
        <f t="shared" si="144"/>
        <v>0</v>
      </c>
      <c r="H440" s="69">
        <f t="shared" si="134"/>
        <v>-25.557671610000014</v>
      </c>
      <c r="I440" s="60" t="str">
        <f t="shared" si="145"/>
        <v>0</v>
      </c>
      <c r="J440" s="69">
        <f t="shared" si="135"/>
        <v>91.879250250864203</v>
      </c>
      <c r="K440" s="60" t="str">
        <f t="shared" si="146"/>
        <v>0</v>
      </c>
      <c r="L440" s="69">
        <f t="shared" si="136"/>
        <v>83.620958202352952</v>
      </c>
      <c r="M440" s="73" t="str">
        <f t="shared" si="147"/>
        <v>0</v>
      </c>
      <c r="N440" s="76">
        <f t="shared" si="137"/>
        <v>4.2840321599999998</v>
      </c>
      <c r="O440" s="77">
        <v>260</v>
      </c>
      <c r="Q440" s="71" t="str">
        <f t="shared" si="148"/>
        <v>1</v>
      </c>
      <c r="R440" s="71">
        <f t="shared" si="138"/>
        <v>1</v>
      </c>
      <c r="S440" s="71" t="str">
        <f t="shared" si="149"/>
        <v>0</v>
      </c>
      <c r="T440" s="71">
        <f t="shared" si="139"/>
        <v>0</v>
      </c>
      <c r="U440" s="71" t="str">
        <f t="shared" si="150"/>
        <v>0</v>
      </c>
      <c r="V440" s="71">
        <f t="shared" si="140"/>
        <v>0</v>
      </c>
      <c r="W440" s="71" t="str">
        <f t="shared" si="151"/>
        <v>0</v>
      </c>
      <c r="X440" s="71">
        <f t="shared" si="141"/>
        <v>0</v>
      </c>
      <c r="Y440" s="71" t="str">
        <f t="shared" si="152"/>
        <v>0</v>
      </c>
      <c r="Z440" s="71">
        <f t="shared" si="142"/>
        <v>0</v>
      </c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</row>
    <row r="441" spans="1:39" ht="15.75" thickBot="1">
      <c r="A441" s="102">
        <v>43879.833472222221</v>
      </c>
      <c r="B441" s="64">
        <f>Parâmetros!G430*0.04*46.0055</f>
        <v>26.2415372</v>
      </c>
      <c r="C441" s="97">
        <f t="shared" si="153"/>
        <v>26.2415372</v>
      </c>
      <c r="D441" s="101">
        <f t="shared" si="132"/>
        <v>5.2483074399999996</v>
      </c>
      <c r="E441" s="60" t="str">
        <f t="shared" si="143"/>
        <v>1</v>
      </c>
      <c r="F441" s="69">
        <f t="shared" si="133"/>
        <v>-128.41450122999998</v>
      </c>
      <c r="G441" s="60" t="str">
        <f t="shared" si="144"/>
        <v>0</v>
      </c>
      <c r="H441" s="69">
        <f t="shared" si="134"/>
        <v>-23.207250614999992</v>
      </c>
      <c r="I441" s="60" t="str">
        <f t="shared" si="145"/>
        <v>0</v>
      </c>
      <c r="J441" s="69">
        <f t="shared" si="135"/>
        <v>92.349483257777777</v>
      </c>
      <c r="K441" s="60" t="str">
        <f t="shared" si="146"/>
        <v>0</v>
      </c>
      <c r="L441" s="69">
        <f t="shared" si="136"/>
        <v>84.131456880000002</v>
      </c>
      <c r="M441" s="73" t="str">
        <f t="shared" si="147"/>
        <v>0</v>
      </c>
      <c r="N441" s="76">
        <f t="shared" si="137"/>
        <v>5.2483074399999996</v>
      </c>
      <c r="O441" s="77">
        <v>260</v>
      </c>
      <c r="Q441" s="71" t="str">
        <f t="shared" si="148"/>
        <v>1</v>
      </c>
      <c r="R441" s="71">
        <f t="shared" si="138"/>
        <v>1</v>
      </c>
      <c r="S441" s="71" t="str">
        <f t="shared" si="149"/>
        <v>0</v>
      </c>
      <c r="T441" s="71">
        <f t="shared" si="139"/>
        <v>0</v>
      </c>
      <c r="U441" s="71" t="str">
        <f t="shared" si="150"/>
        <v>0</v>
      </c>
      <c r="V441" s="71">
        <f t="shared" si="140"/>
        <v>0</v>
      </c>
      <c r="W441" s="71" t="str">
        <f t="shared" si="151"/>
        <v>0</v>
      </c>
      <c r="X441" s="71">
        <f t="shared" si="141"/>
        <v>0</v>
      </c>
      <c r="Y441" s="71" t="str">
        <f t="shared" si="152"/>
        <v>0</v>
      </c>
      <c r="Z441" s="71">
        <f t="shared" si="142"/>
        <v>0</v>
      </c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</row>
    <row r="442" spans="1:39" ht="15.75" thickBot="1">
      <c r="A442" s="102">
        <v>43879.875138888892</v>
      </c>
      <c r="B442" s="64">
        <f>Parâmetros!G431*0.04*46.0055</f>
        <v>24.750959000000002</v>
      </c>
      <c r="C442" s="97">
        <f t="shared" si="153"/>
        <v>24.750959000000002</v>
      </c>
      <c r="D442" s="101">
        <f t="shared" si="132"/>
        <v>4.9501918000000007</v>
      </c>
      <c r="E442" s="60" t="str">
        <f t="shared" si="143"/>
        <v>1</v>
      </c>
      <c r="F442" s="69">
        <f t="shared" si="133"/>
        <v>-129.86781497500002</v>
      </c>
      <c r="G442" s="60" t="str">
        <f t="shared" si="144"/>
        <v>0</v>
      </c>
      <c r="H442" s="69">
        <f t="shared" si="134"/>
        <v>-23.933907487500008</v>
      </c>
      <c r="I442" s="60" t="str">
        <f t="shared" si="145"/>
        <v>0</v>
      </c>
      <c r="J442" s="69">
        <f t="shared" si="135"/>
        <v>92.204105877777778</v>
      </c>
      <c r="K442" s="60" t="str">
        <f t="shared" si="146"/>
        <v>0</v>
      </c>
      <c r="L442" s="69">
        <f t="shared" si="136"/>
        <v>83.973630952941178</v>
      </c>
      <c r="M442" s="73" t="str">
        <f t="shared" si="147"/>
        <v>0</v>
      </c>
      <c r="N442" s="76">
        <f t="shared" si="137"/>
        <v>4.9501918000000007</v>
      </c>
      <c r="O442" s="77">
        <v>260</v>
      </c>
      <c r="Q442" s="71" t="str">
        <f t="shared" si="148"/>
        <v>1</v>
      </c>
      <c r="R442" s="71">
        <f t="shared" si="138"/>
        <v>1</v>
      </c>
      <c r="S442" s="71" t="str">
        <f t="shared" si="149"/>
        <v>0</v>
      </c>
      <c r="T442" s="71">
        <f t="shared" si="139"/>
        <v>0</v>
      </c>
      <c r="U442" s="71" t="str">
        <f t="shared" si="150"/>
        <v>0</v>
      </c>
      <c r="V442" s="71">
        <f t="shared" si="140"/>
        <v>0</v>
      </c>
      <c r="W442" s="71" t="str">
        <f t="shared" si="151"/>
        <v>0</v>
      </c>
      <c r="X442" s="71">
        <f t="shared" si="141"/>
        <v>0</v>
      </c>
      <c r="Y442" s="71" t="str">
        <f t="shared" si="152"/>
        <v>0</v>
      </c>
      <c r="Z442" s="71">
        <f t="shared" si="142"/>
        <v>0</v>
      </c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</row>
    <row r="443" spans="1:39" ht="15.75" thickBot="1">
      <c r="A443" s="102">
        <v>43879.916805555556</v>
      </c>
      <c r="B443" s="64">
        <f>Parâmetros!G432*0.04*46.0055</f>
        <v>28.100159399999999</v>
      </c>
      <c r="C443" s="97">
        <f t="shared" si="153"/>
        <v>28.100159399999999</v>
      </c>
      <c r="D443" s="101">
        <f t="shared" si="132"/>
        <v>5.6200318799999991</v>
      </c>
      <c r="E443" s="60" t="str">
        <f t="shared" si="143"/>
        <v>1</v>
      </c>
      <c r="F443" s="69">
        <f t="shared" si="133"/>
        <v>-126.602344585</v>
      </c>
      <c r="G443" s="60" t="str">
        <f t="shared" si="144"/>
        <v>0</v>
      </c>
      <c r="H443" s="69">
        <f t="shared" si="134"/>
        <v>-22.301172292499999</v>
      </c>
      <c r="I443" s="60" t="str">
        <f t="shared" si="145"/>
        <v>0</v>
      </c>
      <c r="J443" s="69">
        <f t="shared" si="135"/>
        <v>92.5307562871605</v>
      </c>
      <c r="K443" s="60" t="str">
        <f t="shared" si="146"/>
        <v>0</v>
      </c>
      <c r="L443" s="69">
        <f t="shared" si="136"/>
        <v>84.328252171764703</v>
      </c>
      <c r="M443" s="73" t="str">
        <f t="shared" si="147"/>
        <v>0</v>
      </c>
      <c r="N443" s="76">
        <f t="shared" si="137"/>
        <v>5.6200318799999991</v>
      </c>
      <c r="O443" s="77">
        <v>260</v>
      </c>
      <c r="Q443" s="71" t="str">
        <f t="shared" si="148"/>
        <v>1</v>
      </c>
      <c r="R443" s="71">
        <f t="shared" si="138"/>
        <v>1</v>
      </c>
      <c r="S443" s="71" t="str">
        <f t="shared" si="149"/>
        <v>0</v>
      </c>
      <c r="T443" s="71">
        <f t="shared" si="139"/>
        <v>0</v>
      </c>
      <c r="U443" s="71" t="str">
        <f t="shared" si="150"/>
        <v>0</v>
      </c>
      <c r="V443" s="71">
        <f t="shared" si="140"/>
        <v>0</v>
      </c>
      <c r="W443" s="71" t="str">
        <f t="shared" si="151"/>
        <v>0</v>
      </c>
      <c r="X443" s="71">
        <f t="shared" si="141"/>
        <v>0</v>
      </c>
      <c r="Y443" s="71" t="str">
        <f t="shared" si="152"/>
        <v>0</v>
      </c>
      <c r="Z443" s="71">
        <f t="shared" si="142"/>
        <v>0</v>
      </c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</row>
    <row r="444" spans="1:39" ht="15.75" thickBot="1">
      <c r="A444" s="102">
        <v>43879.958472222221</v>
      </c>
      <c r="B444" s="64">
        <f>Parâmetros!G433*0.04*46.0055</f>
        <v>31.283740000000002</v>
      </c>
      <c r="C444" s="97">
        <f t="shared" si="153"/>
        <v>31.283740000000002</v>
      </c>
      <c r="D444" s="101">
        <f t="shared" si="132"/>
        <v>6.2567480000000009</v>
      </c>
      <c r="E444" s="60" t="str">
        <f t="shared" si="143"/>
        <v>1</v>
      </c>
      <c r="F444" s="69">
        <f t="shared" si="133"/>
        <v>-123.49835349999998</v>
      </c>
      <c r="G444" s="60" t="str">
        <f t="shared" si="144"/>
        <v>0</v>
      </c>
      <c r="H444" s="69">
        <f t="shared" si="134"/>
        <v>-20.74917674999999</v>
      </c>
      <c r="I444" s="60" t="str">
        <f t="shared" si="145"/>
        <v>0</v>
      </c>
      <c r="J444" s="69">
        <f t="shared" si="135"/>
        <v>92.841253654320994</v>
      </c>
      <c r="K444" s="60" t="str">
        <f t="shared" si="146"/>
        <v>0</v>
      </c>
      <c r="L444" s="69">
        <f t="shared" si="136"/>
        <v>84.665337176470601</v>
      </c>
      <c r="M444" s="73" t="str">
        <f t="shared" si="147"/>
        <v>0</v>
      </c>
      <c r="N444" s="76">
        <f t="shared" si="137"/>
        <v>6.2567480000000009</v>
      </c>
      <c r="O444" s="77">
        <v>260</v>
      </c>
      <c r="Q444" s="71" t="str">
        <f t="shared" si="148"/>
        <v>1</v>
      </c>
      <c r="R444" s="71">
        <f t="shared" si="138"/>
        <v>1</v>
      </c>
      <c r="S444" s="71" t="str">
        <f t="shared" si="149"/>
        <v>0</v>
      </c>
      <c r="T444" s="71">
        <f t="shared" si="139"/>
        <v>0</v>
      </c>
      <c r="U444" s="71" t="str">
        <f t="shared" si="150"/>
        <v>0</v>
      </c>
      <c r="V444" s="71">
        <f t="shared" si="140"/>
        <v>0</v>
      </c>
      <c r="W444" s="71" t="str">
        <f t="shared" si="151"/>
        <v>0</v>
      </c>
      <c r="X444" s="71">
        <f t="shared" si="141"/>
        <v>0</v>
      </c>
      <c r="Y444" s="71" t="str">
        <f t="shared" si="152"/>
        <v>0</v>
      </c>
      <c r="Z444" s="71">
        <f t="shared" si="142"/>
        <v>0</v>
      </c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</row>
    <row r="445" spans="1:39" ht="15.75" thickBot="1">
      <c r="A445" s="102">
        <v>43880.000138888892</v>
      </c>
      <c r="B445" s="64">
        <f>Parâmetros!G434*0.04*46.0055</f>
        <v>32.2222522</v>
      </c>
      <c r="C445" s="97">
        <f t="shared" si="153"/>
        <v>32.2222522</v>
      </c>
      <c r="D445" s="101">
        <f t="shared" si="132"/>
        <v>6.4444504400000007</v>
      </c>
      <c r="E445" s="60" t="str">
        <f t="shared" si="143"/>
        <v>1</v>
      </c>
      <c r="F445" s="69">
        <f t="shared" si="133"/>
        <v>-122.58330410499997</v>
      </c>
      <c r="G445" s="60" t="str">
        <f t="shared" si="144"/>
        <v>0</v>
      </c>
      <c r="H445" s="69">
        <f t="shared" si="134"/>
        <v>-20.291652052499984</v>
      </c>
      <c r="I445" s="60" t="str">
        <f t="shared" si="145"/>
        <v>0</v>
      </c>
      <c r="J445" s="69">
        <f t="shared" si="135"/>
        <v>92.932787560246908</v>
      </c>
      <c r="K445" s="60" t="str">
        <f t="shared" si="146"/>
        <v>0</v>
      </c>
      <c r="L445" s="69">
        <f t="shared" si="136"/>
        <v>84.764709056470593</v>
      </c>
      <c r="M445" s="73" t="str">
        <f t="shared" si="147"/>
        <v>0</v>
      </c>
      <c r="N445" s="76">
        <f t="shared" si="137"/>
        <v>6.4444504400000007</v>
      </c>
      <c r="O445" s="77">
        <v>260</v>
      </c>
      <c r="Q445" s="71" t="str">
        <f t="shared" si="148"/>
        <v>1</v>
      </c>
      <c r="R445" s="71">
        <f t="shared" si="138"/>
        <v>1</v>
      </c>
      <c r="S445" s="71" t="str">
        <f t="shared" si="149"/>
        <v>0</v>
      </c>
      <c r="T445" s="71">
        <f t="shared" si="139"/>
        <v>0</v>
      </c>
      <c r="U445" s="71" t="str">
        <f t="shared" si="150"/>
        <v>0</v>
      </c>
      <c r="V445" s="71">
        <f t="shared" si="140"/>
        <v>0</v>
      </c>
      <c r="W445" s="71" t="str">
        <f t="shared" si="151"/>
        <v>0</v>
      </c>
      <c r="X445" s="71">
        <f t="shared" si="141"/>
        <v>0</v>
      </c>
      <c r="Y445" s="71" t="str">
        <f t="shared" si="152"/>
        <v>0</v>
      </c>
      <c r="Z445" s="71">
        <f t="shared" si="142"/>
        <v>0</v>
      </c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</row>
    <row r="446" spans="1:39" ht="15.75" thickBot="1">
      <c r="A446" s="102">
        <v>43880.041805555556</v>
      </c>
      <c r="B446" s="64">
        <f>Parâmetros!G435*0.04*46.0055</f>
        <v>34.264896399999998</v>
      </c>
      <c r="C446" s="97">
        <f t="shared" si="153"/>
        <v>34.264896399999998</v>
      </c>
      <c r="D446" s="101">
        <f t="shared" si="132"/>
        <v>6.8529792799999996</v>
      </c>
      <c r="E446" s="60" t="str">
        <f t="shared" si="143"/>
        <v>1</v>
      </c>
      <c r="F446" s="69">
        <f t="shared" si="133"/>
        <v>-120.59172601</v>
      </c>
      <c r="G446" s="60" t="str">
        <f t="shared" si="144"/>
        <v>0</v>
      </c>
      <c r="H446" s="69">
        <f t="shared" si="134"/>
        <v>-19.295863005000001</v>
      </c>
      <c r="I446" s="60" t="str">
        <f t="shared" si="145"/>
        <v>0</v>
      </c>
      <c r="J446" s="69">
        <f t="shared" si="135"/>
        <v>93.132008414320993</v>
      </c>
      <c r="K446" s="60" t="str">
        <f t="shared" si="146"/>
        <v>0</v>
      </c>
      <c r="L446" s="69">
        <f t="shared" si="136"/>
        <v>84.980989030588233</v>
      </c>
      <c r="M446" s="73" t="str">
        <f t="shared" si="147"/>
        <v>0</v>
      </c>
      <c r="N446" s="76">
        <f t="shared" si="137"/>
        <v>6.8529792799999996</v>
      </c>
      <c r="O446" s="77">
        <v>260</v>
      </c>
      <c r="Q446" s="71" t="str">
        <f t="shared" si="148"/>
        <v>1</v>
      </c>
      <c r="R446" s="71">
        <f t="shared" si="138"/>
        <v>1</v>
      </c>
      <c r="S446" s="71" t="str">
        <f t="shared" si="149"/>
        <v>0</v>
      </c>
      <c r="T446" s="71">
        <f t="shared" si="139"/>
        <v>0</v>
      </c>
      <c r="U446" s="71" t="str">
        <f t="shared" si="150"/>
        <v>0</v>
      </c>
      <c r="V446" s="71">
        <f t="shared" si="140"/>
        <v>0</v>
      </c>
      <c r="W446" s="71" t="str">
        <f t="shared" si="151"/>
        <v>0</v>
      </c>
      <c r="X446" s="71">
        <f t="shared" si="141"/>
        <v>0</v>
      </c>
      <c r="Y446" s="71" t="str">
        <f t="shared" si="152"/>
        <v>0</v>
      </c>
      <c r="Z446" s="71">
        <f t="shared" si="142"/>
        <v>0</v>
      </c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</row>
    <row r="447" spans="1:39" ht="15.75" thickBot="1">
      <c r="A447" s="102">
        <v>43880.083472222221</v>
      </c>
      <c r="B447" s="64">
        <f>Parâmetros!G436*0.04*46.0055</f>
        <v>30.713271800000001</v>
      </c>
      <c r="C447" s="97">
        <f t="shared" si="153"/>
        <v>30.713271800000001</v>
      </c>
      <c r="D447" s="101">
        <f t="shared" si="132"/>
        <v>6.1426543600000008</v>
      </c>
      <c r="E447" s="60" t="str">
        <f t="shared" si="143"/>
        <v>1</v>
      </c>
      <c r="F447" s="69">
        <f t="shared" si="133"/>
        <v>-124.05455999500001</v>
      </c>
      <c r="G447" s="60" t="str">
        <f t="shared" si="144"/>
        <v>0</v>
      </c>
      <c r="H447" s="69">
        <f t="shared" si="134"/>
        <v>-21.027279997500003</v>
      </c>
      <c r="I447" s="60" t="str">
        <f t="shared" si="145"/>
        <v>0</v>
      </c>
      <c r="J447" s="69">
        <f t="shared" si="135"/>
        <v>92.785615397777775</v>
      </c>
      <c r="K447" s="60" t="str">
        <f t="shared" si="146"/>
        <v>0</v>
      </c>
      <c r="L447" s="69">
        <f t="shared" si="136"/>
        <v>84.604934661176486</v>
      </c>
      <c r="M447" s="73" t="str">
        <f t="shared" si="147"/>
        <v>0</v>
      </c>
      <c r="N447" s="76">
        <f t="shared" si="137"/>
        <v>6.1426543600000008</v>
      </c>
      <c r="O447" s="77">
        <v>260</v>
      </c>
      <c r="Q447" s="71" t="str">
        <f t="shared" si="148"/>
        <v>1</v>
      </c>
      <c r="R447" s="71">
        <f t="shared" si="138"/>
        <v>1</v>
      </c>
      <c r="S447" s="71" t="str">
        <f t="shared" si="149"/>
        <v>0</v>
      </c>
      <c r="T447" s="71">
        <f t="shared" si="139"/>
        <v>0</v>
      </c>
      <c r="U447" s="71" t="str">
        <f t="shared" si="150"/>
        <v>0</v>
      </c>
      <c r="V447" s="71">
        <f t="shared" si="140"/>
        <v>0</v>
      </c>
      <c r="W447" s="71" t="str">
        <f t="shared" si="151"/>
        <v>0</v>
      </c>
      <c r="X447" s="71">
        <f t="shared" si="141"/>
        <v>0</v>
      </c>
      <c r="Y447" s="71" t="str">
        <f t="shared" si="152"/>
        <v>0</v>
      </c>
      <c r="Z447" s="71">
        <f t="shared" si="142"/>
        <v>0</v>
      </c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</row>
    <row r="448" spans="1:39" ht="15.75" thickBot="1">
      <c r="A448" s="102">
        <v>43880.125138888892</v>
      </c>
      <c r="B448" s="64">
        <f>Parâmetros!G437*0.04*46.0055</f>
        <v>31.044511400000001</v>
      </c>
      <c r="C448" s="97">
        <f t="shared" si="153"/>
        <v>31.044511400000001</v>
      </c>
      <c r="D448" s="101">
        <f t="shared" si="132"/>
        <v>6.2089022800000002</v>
      </c>
      <c r="E448" s="60" t="str">
        <f t="shared" si="143"/>
        <v>1</v>
      </c>
      <c r="F448" s="69">
        <f t="shared" si="133"/>
        <v>-123.73160138499998</v>
      </c>
      <c r="G448" s="60" t="str">
        <f t="shared" si="144"/>
        <v>0</v>
      </c>
      <c r="H448" s="69">
        <f t="shared" si="134"/>
        <v>-20.865800692499988</v>
      </c>
      <c r="I448" s="60" t="str">
        <f t="shared" si="145"/>
        <v>0</v>
      </c>
      <c r="J448" s="69">
        <f t="shared" si="135"/>
        <v>92.817921482222218</v>
      </c>
      <c r="K448" s="60" t="str">
        <f t="shared" si="146"/>
        <v>0</v>
      </c>
      <c r="L448" s="69">
        <f t="shared" si="136"/>
        <v>84.640007089411753</v>
      </c>
      <c r="M448" s="73" t="str">
        <f t="shared" si="147"/>
        <v>0</v>
      </c>
      <c r="N448" s="76">
        <f t="shared" si="137"/>
        <v>6.2089022800000002</v>
      </c>
      <c r="O448" s="77">
        <v>260</v>
      </c>
      <c r="Q448" s="71" t="str">
        <f t="shared" si="148"/>
        <v>1</v>
      </c>
      <c r="R448" s="71">
        <f t="shared" si="138"/>
        <v>1</v>
      </c>
      <c r="S448" s="71" t="str">
        <f t="shared" si="149"/>
        <v>0</v>
      </c>
      <c r="T448" s="71">
        <f t="shared" si="139"/>
        <v>0</v>
      </c>
      <c r="U448" s="71" t="str">
        <f t="shared" si="150"/>
        <v>0</v>
      </c>
      <c r="V448" s="71">
        <f t="shared" si="140"/>
        <v>0</v>
      </c>
      <c r="W448" s="71" t="str">
        <f t="shared" si="151"/>
        <v>0</v>
      </c>
      <c r="X448" s="71">
        <f t="shared" si="141"/>
        <v>0</v>
      </c>
      <c r="Y448" s="71" t="str">
        <f t="shared" si="152"/>
        <v>0</v>
      </c>
      <c r="Z448" s="71">
        <f t="shared" si="142"/>
        <v>0</v>
      </c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</row>
    <row r="449" spans="1:39" ht="15.75" thickBot="1">
      <c r="A449" s="102">
        <v>43880.166805555556</v>
      </c>
      <c r="B449" s="64">
        <f>Parâmetros!G438*0.04*46.0055</f>
        <v>24.419719399999995</v>
      </c>
      <c r="C449" s="97">
        <f t="shared" si="153"/>
        <v>24.419719399999995</v>
      </c>
      <c r="D449" s="101">
        <f t="shared" si="132"/>
        <v>4.8839438799999986</v>
      </c>
      <c r="E449" s="60" t="str">
        <f t="shared" si="143"/>
        <v>1</v>
      </c>
      <c r="F449" s="69">
        <f t="shared" si="133"/>
        <v>-130.19077358500002</v>
      </c>
      <c r="G449" s="60" t="str">
        <f t="shared" si="144"/>
        <v>0</v>
      </c>
      <c r="H449" s="69">
        <f t="shared" si="134"/>
        <v>-24.095386792500008</v>
      </c>
      <c r="I449" s="60" t="str">
        <f t="shared" si="145"/>
        <v>0</v>
      </c>
      <c r="J449" s="69">
        <f t="shared" si="135"/>
        <v>92.171799793333335</v>
      </c>
      <c r="K449" s="60" t="str">
        <f t="shared" si="146"/>
        <v>0</v>
      </c>
      <c r="L449" s="69">
        <f t="shared" si="136"/>
        <v>83.938558524705883</v>
      </c>
      <c r="M449" s="73" t="str">
        <f t="shared" si="147"/>
        <v>0</v>
      </c>
      <c r="N449" s="76">
        <f t="shared" si="137"/>
        <v>4.8839438799999986</v>
      </c>
      <c r="O449" s="77">
        <v>260</v>
      </c>
      <c r="Q449" s="71" t="str">
        <f t="shared" si="148"/>
        <v>1</v>
      </c>
      <c r="R449" s="71">
        <f t="shared" si="138"/>
        <v>1</v>
      </c>
      <c r="S449" s="71" t="str">
        <f t="shared" si="149"/>
        <v>0</v>
      </c>
      <c r="T449" s="71">
        <f t="shared" si="139"/>
        <v>0</v>
      </c>
      <c r="U449" s="71" t="str">
        <f t="shared" si="150"/>
        <v>0</v>
      </c>
      <c r="V449" s="71">
        <f t="shared" si="140"/>
        <v>0</v>
      </c>
      <c r="W449" s="71" t="str">
        <f t="shared" si="151"/>
        <v>0</v>
      </c>
      <c r="X449" s="71">
        <f t="shared" si="141"/>
        <v>0</v>
      </c>
      <c r="Y449" s="71" t="str">
        <f t="shared" si="152"/>
        <v>0</v>
      </c>
      <c r="Z449" s="71">
        <f t="shared" si="142"/>
        <v>0</v>
      </c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</row>
    <row r="450" spans="1:39" ht="15.75" thickBot="1">
      <c r="A450" s="102">
        <v>43880.208472222221</v>
      </c>
      <c r="B450" s="64">
        <f>Parâmetros!G439*0.04*46.0055</f>
        <v>13.047159800000001</v>
      </c>
      <c r="C450" s="97">
        <f t="shared" si="153"/>
        <v>13.047159800000001</v>
      </c>
      <c r="D450" s="101">
        <f t="shared" si="132"/>
        <v>2.6094319600000002</v>
      </c>
      <c r="E450" s="60" t="str">
        <f t="shared" si="143"/>
        <v>1</v>
      </c>
      <c r="F450" s="69">
        <f t="shared" si="133"/>
        <v>-141.27901919499999</v>
      </c>
      <c r="G450" s="60" t="str">
        <f t="shared" si="144"/>
        <v>0</v>
      </c>
      <c r="H450" s="69">
        <f t="shared" si="134"/>
        <v>-29.639509597499995</v>
      </c>
      <c r="I450" s="60" t="str">
        <f t="shared" si="145"/>
        <v>0</v>
      </c>
      <c r="J450" s="69">
        <f t="shared" si="135"/>
        <v>91.062624227407412</v>
      </c>
      <c r="K450" s="60" t="str">
        <f t="shared" si="146"/>
        <v>0</v>
      </c>
      <c r="L450" s="69">
        <f t="shared" si="136"/>
        <v>82.734405155294098</v>
      </c>
      <c r="M450" s="73" t="str">
        <f t="shared" si="147"/>
        <v>0</v>
      </c>
      <c r="N450" s="76">
        <f t="shared" si="137"/>
        <v>2.6094319600000002</v>
      </c>
      <c r="O450" s="77">
        <v>260</v>
      </c>
      <c r="Q450" s="71" t="str">
        <f t="shared" si="148"/>
        <v>1</v>
      </c>
      <c r="R450" s="71">
        <f t="shared" si="138"/>
        <v>1</v>
      </c>
      <c r="S450" s="71" t="str">
        <f t="shared" si="149"/>
        <v>0</v>
      </c>
      <c r="T450" s="71">
        <f t="shared" si="139"/>
        <v>0</v>
      </c>
      <c r="U450" s="71" t="str">
        <f t="shared" si="150"/>
        <v>0</v>
      </c>
      <c r="V450" s="71">
        <f t="shared" si="140"/>
        <v>0</v>
      </c>
      <c r="W450" s="71" t="str">
        <f t="shared" si="151"/>
        <v>0</v>
      </c>
      <c r="X450" s="71">
        <f t="shared" si="141"/>
        <v>0</v>
      </c>
      <c r="Y450" s="71" t="str">
        <f t="shared" si="152"/>
        <v>0</v>
      </c>
      <c r="Z450" s="71">
        <f t="shared" si="142"/>
        <v>0</v>
      </c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</row>
    <row r="451" spans="1:39" ht="15.75" thickBot="1">
      <c r="A451" s="102">
        <v>43880.250138888892</v>
      </c>
      <c r="B451" s="64">
        <f>Parâmetros!G440*0.04*46.0055</f>
        <v>19.193494600000001</v>
      </c>
      <c r="C451" s="97">
        <f t="shared" si="153"/>
        <v>19.193494600000001</v>
      </c>
      <c r="D451" s="101">
        <f t="shared" si="132"/>
        <v>3.8386989200000006</v>
      </c>
      <c r="E451" s="60" t="str">
        <f t="shared" si="143"/>
        <v>1</v>
      </c>
      <c r="F451" s="69">
        <f t="shared" si="133"/>
        <v>-135.286342765</v>
      </c>
      <c r="G451" s="60" t="str">
        <f t="shared" si="144"/>
        <v>0</v>
      </c>
      <c r="H451" s="69">
        <f t="shared" si="134"/>
        <v>-26.6431713825</v>
      </c>
      <c r="I451" s="60" t="str">
        <f t="shared" si="145"/>
        <v>0</v>
      </c>
      <c r="J451" s="69">
        <f t="shared" si="135"/>
        <v>91.662081572098771</v>
      </c>
      <c r="K451" s="60" t="str">
        <f t="shared" si="146"/>
        <v>0</v>
      </c>
      <c r="L451" s="69">
        <f t="shared" si="136"/>
        <v>83.385193545882345</v>
      </c>
      <c r="M451" s="73" t="str">
        <f t="shared" si="147"/>
        <v>0</v>
      </c>
      <c r="N451" s="76">
        <f t="shared" si="137"/>
        <v>3.8386989200000006</v>
      </c>
      <c r="O451" s="77">
        <v>260</v>
      </c>
      <c r="Q451" s="71" t="str">
        <f t="shared" si="148"/>
        <v>1</v>
      </c>
      <c r="R451" s="71">
        <f t="shared" si="138"/>
        <v>1</v>
      </c>
      <c r="S451" s="71" t="str">
        <f t="shared" si="149"/>
        <v>0</v>
      </c>
      <c r="T451" s="71">
        <f t="shared" si="139"/>
        <v>0</v>
      </c>
      <c r="U451" s="71" t="str">
        <f t="shared" si="150"/>
        <v>0</v>
      </c>
      <c r="V451" s="71">
        <f t="shared" si="140"/>
        <v>0</v>
      </c>
      <c r="W451" s="71" t="str">
        <f t="shared" si="151"/>
        <v>0</v>
      </c>
      <c r="X451" s="71">
        <f t="shared" si="141"/>
        <v>0</v>
      </c>
      <c r="Y451" s="71" t="str">
        <f t="shared" si="152"/>
        <v>0</v>
      </c>
      <c r="Z451" s="71">
        <f t="shared" si="142"/>
        <v>0</v>
      </c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</row>
    <row r="452" spans="1:39" ht="15.75" thickBot="1">
      <c r="A452" s="102">
        <v>43880.291805555556</v>
      </c>
      <c r="B452" s="64">
        <f>Parâmetros!G441*0.04*46.0055</f>
        <v>31.7990016</v>
      </c>
      <c r="C452" s="97">
        <f t="shared" si="153"/>
        <v>31.7990016</v>
      </c>
      <c r="D452" s="101">
        <f t="shared" si="132"/>
        <v>6.3598003199999997</v>
      </c>
      <c r="E452" s="60" t="str">
        <f t="shared" si="143"/>
        <v>1</v>
      </c>
      <c r="F452" s="69">
        <f t="shared" si="133"/>
        <v>-122.99597344</v>
      </c>
      <c r="G452" s="60" t="str">
        <f t="shared" si="144"/>
        <v>0</v>
      </c>
      <c r="H452" s="69">
        <f t="shared" si="134"/>
        <v>-20.49798672</v>
      </c>
      <c r="I452" s="60" t="str">
        <f t="shared" si="145"/>
        <v>0</v>
      </c>
      <c r="J452" s="69">
        <f t="shared" si="135"/>
        <v>92.891507563456798</v>
      </c>
      <c r="K452" s="60" t="str">
        <f t="shared" si="146"/>
        <v>0</v>
      </c>
      <c r="L452" s="69">
        <f t="shared" si="136"/>
        <v>84.719894287058835</v>
      </c>
      <c r="M452" s="73" t="str">
        <f t="shared" si="147"/>
        <v>0</v>
      </c>
      <c r="N452" s="76">
        <f t="shared" si="137"/>
        <v>6.3598003199999997</v>
      </c>
      <c r="O452" s="77">
        <v>260</v>
      </c>
      <c r="Q452" s="71" t="str">
        <f t="shared" si="148"/>
        <v>1</v>
      </c>
      <c r="R452" s="71">
        <f t="shared" si="138"/>
        <v>1</v>
      </c>
      <c r="S452" s="71" t="str">
        <f t="shared" si="149"/>
        <v>0</v>
      </c>
      <c r="T452" s="71">
        <f t="shared" si="139"/>
        <v>0</v>
      </c>
      <c r="U452" s="71" t="str">
        <f t="shared" si="150"/>
        <v>0</v>
      </c>
      <c r="V452" s="71">
        <f t="shared" si="140"/>
        <v>0</v>
      </c>
      <c r="W452" s="71" t="str">
        <f t="shared" si="151"/>
        <v>0</v>
      </c>
      <c r="X452" s="71">
        <f t="shared" si="141"/>
        <v>0</v>
      </c>
      <c r="Y452" s="71" t="str">
        <f t="shared" si="152"/>
        <v>0</v>
      </c>
      <c r="Z452" s="71">
        <f t="shared" si="142"/>
        <v>0</v>
      </c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</row>
    <row r="453" spans="1:39" ht="15.75" thickBot="1">
      <c r="A453" s="102">
        <v>43880.333472222221</v>
      </c>
      <c r="B453" s="64">
        <f>Parâmetros!G442*0.04*46.0055</f>
        <v>24.198892999999998</v>
      </c>
      <c r="C453" s="97">
        <f t="shared" si="153"/>
        <v>24.198892999999998</v>
      </c>
      <c r="D453" s="101">
        <f t="shared" si="132"/>
        <v>4.8397785999999998</v>
      </c>
      <c r="E453" s="60" t="str">
        <f t="shared" si="143"/>
        <v>1</v>
      </c>
      <c r="F453" s="69">
        <f t="shared" si="133"/>
        <v>-130.40607932499998</v>
      </c>
      <c r="G453" s="60" t="str">
        <f t="shared" si="144"/>
        <v>0</v>
      </c>
      <c r="H453" s="69">
        <f t="shared" si="134"/>
        <v>-24.20303966249999</v>
      </c>
      <c r="I453" s="60" t="str">
        <f t="shared" si="145"/>
        <v>0</v>
      </c>
      <c r="J453" s="69">
        <f t="shared" si="135"/>
        <v>92.150262403703707</v>
      </c>
      <c r="K453" s="60" t="str">
        <f t="shared" si="146"/>
        <v>0</v>
      </c>
      <c r="L453" s="69">
        <f t="shared" si="136"/>
        <v>83.915176905882348</v>
      </c>
      <c r="M453" s="73" t="str">
        <f t="shared" si="147"/>
        <v>0</v>
      </c>
      <c r="N453" s="76">
        <f t="shared" si="137"/>
        <v>4.8397785999999998</v>
      </c>
      <c r="O453" s="77">
        <v>260</v>
      </c>
      <c r="Q453" s="71" t="str">
        <f t="shared" si="148"/>
        <v>1</v>
      </c>
      <c r="R453" s="71">
        <f t="shared" si="138"/>
        <v>1</v>
      </c>
      <c r="S453" s="71" t="str">
        <f t="shared" si="149"/>
        <v>0</v>
      </c>
      <c r="T453" s="71">
        <f t="shared" si="139"/>
        <v>0</v>
      </c>
      <c r="U453" s="71" t="str">
        <f t="shared" si="150"/>
        <v>0</v>
      </c>
      <c r="V453" s="71">
        <f t="shared" si="140"/>
        <v>0</v>
      </c>
      <c r="W453" s="71" t="str">
        <f t="shared" si="151"/>
        <v>0</v>
      </c>
      <c r="X453" s="71">
        <f t="shared" si="141"/>
        <v>0</v>
      </c>
      <c r="Y453" s="71" t="str">
        <f t="shared" si="152"/>
        <v>0</v>
      </c>
      <c r="Z453" s="71">
        <f t="shared" si="142"/>
        <v>0</v>
      </c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</row>
    <row r="454" spans="1:39" ht="15.75" thickBot="1">
      <c r="A454" s="102">
        <v>43880.375138888892</v>
      </c>
      <c r="B454" s="64">
        <f>Parâmetros!G443*0.04*46.0055</f>
        <v>16.561979999999998</v>
      </c>
      <c r="C454" s="97">
        <f t="shared" si="153"/>
        <v>16.561979999999998</v>
      </c>
      <c r="D454" s="101">
        <f t="shared" si="132"/>
        <v>3.3123959999999997</v>
      </c>
      <c r="E454" s="60" t="str">
        <f t="shared" si="143"/>
        <v>1</v>
      </c>
      <c r="F454" s="69">
        <f t="shared" si="133"/>
        <v>-137.8520695</v>
      </c>
      <c r="G454" s="60" t="str">
        <f t="shared" si="144"/>
        <v>0</v>
      </c>
      <c r="H454" s="69">
        <f t="shared" si="134"/>
        <v>-27.926034749999999</v>
      </c>
      <c r="I454" s="60" t="str">
        <f t="shared" si="145"/>
        <v>0</v>
      </c>
      <c r="J454" s="69">
        <f t="shared" si="135"/>
        <v>91.405427679012348</v>
      </c>
      <c r="K454" s="60" t="str">
        <f t="shared" si="146"/>
        <v>0</v>
      </c>
      <c r="L454" s="69">
        <f t="shared" si="136"/>
        <v>83.106562588235278</v>
      </c>
      <c r="M454" s="73" t="str">
        <f t="shared" si="147"/>
        <v>0</v>
      </c>
      <c r="N454" s="76">
        <f t="shared" si="137"/>
        <v>3.3123959999999997</v>
      </c>
      <c r="O454" s="77">
        <v>260</v>
      </c>
      <c r="Q454" s="71" t="str">
        <f t="shared" si="148"/>
        <v>1</v>
      </c>
      <c r="R454" s="71">
        <f t="shared" si="138"/>
        <v>1</v>
      </c>
      <c r="S454" s="71" t="str">
        <f t="shared" si="149"/>
        <v>0</v>
      </c>
      <c r="T454" s="71">
        <f t="shared" si="139"/>
        <v>0</v>
      </c>
      <c r="U454" s="71" t="str">
        <f t="shared" si="150"/>
        <v>0</v>
      </c>
      <c r="V454" s="71">
        <f t="shared" si="140"/>
        <v>0</v>
      </c>
      <c r="W454" s="71" t="str">
        <f t="shared" si="151"/>
        <v>0</v>
      </c>
      <c r="X454" s="71">
        <f t="shared" si="141"/>
        <v>0</v>
      </c>
      <c r="Y454" s="71" t="str">
        <f t="shared" si="152"/>
        <v>0</v>
      </c>
      <c r="Z454" s="71">
        <f t="shared" si="142"/>
        <v>0</v>
      </c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</row>
    <row r="455" spans="1:39" ht="15.75" thickBot="1">
      <c r="A455" s="102">
        <v>43880.416805555556</v>
      </c>
      <c r="B455" s="64">
        <f>Parâmetros!G444*0.04*46.0055</f>
        <v>15.2922282</v>
      </c>
      <c r="C455" s="97">
        <f t="shared" si="153"/>
        <v>15.2922282</v>
      </c>
      <c r="D455" s="101">
        <f t="shared" si="132"/>
        <v>3.05844564</v>
      </c>
      <c r="E455" s="60" t="str">
        <f t="shared" si="143"/>
        <v>1</v>
      </c>
      <c r="F455" s="69">
        <f t="shared" si="133"/>
        <v>-139.09007750499998</v>
      </c>
      <c r="G455" s="60" t="str">
        <f t="shared" si="144"/>
        <v>0</v>
      </c>
      <c r="H455" s="69">
        <f t="shared" si="134"/>
        <v>-28.545038752499991</v>
      </c>
      <c r="I455" s="60" t="str">
        <f t="shared" si="145"/>
        <v>0</v>
      </c>
      <c r="J455" s="69">
        <f t="shared" si="135"/>
        <v>91.281587688641977</v>
      </c>
      <c r="K455" s="60" t="str">
        <f t="shared" si="146"/>
        <v>0</v>
      </c>
      <c r="L455" s="69">
        <f t="shared" si="136"/>
        <v>82.972118279999989</v>
      </c>
      <c r="M455" s="73" t="str">
        <f t="shared" si="147"/>
        <v>0</v>
      </c>
      <c r="N455" s="76">
        <f t="shared" si="137"/>
        <v>3.05844564</v>
      </c>
      <c r="O455" s="77">
        <v>260</v>
      </c>
      <c r="Q455" s="71" t="str">
        <f t="shared" si="148"/>
        <v>1</v>
      </c>
      <c r="R455" s="71">
        <f t="shared" si="138"/>
        <v>1</v>
      </c>
      <c r="S455" s="71" t="str">
        <f t="shared" si="149"/>
        <v>0</v>
      </c>
      <c r="T455" s="71">
        <f t="shared" si="139"/>
        <v>0</v>
      </c>
      <c r="U455" s="71" t="str">
        <f t="shared" si="150"/>
        <v>0</v>
      </c>
      <c r="V455" s="71">
        <f t="shared" si="140"/>
        <v>0</v>
      </c>
      <c r="W455" s="71" t="str">
        <f t="shared" si="151"/>
        <v>0</v>
      </c>
      <c r="X455" s="71">
        <f t="shared" si="141"/>
        <v>0</v>
      </c>
      <c r="Y455" s="71" t="str">
        <f t="shared" si="152"/>
        <v>0</v>
      </c>
      <c r="Z455" s="71">
        <f t="shared" si="142"/>
        <v>0</v>
      </c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</row>
    <row r="456" spans="1:39" ht="15.75" thickBot="1">
      <c r="A456" s="102">
        <v>43880.458472222221</v>
      </c>
      <c r="B456" s="64">
        <f>Parâmetros!G445*0.04*46.0055</f>
        <v>12.863137800000001</v>
      </c>
      <c r="C456" s="97">
        <f t="shared" si="153"/>
        <v>12.863137800000001</v>
      </c>
      <c r="D456" s="101">
        <f t="shared" si="132"/>
        <v>2.5726275600000004</v>
      </c>
      <c r="E456" s="60" t="str">
        <f t="shared" si="143"/>
        <v>1</v>
      </c>
      <c r="F456" s="69">
        <f t="shared" si="133"/>
        <v>-141.458440645</v>
      </c>
      <c r="G456" s="60" t="str">
        <f t="shared" si="144"/>
        <v>0</v>
      </c>
      <c r="H456" s="69">
        <f t="shared" si="134"/>
        <v>-29.729220322499998</v>
      </c>
      <c r="I456" s="60" t="str">
        <f t="shared" si="145"/>
        <v>0</v>
      </c>
      <c r="J456" s="69">
        <f t="shared" si="135"/>
        <v>91.04467640271605</v>
      </c>
      <c r="K456" s="60" t="str">
        <f t="shared" si="146"/>
        <v>0</v>
      </c>
      <c r="L456" s="69">
        <f t="shared" si="136"/>
        <v>82.714920472941174</v>
      </c>
      <c r="M456" s="73" t="str">
        <f t="shared" si="147"/>
        <v>0</v>
      </c>
      <c r="N456" s="76">
        <f t="shared" si="137"/>
        <v>2.5726275600000004</v>
      </c>
      <c r="O456" s="77">
        <v>260</v>
      </c>
      <c r="Q456" s="71" t="str">
        <f t="shared" si="148"/>
        <v>1</v>
      </c>
      <c r="R456" s="71">
        <f t="shared" si="138"/>
        <v>1</v>
      </c>
      <c r="S456" s="71" t="str">
        <f t="shared" si="149"/>
        <v>0</v>
      </c>
      <c r="T456" s="71">
        <f t="shared" si="139"/>
        <v>0</v>
      </c>
      <c r="U456" s="71" t="str">
        <f t="shared" si="150"/>
        <v>0</v>
      </c>
      <c r="V456" s="71">
        <f t="shared" si="140"/>
        <v>0</v>
      </c>
      <c r="W456" s="71" t="str">
        <f t="shared" si="151"/>
        <v>0</v>
      </c>
      <c r="X456" s="71">
        <f t="shared" si="141"/>
        <v>0</v>
      </c>
      <c r="Y456" s="71" t="str">
        <f t="shared" si="152"/>
        <v>0</v>
      </c>
      <c r="Z456" s="71">
        <f t="shared" si="142"/>
        <v>0</v>
      </c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</row>
    <row r="457" spans="1:39" ht="15.75" thickBot="1">
      <c r="A457" s="102">
        <v>43880.500138888892</v>
      </c>
      <c r="B457" s="64">
        <f>Parâmetros!G446*0.04*46.0055</f>
        <v>11.298950799999998</v>
      </c>
      <c r="C457" s="97">
        <f t="shared" si="153"/>
        <v>11.298950799999998</v>
      </c>
      <c r="D457" s="101">
        <f t="shared" si="132"/>
        <v>2.2597901599999997</v>
      </c>
      <c r="E457" s="60" t="str">
        <f t="shared" si="143"/>
        <v>1</v>
      </c>
      <c r="F457" s="69">
        <f t="shared" si="133"/>
        <v>-142.98352297</v>
      </c>
      <c r="G457" s="60" t="str">
        <f t="shared" si="144"/>
        <v>0</v>
      </c>
      <c r="H457" s="69">
        <f t="shared" si="134"/>
        <v>-30.491761484999998</v>
      </c>
      <c r="I457" s="60" t="str">
        <f t="shared" si="145"/>
        <v>0</v>
      </c>
      <c r="J457" s="69">
        <f t="shared" si="135"/>
        <v>90.892119892839503</v>
      </c>
      <c r="K457" s="60" t="str">
        <f t="shared" si="146"/>
        <v>0</v>
      </c>
      <c r="L457" s="69">
        <f t="shared" si="136"/>
        <v>82.549300672941186</v>
      </c>
      <c r="M457" s="73" t="str">
        <f t="shared" si="147"/>
        <v>0</v>
      </c>
      <c r="N457" s="76">
        <f t="shared" si="137"/>
        <v>2.2597901599999997</v>
      </c>
      <c r="O457" s="77">
        <v>260</v>
      </c>
      <c r="Q457" s="71" t="str">
        <f t="shared" si="148"/>
        <v>1</v>
      </c>
      <c r="R457" s="71">
        <f t="shared" si="138"/>
        <v>1</v>
      </c>
      <c r="S457" s="71" t="str">
        <f t="shared" si="149"/>
        <v>0</v>
      </c>
      <c r="T457" s="71">
        <f t="shared" si="139"/>
        <v>0</v>
      </c>
      <c r="U457" s="71" t="str">
        <f t="shared" si="150"/>
        <v>0</v>
      </c>
      <c r="V457" s="71">
        <f t="shared" si="140"/>
        <v>0</v>
      </c>
      <c r="W457" s="71" t="str">
        <f t="shared" si="151"/>
        <v>0</v>
      </c>
      <c r="X457" s="71">
        <f t="shared" si="141"/>
        <v>0</v>
      </c>
      <c r="Y457" s="71" t="str">
        <f t="shared" si="152"/>
        <v>0</v>
      </c>
      <c r="Z457" s="71">
        <f t="shared" si="142"/>
        <v>0</v>
      </c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</row>
    <row r="458" spans="1:39" ht="15.75" thickBot="1">
      <c r="A458" s="102">
        <v>43880.541805555556</v>
      </c>
      <c r="B458" s="64">
        <f>Parâmetros!G447*0.04*46.0055</f>
        <v>9.9739923999999984</v>
      </c>
      <c r="C458" s="97">
        <f t="shared" si="153"/>
        <v>9.9739923999999984</v>
      </c>
      <c r="D458" s="101">
        <f t="shared" si="132"/>
        <v>1.9947984799999996</v>
      </c>
      <c r="E458" s="60" t="str">
        <f t="shared" si="143"/>
        <v>1</v>
      </c>
      <c r="F458" s="69">
        <f t="shared" si="133"/>
        <v>-144.27535741</v>
      </c>
      <c r="G458" s="60" t="str">
        <f t="shared" si="144"/>
        <v>0</v>
      </c>
      <c r="H458" s="69">
        <f t="shared" si="134"/>
        <v>-31.137678704999999</v>
      </c>
      <c r="I458" s="60" t="str">
        <f t="shared" si="145"/>
        <v>0</v>
      </c>
      <c r="J458" s="69">
        <f t="shared" si="135"/>
        <v>90.762895555061732</v>
      </c>
      <c r="K458" s="60" t="str">
        <f t="shared" si="146"/>
        <v>0</v>
      </c>
      <c r="L458" s="69">
        <f t="shared" si="136"/>
        <v>82.409010960000003</v>
      </c>
      <c r="M458" s="73" t="str">
        <f t="shared" si="147"/>
        <v>0</v>
      </c>
      <c r="N458" s="76">
        <f t="shared" si="137"/>
        <v>1.9947984799999996</v>
      </c>
      <c r="O458" s="77">
        <v>260</v>
      </c>
      <c r="Q458" s="71" t="str">
        <f t="shared" si="148"/>
        <v>1</v>
      </c>
      <c r="R458" s="71">
        <f t="shared" si="138"/>
        <v>1</v>
      </c>
      <c r="S458" s="71" t="str">
        <f t="shared" si="149"/>
        <v>0</v>
      </c>
      <c r="T458" s="71">
        <f t="shared" si="139"/>
        <v>0</v>
      </c>
      <c r="U458" s="71" t="str">
        <f t="shared" si="150"/>
        <v>0</v>
      </c>
      <c r="V458" s="71">
        <f t="shared" si="140"/>
        <v>0</v>
      </c>
      <c r="W458" s="71" t="str">
        <f t="shared" si="151"/>
        <v>0</v>
      </c>
      <c r="X458" s="71">
        <f t="shared" si="141"/>
        <v>0</v>
      </c>
      <c r="Y458" s="71" t="str">
        <f t="shared" si="152"/>
        <v>0</v>
      </c>
      <c r="Z458" s="71">
        <f t="shared" si="142"/>
        <v>0</v>
      </c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</row>
    <row r="459" spans="1:39" ht="15.75" thickBot="1">
      <c r="A459" s="102">
        <v>43880.583472222221</v>
      </c>
      <c r="B459" s="64">
        <f>Parâmetros!G448*0.04*46.0055</f>
        <v>9.7531659999999984</v>
      </c>
      <c r="C459" s="97">
        <f t="shared" si="153"/>
        <v>9.7531659999999984</v>
      </c>
      <c r="D459" s="101">
        <f t="shared" si="132"/>
        <v>1.9506331999999995</v>
      </c>
      <c r="E459" s="60" t="str">
        <f t="shared" si="143"/>
        <v>1</v>
      </c>
      <c r="F459" s="69">
        <f t="shared" si="133"/>
        <v>-144.49066315000002</v>
      </c>
      <c r="G459" s="60" t="str">
        <f t="shared" si="144"/>
        <v>0</v>
      </c>
      <c r="H459" s="69">
        <f t="shared" si="134"/>
        <v>-31.245331575000009</v>
      </c>
      <c r="I459" s="60" t="str">
        <f t="shared" si="145"/>
        <v>0</v>
      </c>
      <c r="J459" s="69">
        <f t="shared" si="135"/>
        <v>90.741358165432104</v>
      </c>
      <c r="K459" s="60" t="str">
        <f t="shared" si="146"/>
        <v>0</v>
      </c>
      <c r="L459" s="69">
        <f t="shared" si="136"/>
        <v>82.385629341176468</v>
      </c>
      <c r="M459" s="73" t="str">
        <f t="shared" si="147"/>
        <v>0</v>
      </c>
      <c r="N459" s="76">
        <f t="shared" si="137"/>
        <v>1.9506331999999995</v>
      </c>
      <c r="O459" s="77">
        <v>260</v>
      </c>
      <c r="Q459" s="71" t="str">
        <f t="shared" si="148"/>
        <v>1</v>
      </c>
      <c r="R459" s="71">
        <f t="shared" si="138"/>
        <v>1</v>
      </c>
      <c r="S459" s="71" t="str">
        <f t="shared" si="149"/>
        <v>0</v>
      </c>
      <c r="T459" s="71">
        <f t="shared" si="139"/>
        <v>0</v>
      </c>
      <c r="U459" s="71" t="str">
        <f t="shared" si="150"/>
        <v>0</v>
      </c>
      <c r="V459" s="71">
        <f t="shared" si="140"/>
        <v>0</v>
      </c>
      <c r="W459" s="71" t="str">
        <f t="shared" si="151"/>
        <v>0</v>
      </c>
      <c r="X459" s="71">
        <f t="shared" si="141"/>
        <v>0</v>
      </c>
      <c r="Y459" s="71" t="str">
        <f t="shared" si="152"/>
        <v>0</v>
      </c>
      <c r="Z459" s="71">
        <f t="shared" si="142"/>
        <v>0</v>
      </c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</row>
    <row r="460" spans="1:39" ht="15.75" thickBot="1">
      <c r="A460" s="102">
        <v>43880.625138888892</v>
      </c>
      <c r="B460" s="64">
        <f>Parâmetros!G449*0.04*46.0055</f>
        <v>9.7531659999999984</v>
      </c>
      <c r="C460" s="97">
        <f t="shared" si="153"/>
        <v>9.7531659999999984</v>
      </c>
      <c r="D460" s="101">
        <f t="shared" si="132"/>
        <v>1.9506331999999995</v>
      </c>
      <c r="E460" s="60" t="str">
        <f t="shared" si="143"/>
        <v>1</v>
      </c>
      <c r="F460" s="69">
        <f t="shared" si="133"/>
        <v>-144.49066315000002</v>
      </c>
      <c r="G460" s="60" t="str">
        <f t="shared" si="144"/>
        <v>0</v>
      </c>
      <c r="H460" s="69">
        <f t="shared" si="134"/>
        <v>-31.245331575000009</v>
      </c>
      <c r="I460" s="60" t="str">
        <f t="shared" si="145"/>
        <v>0</v>
      </c>
      <c r="J460" s="69">
        <f t="shared" si="135"/>
        <v>90.741358165432104</v>
      </c>
      <c r="K460" s="60" t="str">
        <f t="shared" si="146"/>
        <v>0</v>
      </c>
      <c r="L460" s="69">
        <f t="shared" si="136"/>
        <v>82.385629341176468</v>
      </c>
      <c r="M460" s="73" t="str">
        <f t="shared" si="147"/>
        <v>0</v>
      </c>
      <c r="N460" s="76">
        <f t="shared" si="137"/>
        <v>1.9506331999999995</v>
      </c>
      <c r="O460" s="77">
        <v>260</v>
      </c>
      <c r="Q460" s="71" t="str">
        <f t="shared" si="148"/>
        <v>1</v>
      </c>
      <c r="R460" s="71">
        <f t="shared" si="138"/>
        <v>1</v>
      </c>
      <c r="S460" s="71" t="str">
        <f t="shared" si="149"/>
        <v>0</v>
      </c>
      <c r="T460" s="71">
        <f t="shared" si="139"/>
        <v>0</v>
      </c>
      <c r="U460" s="71" t="str">
        <f t="shared" si="150"/>
        <v>0</v>
      </c>
      <c r="V460" s="71">
        <f t="shared" si="140"/>
        <v>0</v>
      </c>
      <c r="W460" s="71" t="str">
        <f t="shared" si="151"/>
        <v>0</v>
      </c>
      <c r="X460" s="71">
        <f t="shared" si="141"/>
        <v>0</v>
      </c>
      <c r="Y460" s="71" t="str">
        <f t="shared" si="152"/>
        <v>0</v>
      </c>
      <c r="Z460" s="71">
        <f t="shared" si="142"/>
        <v>0</v>
      </c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</row>
    <row r="461" spans="1:39" ht="15.75" thickBot="1">
      <c r="A461" s="102">
        <v>43880.666805555556</v>
      </c>
      <c r="B461" s="64">
        <f>Parâmetros!G450*0.04*46.0055</f>
        <v>9.5507417999999991</v>
      </c>
      <c r="C461" s="97">
        <f t="shared" si="153"/>
        <v>9.5507417999999991</v>
      </c>
      <c r="D461" s="101">
        <f t="shared" ref="D461:D524" si="154">(((C461-$B$4)/($B$5-$B$4))*($B$7-$B$6))+$B$6</f>
        <v>1.91014836</v>
      </c>
      <c r="E461" s="60" t="str">
        <f t="shared" si="143"/>
        <v>1</v>
      </c>
      <c r="F461" s="69">
        <f t="shared" ref="F461:F524" si="155">(((C461-$C$4)/($C$5-$C$4))*($C$7-$C$6))+$C$6</f>
        <v>-144.688026745</v>
      </c>
      <c r="G461" s="60" t="str">
        <f t="shared" si="144"/>
        <v>0</v>
      </c>
      <c r="H461" s="69">
        <f t="shared" ref="H461:H524" si="156">(((C461-$D$4)/($D$5-$D$4))*($D$7-$D$6))+$D$6</f>
        <v>-31.344013372500001</v>
      </c>
      <c r="I461" s="60" t="str">
        <f t="shared" si="145"/>
        <v>0</v>
      </c>
      <c r="J461" s="69">
        <f t="shared" ref="J461:J524" si="157">(((C461-$E$4)/($E$5-$E$4))*($E$7-$E$6))+$E$6</f>
        <v>90.721615558271608</v>
      </c>
      <c r="K461" s="60" t="str">
        <f t="shared" si="146"/>
        <v>0</v>
      </c>
      <c r="L461" s="69">
        <f t="shared" ref="L461:L524" si="158">(((C461-$F$4)/($F$5-$F$4))*($F$7-$F$6))+$F$6</f>
        <v>82.364196190588231</v>
      </c>
      <c r="M461" s="73" t="str">
        <f t="shared" si="147"/>
        <v>0</v>
      </c>
      <c r="N461" s="76">
        <f t="shared" ref="N461:N524" si="159">(D461*E461)+(F461*G461)+(H461*I461)+(J461*K461)+(L461*M461)</f>
        <v>1.91014836</v>
      </c>
      <c r="O461" s="77">
        <v>260</v>
      </c>
      <c r="Q461" s="71" t="str">
        <f t="shared" si="148"/>
        <v>1</v>
      </c>
      <c r="R461" s="71">
        <f t="shared" ref="R461:R524" si="160">Q461*1</f>
        <v>1</v>
      </c>
      <c r="S461" s="71" t="str">
        <f t="shared" si="149"/>
        <v>0</v>
      </c>
      <c r="T461" s="71">
        <f t="shared" ref="T461:T524" si="161">S461*1</f>
        <v>0</v>
      </c>
      <c r="U461" s="71" t="str">
        <f t="shared" si="150"/>
        <v>0</v>
      </c>
      <c r="V461" s="71">
        <f t="shared" ref="V461:V524" si="162">U461*1</f>
        <v>0</v>
      </c>
      <c r="W461" s="71" t="str">
        <f t="shared" si="151"/>
        <v>0</v>
      </c>
      <c r="X461" s="71">
        <f t="shared" ref="X461:X524" si="163">W461*1</f>
        <v>0</v>
      </c>
      <c r="Y461" s="71" t="str">
        <f t="shared" si="152"/>
        <v>0</v>
      </c>
      <c r="Z461" s="71">
        <f t="shared" ref="Z461:Z524" si="164">Y461*1</f>
        <v>0</v>
      </c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</row>
    <row r="462" spans="1:39" ht="15.75" thickBot="1">
      <c r="A462" s="102">
        <v>43880.708472222221</v>
      </c>
      <c r="B462" s="64">
        <f>Parâmetros!G451*0.04*46.0055</f>
        <v>10.912504599999998</v>
      </c>
      <c r="C462" s="97">
        <f t="shared" si="153"/>
        <v>10.912504599999998</v>
      </c>
      <c r="D462" s="101">
        <f t="shared" si="154"/>
        <v>2.1825009199999998</v>
      </c>
      <c r="E462" s="60" t="str">
        <f t="shared" ref="E462:E525" si="165">IF(AND(D462&lt;=40,D462&gt;=0),"1","0")</f>
        <v>1</v>
      </c>
      <c r="F462" s="69">
        <f t="shared" si="155"/>
        <v>-143.36030801499999</v>
      </c>
      <c r="G462" s="60" t="str">
        <f t="shared" ref="G462:G525" si="166">IF(AND(F462&lt;=80,F462&gt;41),"1","0")</f>
        <v>0</v>
      </c>
      <c r="H462" s="69">
        <f t="shared" si="156"/>
        <v>-30.680154007499993</v>
      </c>
      <c r="I462" s="60" t="str">
        <f t="shared" ref="I462:I525" si="167">IF(AND(H462&lt;=120,H462&gt;81),"1","0")</f>
        <v>0</v>
      </c>
      <c r="J462" s="69">
        <f t="shared" si="157"/>
        <v>90.85442946098766</v>
      </c>
      <c r="K462" s="60" t="str">
        <f t="shared" ref="K462:K525" si="168">IF(AND(J462&lt;=200,J462&gt;121),"1","0")</f>
        <v>0</v>
      </c>
      <c r="L462" s="69">
        <f t="shared" si="158"/>
        <v>82.508382839999996</v>
      </c>
      <c r="M462" s="73" t="str">
        <f t="shared" ref="M462:M525" si="169">IF(AND(L462&lt;999,L462&gt;201),"1","0")</f>
        <v>0</v>
      </c>
      <c r="N462" s="76">
        <f t="shared" si="159"/>
        <v>2.1825009199999998</v>
      </c>
      <c r="O462" s="77">
        <v>260</v>
      </c>
      <c r="Q462" s="71" t="str">
        <f t="shared" ref="Q462:Q525" si="170">IF(AND(N462&lt;40.5,N462&gt;=0),"1","0")</f>
        <v>1</v>
      </c>
      <c r="R462" s="71">
        <f t="shared" si="160"/>
        <v>1</v>
      </c>
      <c r="S462" s="71" t="str">
        <f t="shared" ref="S462:S525" si="171">IF(AND(N462&lt;80.5,N462&gt;=40.5),"1","0")</f>
        <v>0</v>
      </c>
      <c r="T462" s="71">
        <f t="shared" si="161"/>
        <v>0</v>
      </c>
      <c r="U462" s="71" t="str">
        <f t="shared" ref="U462:U525" si="172">IF(AND(N462&lt;120.5,N462&gt;=80.5),"1","0")</f>
        <v>0</v>
      </c>
      <c r="V462" s="71">
        <f t="shared" si="162"/>
        <v>0</v>
      </c>
      <c r="W462" s="71" t="str">
        <f t="shared" ref="W462:W525" si="173">IF(AND(N462&lt;200.5,N462&gt;=120.5),"1","0")</f>
        <v>0</v>
      </c>
      <c r="X462" s="71">
        <f t="shared" si="163"/>
        <v>0</v>
      </c>
      <c r="Y462" s="71" t="str">
        <f t="shared" ref="Y462:Y525" si="174">IF(AND(N462&lt;999,N462&gt;=200.5),"1","0")</f>
        <v>0</v>
      </c>
      <c r="Z462" s="71">
        <f t="shared" si="164"/>
        <v>0</v>
      </c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</row>
    <row r="463" spans="1:39" ht="15.75" thickBot="1">
      <c r="A463" s="102">
        <v>43880.750138888892</v>
      </c>
      <c r="B463" s="64">
        <f>Parâmetros!G452*0.04*46.0055</f>
        <v>15.697076599999999</v>
      </c>
      <c r="C463" s="97">
        <f t="shared" ref="C463:C526" si="175">B463</f>
        <v>15.697076599999999</v>
      </c>
      <c r="D463" s="101">
        <f t="shared" si="154"/>
        <v>3.1394153199999995</v>
      </c>
      <c r="E463" s="60" t="str">
        <f t="shared" si="165"/>
        <v>1</v>
      </c>
      <c r="F463" s="69">
        <f t="shared" si="155"/>
        <v>-138.69535031500001</v>
      </c>
      <c r="G463" s="60" t="str">
        <f t="shared" si="166"/>
        <v>0</v>
      </c>
      <c r="H463" s="69">
        <f t="shared" si="156"/>
        <v>-28.347675157500007</v>
      </c>
      <c r="I463" s="60" t="str">
        <f t="shared" si="167"/>
        <v>0</v>
      </c>
      <c r="J463" s="69">
        <f t="shared" si="157"/>
        <v>91.321072902962968</v>
      </c>
      <c r="K463" s="60" t="str">
        <f t="shared" si="168"/>
        <v>0</v>
      </c>
      <c r="L463" s="69">
        <f t="shared" si="158"/>
        <v>83.014984581176449</v>
      </c>
      <c r="M463" s="73" t="str">
        <f t="shared" si="169"/>
        <v>0</v>
      </c>
      <c r="N463" s="76">
        <f t="shared" si="159"/>
        <v>3.1394153199999995</v>
      </c>
      <c r="O463" s="77">
        <v>260</v>
      </c>
      <c r="Q463" s="71" t="str">
        <f t="shared" si="170"/>
        <v>1</v>
      </c>
      <c r="R463" s="71">
        <f t="shared" si="160"/>
        <v>1</v>
      </c>
      <c r="S463" s="71" t="str">
        <f t="shared" si="171"/>
        <v>0</v>
      </c>
      <c r="T463" s="71">
        <f t="shared" si="161"/>
        <v>0</v>
      </c>
      <c r="U463" s="71" t="str">
        <f t="shared" si="172"/>
        <v>0</v>
      </c>
      <c r="V463" s="71">
        <f t="shared" si="162"/>
        <v>0</v>
      </c>
      <c r="W463" s="71" t="str">
        <f t="shared" si="173"/>
        <v>0</v>
      </c>
      <c r="X463" s="71">
        <f t="shared" si="163"/>
        <v>0</v>
      </c>
      <c r="Y463" s="71" t="str">
        <f t="shared" si="174"/>
        <v>0</v>
      </c>
      <c r="Z463" s="71">
        <f t="shared" si="164"/>
        <v>0</v>
      </c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</row>
    <row r="464" spans="1:39" ht="15.75" thickBot="1">
      <c r="A464" s="102">
        <v>43880.791805555556</v>
      </c>
      <c r="B464" s="64">
        <f>Parâmetros!G453*0.04*46.0055</f>
        <v>14.813770999999999</v>
      </c>
      <c r="C464" s="97">
        <f t="shared" si="175"/>
        <v>14.813770999999999</v>
      </c>
      <c r="D464" s="101">
        <f t="shared" si="154"/>
        <v>2.9627541999999996</v>
      </c>
      <c r="E464" s="60" t="str">
        <f t="shared" si="165"/>
        <v>1</v>
      </c>
      <c r="F464" s="69">
        <f t="shared" si="155"/>
        <v>-139.55657327500001</v>
      </c>
      <c r="G464" s="60" t="str">
        <f t="shared" si="166"/>
        <v>0</v>
      </c>
      <c r="H464" s="69">
        <f t="shared" si="156"/>
        <v>-28.778286637500003</v>
      </c>
      <c r="I464" s="60" t="str">
        <f t="shared" si="167"/>
        <v>0</v>
      </c>
      <c r="J464" s="69">
        <f t="shared" si="157"/>
        <v>91.234923344444439</v>
      </c>
      <c r="K464" s="60" t="str">
        <f t="shared" si="168"/>
        <v>0</v>
      </c>
      <c r="L464" s="69">
        <f t="shared" si="158"/>
        <v>82.921458105882365</v>
      </c>
      <c r="M464" s="73" t="str">
        <f t="shared" si="169"/>
        <v>0</v>
      </c>
      <c r="N464" s="76">
        <f t="shared" si="159"/>
        <v>2.9627541999999996</v>
      </c>
      <c r="O464" s="77">
        <v>260</v>
      </c>
      <c r="Q464" s="71" t="str">
        <f t="shared" si="170"/>
        <v>1</v>
      </c>
      <c r="R464" s="71">
        <f t="shared" si="160"/>
        <v>1</v>
      </c>
      <c r="S464" s="71" t="str">
        <f t="shared" si="171"/>
        <v>0</v>
      </c>
      <c r="T464" s="71">
        <f t="shared" si="161"/>
        <v>0</v>
      </c>
      <c r="U464" s="71" t="str">
        <f t="shared" si="172"/>
        <v>0</v>
      </c>
      <c r="V464" s="71">
        <f t="shared" si="162"/>
        <v>0</v>
      </c>
      <c r="W464" s="71" t="str">
        <f t="shared" si="173"/>
        <v>0</v>
      </c>
      <c r="X464" s="71">
        <f t="shared" si="163"/>
        <v>0</v>
      </c>
      <c r="Y464" s="71" t="str">
        <f t="shared" si="174"/>
        <v>0</v>
      </c>
      <c r="Z464" s="71">
        <f t="shared" si="164"/>
        <v>0</v>
      </c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</row>
    <row r="465" spans="1:39" ht="15.75" thickBot="1">
      <c r="A465" s="102">
        <v>43880.833472222221</v>
      </c>
      <c r="B465" s="64">
        <f>Parâmetros!G454*0.04*46.0055</f>
        <v>11.262146400000001</v>
      </c>
      <c r="C465" s="97">
        <f t="shared" si="175"/>
        <v>11.262146400000001</v>
      </c>
      <c r="D465" s="101">
        <f t="shared" si="154"/>
        <v>2.2524292800000003</v>
      </c>
      <c r="E465" s="60" t="str">
        <f t="shared" si="165"/>
        <v>1</v>
      </c>
      <c r="F465" s="69">
        <f t="shared" si="155"/>
        <v>-143.01940725999998</v>
      </c>
      <c r="G465" s="60" t="str">
        <f t="shared" si="166"/>
        <v>0</v>
      </c>
      <c r="H465" s="69">
        <f t="shared" si="156"/>
        <v>-30.50970362999999</v>
      </c>
      <c r="I465" s="60" t="str">
        <f t="shared" si="167"/>
        <v>0</v>
      </c>
      <c r="J465" s="69">
        <f t="shared" si="157"/>
        <v>90.888530327901236</v>
      </c>
      <c r="K465" s="60" t="str">
        <f t="shared" si="168"/>
        <v>0</v>
      </c>
      <c r="L465" s="69">
        <f t="shared" si="158"/>
        <v>82.545403736470575</v>
      </c>
      <c r="M465" s="73" t="str">
        <f t="shared" si="169"/>
        <v>0</v>
      </c>
      <c r="N465" s="76">
        <f t="shared" si="159"/>
        <v>2.2524292800000003</v>
      </c>
      <c r="O465" s="77">
        <v>260</v>
      </c>
      <c r="Q465" s="71" t="str">
        <f t="shared" si="170"/>
        <v>1</v>
      </c>
      <c r="R465" s="71">
        <f t="shared" si="160"/>
        <v>1</v>
      </c>
      <c r="S465" s="71" t="str">
        <f t="shared" si="171"/>
        <v>0</v>
      </c>
      <c r="T465" s="71">
        <f t="shared" si="161"/>
        <v>0</v>
      </c>
      <c r="U465" s="71" t="str">
        <f t="shared" si="172"/>
        <v>0</v>
      </c>
      <c r="V465" s="71">
        <f t="shared" si="162"/>
        <v>0</v>
      </c>
      <c r="W465" s="71" t="str">
        <f t="shared" si="173"/>
        <v>0</v>
      </c>
      <c r="X465" s="71">
        <f t="shared" si="163"/>
        <v>0</v>
      </c>
      <c r="Y465" s="71" t="str">
        <f t="shared" si="174"/>
        <v>0</v>
      </c>
      <c r="Z465" s="71">
        <f t="shared" si="164"/>
        <v>0</v>
      </c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</row>
    <row r="466" spans="1:39" ht="15.75" thickBot="1">
      <c r="A466" s="102">
        <v>43880.875138888892</v>
      </c>
      <c r="B466" s="64">
        <f>Parâmetros!G455*0.04*46.0055</f>
        <v>8.2809899999999992</v>
      </c>
      <c r="C466" s="97">
        <f t="shared" si="175"/>
        <v>8.2809899999999992</v>
      </c>
      <c r="D466" s="101">
        <f t="shared" si="154"/>
        <v>1.6561979999999998</v>
      </c>
      <c r="E466" s="60" t="str">
        <f t="shared" si="165"/>
        <v>1</v>
      </c>
      <c r="F466" s="69">
        <f t="shared" si="155"/>
        <v>-145.92603474999999</v>
      </c>
      <c r="G466" s="60" t="str">
        <f t="shared" si="166"/>
        <v>0</v>
      </c>
      <c r="H466" s="69">
        <f t="shared" si="156"/>
        <v>-31.963017374999993</v>
      </c>
      <c r="I466" s="60" t="str">
        <f t="shared" si="167"/>
        <v>0</v>
      </c>
      <c r="J466" s="69">
        <f t="shared" si="157"/>
        <v>90.597775567901238</v>
      </c>
      <c r="K466" s="60" t="str">
        <f t="shared" si="168"/>
        <v>0</v>
      </c>
      <c r="L466" s="69">
        <f t="shared" si="158"/>
        <v>82.229751882352943</v>
      </c>
      <c r="M466" s="73" t="str">
        <f t="shared" si="169"/>
        <v>0</v>
      </c>
      <c r="N466" s="76">
        <f t="shared" si="159"/>
        <v>1.6561979999999998</v>
      </c>
      <c r="O466" s="77">
        <v>260</v>
      </c>
      <c r="Q466" s="71" t="str">
        <f t="shared" si="170"/>
        <v>1</v>
      </c>
      <c r="R466" s="71">
        <f t="shared" si="160"/>
        <v>1</v>
      </c>
      <c r="S466" s="71" t="str">
        <f t="shared" si="171"/>
        <v>0</v>
      </c>
      <c r="T466" s="71">
        <f t="shared" si="161"/>
        <v>0</v>
      </c>
      <c r="U466" s="71" t="str">
        <f t="shared" si="172"/>
        <v>0</v>
      </c>
      <c r="V466" s="71">
        <f t="shared" si="162"/>
        <v>0</v>
      </c>
      <c r="W466" s="71" t="str">
        <f t="shared" si="173"/>
        <v>0</v>
      </c>
      <c r="X466" s="71">
        <f t="shared" si="163"/>
        <v>0</v>
      </c>
      <c r="Y466" s="71" t="str">
        <f t="shared" si="174"/>
        <v>0</v>
      </c>
      <c r="Z466" s="71">
        <f t="shared" si="164"/>
        <v>0</v>
      </c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</row>
    <row r="467" spans="1:39" ht="15.75" thickBot="1">
      <c r="A467" s="102">
        <v>43880.916805555556</v>
      </c>
      <c r="B467" s="64">
        <f>Parâmetros!G456*0.04*46.0055</f>
        <v>7.4896954000000013</v>
      </c>
      <c r="C467" s="97">
        <f t="shared" si="175"/>
        <v>7.4896954000000013</v>
      </c>
      <c r="D467" s="101">
        <f t="shared" si="154"/>
        <v>1.4979390800000003</v>
      </c>
      <c r="E467" s="60" t="str">
        <f t="shared" si="165"/>
        <v>1</v>
      </c>
      <c r="F467" s="69">
        <f t="shared" si="155"/>
        <v>-146.69754698500003</v>
      </c>
      <c r="G467" s="60" t="str">
        <f t="shared" si="166"/>
        <v>0</v>
      </c>
      <c r="H467" s="69">
        <f t="shared" si="156"/>
        <v>-32.348773492500015</v>
      </c>
      <c r="I467" s="60" t="str">
        <f t="shared" si="167"/>
        <v>0</v>
      </c>
      <c r="J467" s="69">
        <f t="shared" si="157"/>
        <v>90.520599921728405</v>
      </c>
      <c r="K467" s="60" t="str">
        <f t="shared" si="168"/>
        <v>0</v>
      </c>
      <c r="L467" s="69">
        <f t="shared" si="158"/>
        <v>82.145967748235307</v>
      </c>
      <c r="M467" s="73" t="str">
        <f t="shared" si="169"/>
        <v>0</v>
      </c>
      <c r="N467" s="76">
        <f t="shared" si="159"/>
        <v>1.4979390800000003</v>
      </c>
      <c r="O467" s="77">
        <v>260</v>
      </c>
      <c r="Q467" s="71" t="str">
        <f t="shared" si="170"/>
        <v>1</v>
      </c>
      <c r="R467" s="71">
        <f t="shared" si="160"/>
        <v>1</v>
      </c>
      <c r="S467" s="71" t="str">
        <f t="shared" si="171"/>
        <v>0</v>
      </c>
      <c r="T467" s="71">
        <f t="shared" si="161"/>
        <v>0</v>
      </c>
      <c r="U467" s="71" t="str">
        <f t="shared" si="172"/>
        <v>0</v>
      </c>
      <c r="V467" s="71">
        <f t="shared" si="162"/>
        <v>0</v>
      </c>
      <c r="W467" s="71" t="str">
        <f t="shared" si="173"/>
        <v>0</v>
      </c>
      <c r="X467" s="71">
        <f t="shared" si="163"/>
        <v>0</v>
      </c>
      <c r="Y467" s="71" t="str">
        <f t="shared" si="174"/>
        <v>0</v>
      </c>
      <c r="Z467" s="71">
        <f t="shared" si="164"/>
        <v>0</v>
      </c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</row>
    <row r="468" spans="1:39" ht="15.75" thickBot="1">
      <c r="A468" s="102">
        <v>43880.958472222221</v>
      </c>
      <c r="B468" s="64">
        <f>Parâmetros!G457*0.04*46.0055</f>
        <v>11.979832200000001</v>
      </c>
      <c r="C468" s="97">
        <f t="shared" si="175"/>
        <v>11.979832200000001</v>
      </c>
      <c r="D468" s="101">
        <f t="shared" si="154"/>
        <v>2.3959664400000005</v>
      </c>
      <c r="E468" s="60" t="str">
        <f t="shared" si="165"/>
        <v>1</v>
      </c>
      <c r="F468" s="69">
        <f t="shared" si="155"/>
        <v>-142.31966360499999</v>
      </c>
      <c r="G468" s="60" t="str">
        <f t="shared" si="166"/>
        <v>0</v>
      </c>
      <c r="H468" s="69">
        <f t="shared" si="156"/>
        <v>-30.159831802499994</v>
      </c>
      <c r="I468" s="60" t="str">
        <f t="shared" si="167"/>
        <v>0</v>
      </c>
      <c r="J468" s="69">
        <f t="shared" si="157"/>
        <v>90.958526844197522</v>
      </c>
      <c r="K468" s="60" t="str">
        <f t="shared" si="168"/>
        <v>0</v>
      </c>
      <c r="L468" s="69">
        <f t="shared" si="158"/>
        <v>82.621393997647047</v>
      </c>
      <c r="M468" s="73" t="str">
        <f t="shared" si="169"/>
        <v>0</v>
      </c>
      <c r="N468" s="76">
        <f t="shared" si="159"/>
        <v>2.3959664400000005</v>
      </c>
      <c r="O468" s="77">
        <v>260</v>
      </c>
      <c r="Q468" s="71" t="str">
        <f t="shared" si="170"/>
        <v>1</v>
      </c>
      <c r="R468" s="71">
        <f t="shared" si="160"/>
        <v>1</v>
      </c>
      <c r="S468" s="71" t="str">
        <f t="shared" si="171"/>
        <v>0</v>
      </c>
      <c r="T468" s="71">
        <f t="shared" si="161"/>
        <v>0</v>
      </c>
      <c r="U468" s="71" t="str">
        <f t="shared" si="172"/>
        <v>0</v>
      </c>
      <c r="V468" s="71">
        <f t="shared" si="162"/>
        <v>0</v>
      </c>
      <c r="W468" s="71" t="str">
        <f t="shared" si="173"/>
        <v>0</v>
      </c>
      <c r="X468" s="71">
        <f t="shared" si="163"/>
        <v>0</v>
      </c>
      <c r="Y468" s="71" t="str">
        <f t="shared" si="174"/>
        <v>0</v>
      </c>
      <c r="Z468" s="71">
        <f t="shared" si="164"/>
        <v>0</v>
      </c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</row>
    <row r="469" spans="1:39" ht="15.75" thickBot="1">
      <c r="A469" s="102">
        <v>43881.000138888892</v>
      </c>
      <c r="B469" s="64">
        <f>Parâmetros!G458*0.04*46.0055</f>
        <v>12.329473999999999</v>
      </c>
      <c r="C469" s="97">
        <f t="shared" si="175"/>
        <v>12.329473999999999</v>
      </c>
      <c r="D469" s="101">
        <f t="shared" si="154"/>
        <v>2.4658948000000001</v>
      </c>
      <c r="E469" s="60" t="str">
        <f t="shared" si="165"/>
        <v>1</v>
      </c>
      <c r="F469" s="69">
        <f t="shared" si="155"/>
        <v>-141.97876285000001</v>
      </c>
      <c r="G469" s="60" t="str">
        <f t="shared" si="166"/>
        <v>0</v>
      </c>
      <c r="H469" s="69">
        <f t="shared" si="156"/>
        <v>-29.989381425000005</v>
      </c>
      <c r="I469" s="60" t="str">
        <f t="shared" si="167"/>
        <v>0</v>
      </c>
      <c r="J469" s="69">
        <f t="shared" si="157"/>
        <v>90.992627711111112</v>
      </c>
      <c r="K469" s="60" t="str">
        <f t="shared" si="168"/>
        <v>0</v>
      </c>
      <c r="L469" s="69">
        <f t="shared" si="158"/>
        <v>82.658414894117627</v>
      </c>
      <c r="M469" s="73" t="str">
        <f t="shared" si="169"/>
        <v>0</v>
      </c>
      <c r="N469" s="76">
        <f t="shared" si="159"/>
        <v>2.4658948000000001</v>
      </c>
      <c r="O469" s="77">
        <v>260</v>
      </c>
      <c r="Q469" s="71" t="str">
        <f t="shared" si="170"/>
        <v>1</v>
      </c>
      <c r="R469" s="71">
        <f t="shared" si="160"/>
        <v>1</v>
      </c>
      <c r="S469" s="71" t="str">
        <f t="shared" si="171"/>
        <v>0</v>
      </c>
      <c r="T469" s="71">
        <f t="shared" si="161"/>
        <v>0</v>
      </c>
      <c r="U469" s="71" t="str">
        <f t="shared" si="172"/>
        <v>0</v>
      </c>
      <c r="V469" s="71">
        <f t="shared" si="162"/>
        <v>0</v>
      </c>
      <c r="W469" s="71" t="str">
        <f t="shared" si="173"/>
        <v>0</v>
      </c>
      <c r="X469" s="71">
        <f t="shared" si="163"/>
        <v>0</v>
      </c>
      <c r="Y469" s="71" t="str">
        <f t="shared" si="174"/>
        <v>0</v>
      </c>
      <c r="Z469" s="71">
        <f t="shared" si="164"/>
        <v>0</v>
      </c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</row>
    <row r="470" spans="1:39" ht="15.75" thickBot="1">
      <c r="A470" s="102">
        <v>43881.041805555556</v>
      </c>
      <c r="B470" s="64">
        <f>Parâmetros!G459*0.04*46.0055</f>
        <v>9.5507417999999991</v>
      </c>
      <c r="C470" s="97">
        <f t="shared" si="175"/>
        <v>9.5507417999999991</v>
      </c>
      <c r="D470" s="101">
        <f t="shared" si="154"/>
        <v>1.91014836</v>
      </c>
      <c r="E470" s="60" t="str">
        <f t="shared" si="165"/>
        <v>1</v>
      </c>
      <c r="F470" s="69">
        <f t="shared" si="155"/>
        <v>-144.688026745</v>
      </c>
      <c r="G470" s="60" t="str">
        <f t="shared" si="166"/>
        <v>0</v>
      </c>
      <c r="H470" s="69">
        <f t="shared" si="156"/>
        <v>-31.344013372500001</v>
      </c>
      <c r="I470" s="60" t="str">
        <f t="shared" si="167"/>
        <v>0</v>
      </c>
      <c r="J470" s="69">
        <f t="shared" si="157"/>
        <v>90.721615558271608</v>
      </c>
      <c r="K470" s="60" t="str">
        <f t="shared" si="168"/>
        <v>0</v>
      </c>
      <c r="L470" s="69">
        <f t="shared" si="158"/>
        <v>82.364196190588231</v>
      </c>
      <c r="M470" s="73" t="str">
        <f t="shared" si="169"/>
        <v>0</v>
      </c>
      <c r="N470" s="76">
        <f t="shared" si="159"/>
        <v>1.91014836</v>
      </c>
      <c r="O470" s="77">
        <v>260</v>
      </c>
      <c r="Q470" s="71" t="str">
        <f t="shared" si="170"/>
        <v>1</v>
      </c>
      <c r="R470" s="71">
        <f t="shared" si="160"/>
        <v>1</v>
      </c>
      <c r="S470" s="71" t="str">
        <f t="shared" si="171"/>
        <v>0</v>
      </c>
      <c r="T470" s="71">
        <f t="shared" si="161"/>
        <v>0</v>
      </c>
      <c r="U470" s="71" t="str">
        <f t="shared" si="172"/>
        <v>0</v>
      </c>
      <c r="V470" s="71">
        <f t="shared" si="162"/>
        <v>0</v>
      </c>
      <c r="W470" s="71" t="str">
        <f t="shared" si="173"/>
        <v>0</v>
      </c>
      <c r="X470" s="71">
        <f t="shared" si="163"/>
        <v>0</v>
      </c>
      <c r="Y470" s="71" t="str">
        <f t="shared" si="174"/>
        <v>0</v>
      </c>
      <c r="Z470" s="71">
        <f t="shared" si="164"/>
        <v>0</v>
      </c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</row>
    <row r="471" spans="1:39" ht="15.75" thickBot="1">
      <c r="A471" s="102">
        <v>43881.083472222221</v>
      </c>
      <c r="B471" s="64">
        <f>Parâmetros!G460*0.04*46.0055</f>
        <v>12.274267399999999</v>
      </c>
      <c r="C471" s="97">
        <f t="shared" si="175"/>
        <v>12.274267399999999</v>
      </c>
      <c r="D471" s="101">
        <f t="shared" si="154"/>
        <v>2.4548534799999997</v>
      </c>
      <c r="E471" s="60" t="str">
        <f t="shared" si="165"/>
        <v>1</v>
      </c>
      <c r="F471" s="69">
        <f t="shared" si="155"/>
        <v>-142.03258928500003</v>
      </c>
      <c r="G471" s="60" t="str">
        <f t="shared" si="166"/>
        <v>0</v>
      </c>
      <c r="H471" s="69">
        <f t="shared" si="156"/>
        <v>-30.016294642500014</v>
      </c>
      <c r="I471" s="60" t="str">
        <f t="shared" si="167"/>
        <v>0</v>
      </c>
      <c r="J471" s="69">
        <f t="shared" si="157"/>
        <v>90.987243363703698</v>
      </c>
      <c r="K471" s="60" t="str">
        <f t="shared" si="168"/>
        <v>0</v>
      </c>
      <c r="L471" s="69">
        <f t="shared" si="158"/>
        <v>82.652569489411775</v>
      </c>
      <c r="M471" s="73" t="str">
        <f t="shared" si="169"/>
        <v>0</v>
      </c>
      <c r="N471" s="76">
        <f t="shared" si="159"/>
        <v>2.4548534799999997</v>
      </c>
      <c r="O471" s="77">
        <v>260</v>
      </c>
      <c r="Q471" s="71" t="str">
        <f t="shared" si="170"/>
        <v>1</v>
      </c>
      <c r="R471" s="71">
        <f t="shared" si="160"/>
        <v>1</v>
      </c>
      <c r="S471" s="71" t="str">
        <f t="shared" si="171"/>
        <v>0</v>
      </c>
      <c r="T471" s="71">
        <f t="shared" si="161"/>
        <v>0</v>
      </c>
      <c r="U471" s="71" t="str">
        <f t="shared" si="172"/>
        <v>0</v>
      </c>
      <c r="V471" s="71">
        <f t="shared" si="162"/>
        <v>0</v>
      </c>
      <c r="W471" s="71" t="str">
        <f t="shared" si="173"/>
        <v>0</v>
      </c>
      <c r="X471" s="71">
        <f t="shared" si="163"/>
        <v>0</v>
      </c>
      <c r="Y471" s="71" t="str">
        <f t="shared" si="174"/>
        <v>0</v>
      </c>
      <c r="Z471" s="71">
        <f t="shared" si="164"/>
        <v>0</v>
      </c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</row>
    <row r="472" spans="1:39" ht="15.75" thickBot="1">
      <c r="A472" s="102">
        <v>43881.125138888892</v>
      </c>
      <c r="B472" s="64">
        <f>Parâmetros!G461*0.04*46.0055</f>
        <v>11.8510168</v>
      </c>
      <c r="C472" s="97">
        <f t="shared" si="175"/>
        <v>11.8510168</v>
      </c>
      <c r="D472" s="101">
        <f t="shared" si="154"/>
        <v>2.3702033600000001</v>
      </c>
      <c r="E472" s="60" t="str">
        <f t="shared" si="165"/>
        <v>1</v>
      </c>
      <c r="F472" s="69">
        <f t="shared" si="155"/>
        <v>-142.44525862</v>
      </c>
      <c r="G472" s="60" t="str">
        <f t="shared" si="166"/>
        <v>0</v>
      </c>
      <c r="H472" s="69">
        <f t="shared" si="156"/>
        <v>-30.222629310000002</v>
      </c>
      <c r="I472" s="60" t="str">
        <f t="shared" si="167"/>
        <v>0</v>
      </c>
      <c r="J472" s="69">
        <f t="shared" si="157"/>
        <v>90.945963366913588</v>
      </c>
      <c r="K472" s="60" t="str">
        <f t="shared" si="168"/>
        <v>0</v>
      </c>
      <c r="L472" s="69">
        <f t="shared" si="158"/>
        <v>82.607754720000003</v>
      </c>
      <c r="M472" s="73" t="str">
        <f t="shared" si="169"/>
        <v>0</v>
      </c>
      <c r="N472" s="76">
        <f t="shared" si="159"/>
        <v>2.3702033600000001</v>
      </c>
      <c r="O472" s="77">
        <v>260</v>
      </c>
      <c r="Q472" s="71" t="str">
        <f t="shared" si="170"/>
        <v>1</v>
      </c>
      <c r="R472" s="71">
        <f t="shared" si="160"/>
        <v>1</v>
      </c>
      <c r="S472" s="71" t="str">
        <f t="shared" si="171"/>
        <v>0</v>
      </c>
      <c r="T472" s="71">
        <f t="shared" si="161"/>
        <v>0</v>
      </c>
      <c r="U472" s="71" t="str">
        <f t="shared" si="172"/>
        <v>0</v>
      </c>
      <c r="V472" s="71">
        <f t="shared" si="162"/>
        <v>0</v>
      </c>
      <c r="W472" s="71" t="str">
        <f t="shared" si="173"/>
        <v>0</v>
      </c>
      <c r="X472" s="71">
        <f t="shared" si="163"/>
        <v>0</v>
      </c>
      <c r="Y472" s="71" t="str">
        <f t="shared" si="174"/>
        <v>0</v>
      </c>
      <c r="Z472" s="71">
        <f t="shared" si="164"/>
        <v>0</v>
      </c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</row>
    <row r="473" spans="1:39" ht="15.75" thickBot="1">
      <c r="A473" s="102">
        <v>43881.166805555556</v>
      </c>
      <c r="B473" s="64">
        <f>Parâmetros!G462*0.04*46.0055</f>
        <v>9.6979593999999985</v>
      </c>
      <c r="C473" s="97">
        <f t="shared" si="175"/>
        <v>9.6979593999999985</v>
      </c>
      <c r="D473" s="101">
        <f t="shared" si="154"/>
        <v>1.9395918799999998</v>
      </c>
      <c r="E473" s="60" t="str">
        <f t="shared" si="165"/>
        <v>1</v>
      </c>
      <c r="F473" s="69">
        <f t="shared" si="155"/>
        <v>-144.54448958499998</v>
      </c>
      <c r="G473" s="60" t="str">
        <f t="shared" si="166"/>
        <v>0</v>
      </c>
      <c r="H473" s="69">
        <f t="shared" si="156"/>
        <v>-31.27224479249999</v>
      </c>
      <c r="I473" s="60" t="str">
        <f t="shared" si="167"/>
        <v>0</v>
      </c>
      <c r="J473" s="69">
        <f t="shared" si="157"/>
        <v>90.735973818024689</v>
      </c>
      <c r="K473" s="60" t="str">
        <f t="shared" si="168"/>
        <v>0</v>
      </c>
      <c r="L473" s="69">
        <f t="shared" si="158"/>
        <v>82.379783936470588</v>
      </c>
      <c r="M473" s="73" t="str">
        <f t="shared" si="169"/>
        <v>0</v>
      </c>
      <c r="N473" s="76">
        <f t="shared" si="159"/>
        <v>1.9395918799999998</v>
      </c>
      <c r="O473" s="77">
        <v>260</v>
      </c>
      <c r="Q473" s="71" t="str">
        <f t="shared" si="170"/>
        <v>1</v>
      </c>
      <c r="R473" s="71">
        <f t="shared" si="160"/>
        <v>1</v>
      </c>
      <c r="S473" s="71" t="str">
        <f t="shared" si="171"/>
        <v>0</v>
      </c>
      <c r="T473" s="71">
        <f t="shared" si="161"/>
        <v>0</v>
      </c>
      <c r="U473" s="71" t="str">
        <f t="shared" si="172"/>
        <v>0</v>
      </c>
      <c r="V473" s="71">
        <f t="shared" si="162"/>
        <v>0</v>
      </c>
      <c r="W473" s="71" t="str">
        <f t="shared" si="173"/>
        <v>0</v>
      </c>
      <c r="X473" s="71">
        <f t="shared" si="163"/>
        <v>0</v>
      </c>
      <c r="Y473" s="71" t="str">
        <f t="shared" si="174"/>
        <v>0</v>
      </c>
      <c r="Z473" s="71">
        <f t="shared" si="164"/>
        <v>0</v>
      </c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</row>
    <row r="474" spans="1:39" ht="15.75" thickBot="1">
      <c r="A474" s="102">
        <v>43881.208472222221</v>
      </c>
      <c r="B474" s="64">
        <f>Parâmetros!G463*0.04*46.0055</f>
        <v>10.12121</v>
      </c>
      <c r="C474" s="97">
        <f t="shared" si="175"/>
        <v>10.12121</v>
      </c>
      <c r="D474" s="101">
        <f t="shared" si="154"/>
        <v>2.0242420000000001</v>
      </c>
      <c r="E474" s="60" t="str">
        <f t="shared" si="165"/>
        <v>1</v>
      </c>
      <c r="F474" s="69">
        <f t="shared" si="155"/>
        <v>-144.13182025</v>
      </c>
      <c r="G474" s="60" t="str">
        <f t="shared" si="166"/>
        <v>0</v>
      </c>
      <c r="H474" s="69">
        <f t="shared" si="156"/>
        <v>-31.065910125000002</v>
      </c>
      <c r="I474" s="60" t="str">
        <f t="shared" si="167"/>
        <v>0</v>
      </c>
      <c r="J474" s="69">
        <f t="shared" si="157"/>
        <v>90.777253814814813</v>
      </c>
      <c r="K474" s="60" t="str">
        <f t="shared" si="168"/>
        <v>0</v>
      </c>
      <c r="L474" s="69">
        <f t="shared" si="158"/>
        <v>82.42459870588236</v>
      </c>
      <c r="M474" s="73" t="str">
        <f t="shared" si="169"/>
        <v>0</v>
      </c>
      <c r="N474" s="76">
        <f t="shared" si="159"/>
        <v>2.0242420000000001</v>
      </c>
      <c r="O474" s="77">
        <v>260</v>
      </c>
      <c r="Q474" s="71" t="str">
        <f t="shared" si="170"/>
        <v>1</v>
      </c>
      <c r="R474" s="71">
        <f t="shared" si="160"/>
        <v>1</v>
      </c>
      <c r="S474" s="71" t="str">
        <f t="shared" si="171"/>
        <v>0</v>
      </c>
      <c r="T474" s="71">
        <f t="shared" si="161"/>
        <v>0</v>
      </c>
      <c r="U474" s="71" t="str">
        <f t="shared" si="172"/>
        <v>0</v>
      </c>
      <c r="V474" s="71">
        <f t="shared" si="162"/>
        <v>0</v>
      </c>
      <c r="W474" s="71" t="str">
        <f t="shared" si="173"/>
        <v>0</v>
      </c>
      <c r="X474" s="71">
        <f t="shared" si="163"/>
        <v>0</v>
      </c>
      <c r="Y474" s="71" t="str">
        <f t="shared" si="174"/>
        <v>0</v>
      </c>
      <c r="Z474" s="71">
        <f t="shared" si="164"/>
        <v>0</v>
      </c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</row>
    <row r="475" spans="1:39" ht="15.75" thickBot="1">
      <c r="A475" s="102">
        <v>43881.250138888892</v>
      </c>
      <c r="B475" s="64">
        <f>Parâmetros!G464*0.04*46.0055</f>
        <v>19.340712199999999</v>
      </c>
      <c r="C475" s="97">
        <f t="shared" si="175"/>
        <v>19.340712199999999</v>
      </c>
      <c r="D475" s="101">
        <f t="shared" si="154"/>
        <v>3.8681424399999997</v>
      </c>
      <c r="E475" s="60" t="str">
        <f t="shared" si="165"/>
        <v>1</v>
      </c>
      <c r="F475" s="69">
        <f t="shared" si="155"/>
        <v>-135.14280560500001</v>
      </c>
      <c r="G475" s="60" t="str">
        <f t="shared" si="166"/>
        <v>0</v>
      </c>
      <c r="H475" s="69">
        <f t="shared" si="156"/>
        <v>-26.571402802500003</v>
      </c>
      <c r="I475" s="60" t="str">
        <f t="shared" si="167"/>
        <v>0</v>
      </c>
      <c r="J475" s="69">
        <f t="shared" si="157"/>
        <v>91.676439831851852</v>
      </c>
      <c r="K475" s="60" t="str">
        <f t="shared" si="168"/>
        <v>0</v>
      </c>
      <c r="L475" s="69">
        <f t="shared" si="158"/>
        <v>83.400781291764716</v>
      </c>
      <c r="M475" s="73" t="str">
        <f t="shared" si="169"/>
        <v>0</v>
      </c>
      <c r="N475" s="76">
        <f t="shared" si="159"/>
        <v>3.8681424399999997</v>
      </c>
      <c r="O475" s="77">
        <v>260</v>
      </c>
      <c r="Q475" s="71" t="str">
        <f t="shared" si="170"/>
        <v>1</v>
      </c>
      <c r="R475" s="71">
        <f t="shared" si="160"/>
        <v>1</v>
      </c>
      <c r="S475" s="71" t="str">
        <f t="shared" si="171"/>
        <v>0</v>
      </c>
      <c r="T475" s="71">
        <f t="shared" si="161"/>
        <v>0</v>
      </c>
      <c r="U475" s="71" t="str">
        <f t="shared" si="172"/>
        <v>0</v>
      </c>
      <c r="V475" s="71">
        <f t="shared" si="162"/>
        <v>0</v>
      </c>
      <c r="W475" s="71" t="str">
        <f t="shared" si="173"/>
        <v>0</v>
      </c>
      <c r="X475" s="71">
        <f t="shared" si="163"/>
        <v>0</v>
      </c>
      <c r="Y475" s="71" t="str">
        <f t="shared" si="174"/>
        <v>0</v>
      </c>
      <c r="Z475" s="71">
        <f t="shared" si="164"/>
        <v>0</v>
      </c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</row>
    <row r="476" spans="1:39" ht="15.75" thickBot="1">
      <c r="A476" s="102">
        <v>43881.291805555556</v>
      </c>
      <c r="B476" s="64">
        <f>Parâmetros!G465*0.04*46.0055</f>
        <v>29.038671599999997</v>
      </c>
      <c r="C476" s="97">
        <f t="shared" si="175"/>
        <v>29.038671599999997</v>
      </c>
      <c r="D476" s="101">
        <f t="shared" si="154"/>
        <v>5.8077343199999998</v>
      </c>
      <c r="E476" s="60" t="str">
        <f t="shared" si="165"/>
        <v>1</v>
      </c>
      <c r="F476" s="69">
        <f t="shared" si="155"/>
        <v>-125.68729519000001</v>
      </c>
      <c r="G476" s="60" t="str">
        <f t="shared" si="166"/>
        <v>0</v>
      </c>
      <c r="H476" s="69">
        <f t="shared" si="156"/>
        <v>-21.843647595000007</v>
      </c>
      <c r="I476" s="60" t="str">
        <f t="shared" si="167"/>
        <v>0</v>
      </c>
      <c r="J476" s="69">
        <f t="shared" si="157"/>
        <v>92.622290193086428</v>
      </c>
      <c r="K476" s="60" t="str">
        <f t="shared" si="168"/>
        <v>0</v>
      </c>
      <c r="L476" s="69">
        <f t="shared" si="158"/>
        <v>84.42762405176471</v>
      </c>
      <c r="M476" s="73" t="str">
        <f t="shared" si="169"/>
        <v>0</v>
      </c>
      <c r="N476" s="76">
        <f t="shared" si="159"/>
        <v>5.8077343199999998</v>
      </c>
      <c r="O476" s="77">
        <v>260</v>
      </c>
      <c r="Q476" s="71" t="str">
        <f t="shared" si="170"/>
        <v>1</v>
      </c>
      <c r="R476" s="71">
        <f t="shared" si="160"/>
        <v>1</v>
      </c>
      <c r="S476" s="71" t="str">
        <f t="shared" si="171"/>
        <v>0</v>
      </c>
      <c r="T476" s="71">
        <f t="shared" si="161"/>
        <v>0</v>
      </c>
      <c r="U476" s="71" t="str">
        <f t="shared" si="172"/>
        <v>0</v>
      </c>
      <c r="V476" s="71">
        <f t="shared" si="162"/>
        <v>0</v>
      </c>
      <c r="W476" s="71" t="str">
        <f t="shared" si="173"/>
        <v>0</v>
      </c>
      <c r="X476" s="71">
        <f t="shared" si="163"/>
        <v>0</v>
      </c>
      <c r="Y476" s="71" t="str">
        <f t="shared" si="174"/>
        <v>0</v>
      </c>
      <c r="Z476" s="71">
        <f t="shared" si="164"/>
        <v>0</v>
      </c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</row>
    <row r="477" spans="1:39" ht="15.75" thickBot="1">
      <c r="A477" s="102">
        <v>43881.333472222221</v>
      </c>
      <c r="B477" s="64">
        <f>Parâmetros!G466*0.04*46.0055</f>
        <v>30.216412399999999</v>
      </c>
      <c r="C477" s="97">
        <f t="shared" si="175"/>
        <v>30.216412399999999</v>
      </c>
      <c r="D477" s="101">
        <f t="shared" si="154"/>
        <v>6.0432824799999993</v>
      </c>
      <c r="E477" s="60" t="str">
        <f t="shared" si="165"/>
        <v>1</v>
      </c>
      <c r="F477" s="69">
        <f t="shared" si="155"/>
        <v>-124.53899790999998</v>
      </c>
      <c r="G477" s="60" t="str">
        <f t="shared" si="166"/>
        <v>0</v>
      </c>
      <c r="H477" s="69">
        <f t="shared" si="156"/>
        <v>-21.269498954999989</v>
      </c>
      <c r="I477" s="60" t="str">
        <f t="shared" si="167"/>
        <v>0</v>
      </c>
      <c r="J477" s="69">
        <f t="shared" si="157"/>
        <v>92.737156271111118</v>
      </c>
      <c r="K477" s="60" t="str">
        <f t="shared" si="168"/>
        <v>0</v>
      </c>
      <c r="L477" s="69">
        <f t="shared" si="158"/>
        <v>84.55232601882355</v>
      </c>
      <c r="M477" s="73" t="str">
        <f t="shared" si="169"/>
        <v>0</v>
      </c>
      <c r="N477" s="76">
        <f t="shared" si="159"/>
        <v>6.0432824799999993</v>
      </c>
      <c r="O477" s="77">
        <v>260</v>
      </c>
      <c r="Q477" s="71" t="str">
        <f t="shared" si="170"/>
        <v>1</v>
      </c>
      <c r="R477" s="71">
        <f t="shared" si="160"/>
        <v>1</v>
      </c>
      <c r="S477" s="71" t="str">
        <f t="shared" si="171"/>
        <v>0</v>
      </c>
      <c r="T477" s="71">
        <f t="shared" si="161"/>
        <v>0</v>
      </c>
      <c r="U477" s="71" t="str">
        <f t="shared" si="172"/>
        <v>0</v>
      </c>
      <c r="V477" s="71">
        <f t="shared" si="162"/>
        <v>0</v>
      </c>
      <c r="W477" s="71" t="str">
        <f t="shared" si="173"/>
        <v>0</v>
      </c>
      <c r="X477" s="71">
        <f t="shared" si="163"/>
        <v>0</v>
      </c>
      <c r="Y477" s="71" t="str">
        <f t="shared" si="174"/>
        <v>0</v>
      </c>
      <c r="Z477" s="71">
        <f t="shared" si="164"/>
        <v>0</v>
      </c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</row>
    <row r="478" spans="1:39" ht="15.75" thickBot="1">
      <c r="A478" s="102">
        <v>43881.375138888892</v>
      </c>
      <c r="B478" s="64">
        <f>Parâmetros!G467*0.04*46.0055</f>
        <v>27.879332999999999</v>
      </c>
      <c r="C478" s="97">
        <f t="shared" si="175"/>
        <v>27.879332999999999</v>
      </c>
      <c r="D478" s="101">
        <f t="shared" si="154"/>
        <v>5.5758666000000003</v>
      </c>
      <c r="E478" s="60" t="str">
        <f t="shared" si="165"/>
        <v>1</v>
      </c>
      <c r="F478" s="69">
        <f t="shared" si="155"/>
        <v>-126.81765032500002</v>
      </c>
      <c r="G478" s="60" t="str">
        <f t="shared" si="166"/>
        <v>0</v>
      </c>
      <c r="H478" s="69">
        <f t="shared" si="156"/>
        <v>-22.408825162500008</v>
      </c>
      <c r="I478" s="60" t="str">
        <f t="shared" si="167"/>
        <v>0</v>
      </c>
      <c r="J478" s="69">
        <f t="shared" si="157"/>
        <v>92.509218897530857</v>
      </c>
      <c r="K478" s="60" t="str">
        <f t="shared" si="168"/>
        <v>0</v>
      </c>
      <c r="L478" s="69">
        <f t="shared" si="158"/>
        <v>84.304870552941182</v>
      </c>
      <c r="M478" s="73" t="str">
        <f t="shared" si="169"/>
        <v>0</v>
      </c>
      <c r="N478" s="76">
        <f t="shared" si="159"/>
        <v>5.5758666000000003</v>
      </c>
      <c r="O478" s="77">
        <v>260</v>
      </c>
      <c r="Q478" s="71" t="str">
        <f t="shared" si="170"/>
        <v>1</v>
      </c>
      <c r="R478" s="71">
        <f t="shared" si="160"/>
        <v>1</v>
      </c>
      <c r="S478" s="71" t="str">
        <f t="shared" si="171"/>
        <v>0</v>
      </c>
      <c r="T478" s="71">
        <f t="shared" si="161"/>
        <v>0</v>
      </c>
      <c r="U478" s="71" t="str">
        <f t="shared" si="172"/>
        <v>0</v>
      </c>
      <c r="V478" s="71">
        <f t="shared" si="162"/>
        <v>0</v>
      </c>
      <c r="W478" s="71" t="str">
        <f t="shared" si="173"/>
        <v>0</v>
      </c>
      <c r="X478" s="71">
        <f t="shared" si="163"/>
        <v>0</v>
      </c>
      <c r="Y478" s="71" t="str">
        <f t="shared" si="174"/>
        <v>0</v>
      </c>
      <c r="Z478" s="71">
        <f t="shared" si="164"/>
        <v>0</v>
      </c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</row>
    <row r="479" spans="1:39" ht="15.75" thickBot="1">
      <c r="A479" s="102">
        <v>43881.416805555556</v>
      </c>
      <c r="B479" s="64">
        <f>Parâmetros!G468*0.04*46.0055</f>
        <v>23.113163200000002</v>
      </c>
      <c r="C479" s="97">
        <f t="shared" si="175"/>
        <v>23.113163200000002</v>
      </c>
      <c r="D479" s="101">
        <f t="shared" si="154"/>
        <v>4.6226326400000008</v>
      </c>
      <c r="E479" s="60" t="str">
        <f t="shared" si="165"/>
        <v>1</v>
      </c>
      <c r="F479" s="69">
        <f t="shared" si="155"/>
        <v>-131.46466588000001</v>
      </c>
      <c r="G479" s="60" t="str">
        <f t="shared" si="166"/>
        <v>0</v>
      </c>
      <c r="H479" s="69">
        <f t="shared" si="156"/>
        <v>-24.732332940000006</v>
      </c>
      <c r="I479" s="60" t="str">
        <f t="shared" si="167"/>
        <v>0</v>
      </c>
      <c r="J479" s="69">
        <f t="shared" si="157"/>
        <v>92.044370238024698</v>
      </c>
      <c r="K479" s="60" t="str">
        <f t="shared" si="168"/>
        <v>0</v>
      </c>
      <c r="L479" s="69">
        <f t="shared" si="158"/>
        <v>83.800217279999984</v>
      </c>
      <c r="M479" s="73" t="str">
        <f t="shared" si="169"/>
        <v>0</v>
      </c>
      <c r="N479" s="76">
        <f t="shared" si="159"/>
        <v>4.6226326400000008</v>
      </c>
      <c r="O479" s="77">
        <v>260</v>
      </c>
      <c r="Q479" s="71" t="str">
        <f t="shared" si="170"/>
        <v>1</v>
      </c>
      <c r="R479" s="71">
        <f t="shared" si="160"/>
        <v>1</v>
      </c>
      <c r="S479" s="71" t="str">
        <f t="shared" si="171"/>
        <v>0</v>
      </c>
      <c r="T479" s="71">
        <f t="shared" si="161"/>
        <v>0</v>
      </c>
      <c r="U479" s="71" t="str">
        <f t="shared" si="172"/>
        <v>0</v>
      </c>
      <c r="V479" s="71">
        <f t="shared" si="162"/>
        <v>0</v>
      </c>
      <c r="W479" s="71" t="str">
        <f t="shared" si="173"/>
        <v>0</v>
      </c>
      <c r="X479" s="71">
        <f t="shared" si="163"/>
        <v>0</v>
      </c>
      <c r="Y479" s="71" t="str">
        <f t="shared" si="174"/>
        <v>0</v>
      </c>
      <c r="Z479" s="71">
        <f t="shared" si="164"/>
        <v>0</v>
      </c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</row>
    <row r="480" spans="1:39" ht="15.75" thickBot="1">
      <c r="A480" s="102">
        <v>43881.458472222221</v>
      </c>
      <c r="B480" s="64">
        <f>Parâmetros!G469*0.04*46.0055</f>
        <v>19.855973799999997</v>
      </c>
      <c r="C480" s="97">
        <f t="shared" si="175"/>
        <v>19.855973799999997</v>
      </c>
      <c r="D480" s="101">
        <f t="shared" si="154"/>
        <v>3.9711947599999995</v>
      </c>
      <c r="E480" s="60" t="str">
        <f t="shared" si="165"/>
        <v>1</v>
      </c>
      <c r="F480" s="69">
        <f t="shared" si="155"/>
        <v>-134.64042554500003</v>
      </c>
      <c r="G480" s="60" t="str">
        <f t="shared" si="166"/>
        <v>0</v>
      </c>
      <c r="H480" s="69">
        <f t="shared" si="156"/>
        <v>-26.320212772500014</v>
      </c>
      <c r="I480" s="60" t="str">
        <f t="shared" si="167"/>
        <v>0</v>
      </c>
      <c r="J480" s="69">
        <f t="shared" si="157"/>
        <v>91.726693740987656</v>
      </c>
      <c r="K480" s="60" t="str">
        <f t="shared" si="168"/>
        <v>0</v>
      </c>
      <c r="L480" s="69">
        <f t="shared" si="158"/>
        <v>83.455338402352936</v>
      </c>
      <c r="M480" s="73" t="str">
        <f t="shared" si="169"/>
        <v>0</v>
      </c>
      <c r="N480" s="76">
        <f t="shared" si="159"/>
        <v>3.9711947599999995</v>
      </c>
      <c r="O480" s="77">
        <v>260</v>
      </c>
      <c r="Q480" s="71" t="str">
        <f t="shared" si="170"/>
        <v>1</v>
      </c>
      <c r="R480" s="71">
        <f t="shared" si="160"/>
        <v>1</v>
      </c>
      <c r="S480" s="71" t="str">
        <f t="shared" si="171"/>
        <v>0</v>
      </c>
      <c r="T480" s="71">
        <f t="shared" si="161"/>
        <v>0</v>
      </c>
      <c r="U480" s="71" t="str">
        <f t="shared" si="172"/>
        <v>0</v>
      </c>
      <c r="V480" s="71">
        <f t="shared" si="162"/>
        <v>0</v>
      </c>
      <c r="W480" s="71" t="str">
        <f t="shared" si="173"/>
        <v>0</v>
      </c>
      <c r="X480" s="71">
        <f t="shared" si="163"/>
        <v>0</v>
      </c>
      <c r="Y480" s="71" t="str">
        <f t="shared" si="174"/>
        <v>0</v>
      </c>
      <c r="Z480" s="71">
        <f t="shared" si="164"/>
        <v>0</v>
      </c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</row>
    <row r="481" spans="1:39" ht="15.75" thickBot="1">
      <c r="A481" s="102">
        <v>43881.500138888892</v>
      </c>
      <c r="B481" s="64">
        <f>Parâmetros!G470*0.04*46.0055</f>
        <v>17.758123000000001</v>
      </c>
      <c r="C481" s="97">
        <f t="shared" si="175"/>
        <v>17.758123000000001</v>
      </c>
      <c r="D481" s="101">
        <f t="shared" si="154"/>
        <v>3.5516246000000002</v>
      </c>
      <c r="E481" s="60" t="str">
        <f t="shared" si="165"/>
        <v>1</v>
      </c>
      <c r="F481" s="69">
        <f t="shared" si="155"/>
        <v>-136.68583007499998</v>
      </c>
      <c r="G481" s="60" t="str">
        <f t="shared" si="166"/>
        <v>0</v>
      </c>
      <c r="H481" s="69">
        <f t="shared" si="156"/>
        <v>-27.342915037499992</v>
      </c>
      <c r="I481" s="60" t="str">
        <f t="shared" si="167"/>
        <v>0</v>
      </c>
      <c r="J481" s="69">
        <f t="shared" si="157"/>
        <v>91.522088539506171</v>
      </c>
      <c r="K481" s="60" t="str">
        <f t="shared" si="168"/>
        <v>0</v>
      </c>
      <c r="L481" s="69">
        <f t="shared" si="158"/>
        <v>83.233213023529416</v>
      </c>
      <c r="M481" s="73" t="str">
        <f t="shared" si="169"/>
        <v>0</v>
      </c>
      <c r="N481" s="76">
        <f t="shared" si="159"/>
        <v>3.5516246000000002</v>
      </c>
      <c r="O481" s="77">
        <v>260</v>
      </c>
      <c r="Q481" s="71" t="str">
        <f t="shared" si="170"/>
        <v>1</v>
      </c>
      <c r="R481" s="71">
        <f t="shared" si="160"/>
        <v>1</v>
      </c>
      <c r="S481" s="71" t="str">
        <f t="shared" si="171"/>
        <v>0</v>
      </c>
      <c r="T481" s="71">
        <f t="shared" si="161"/>
        <v>0</v>
      </c>
      <c r="U481" s="71" t="str">
        <f t="shared" si="172"/>
        <v>0</v>
      </c>
      <c r="V481" s="71">
        <f t="shared" si="162"/>
        <v>0</v>
      </c>
      <c r="W481" s="71" t="str">
        <f t="shared" si="173"/>
        <v>0</v>
      </c>
      <c r="X481" s="71">
        <f t="shared" si="163"/>
        <v>0</v>
      </c>
      <c r="Y481" s="71" t="str">
        <f t="shared" si="174"/>
        <v>0</v>
      </c>
      <c r="Z481" s="71">
        <f t="shared" si="164"/>
        <v>0</v>
      </c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</row>
    <row r="482" spans="1:39" ht="15.75" thickBot="1">
      <c r="A482" s="102">
        <v>43881.541805555556</v>
      </c>
      <c r="B482" s="64">
        <f>Parâmetros!G471*0.04*46.0055</f>
        <v>13.2863884</v>
      </c>
      <c r="C482" s="97">
        <f t="shared" si="175"/>
        <v>13.2863884</v>
      </c>
      <c r="D482" s="101">
        <f t="shared" si="154"/>
        <v>2.65727768</v>
      </c>
      <c r="E482" s="60" t="str">
        <f t="shared" si="165"/>
        <v>1</v>
      </c>
      <c r="F482" s="69">
        <f t="shared" si="155"/>
        <v>-141.04577130999999</v>
      </c>
      <c r="G482" s="60" t="str">
        <f t="shared" si="166"/>
        <v>0</v>
      </c>
      <c r="H482" s="69">
        <f t="shared" si="156"/>
        <v>-29.522885654999996</v>
      </c>
      <c r="I482" s="60" t="str">
        <f t="shared" si="167"/>
        <v>0</v>
      </c>
      <c r="J482" s="69">
        <f t="shared" si="157"/>
        <v>91.085956399506173</v>
      </c>
      <c r="K482" s="60" t="str">
        <f t="shared" si="168"/>
        <v>0</v>
      </c>
      <c r="L482" s="69">
        <f t="shared" si="158"/>
        <v>82.759735242352946</v>
      </c>
      <c r="M482" s="73" t="str">
        <f t="shared" si="169"/>
        <v>0</v>
      </c>
      <c r="N482" s="76">
        <f t="shared" si="159"/>
        <v>2.65727768</v>
      </c>
      <c r="O482" s="77">
        <v>260</v>
      </c>
      <c r="Q482" s="71" t="str">
        <f t="shared" si="170"/>
        <v>1</v>
      </c>
      <c r="R482" s="71">
        <f t="shared" si="160"/>
        <v>1</v>
      </c>
      <c r="S482" s="71" t="str">
        <f t="shared" si="171"/>
        <v>0</v>
      </c>
      <c r="T482" s="71">
        <f t="shared" si="161"/>
        <v>0</v>
      </c>
      <c r="U482" s="71" t="str">
        <f t="shared" si="172"/>
        <v>0</v>
      </c>
      <c r="V482" s="71">
        <f t="shared" si="162"/>
        <v>0</v>
      </c>
      <c r="W482" s="71" t="str">
        <f t="shared" si="173"/>
        <v>0</v>
      </c>
      <c r="X482" s="71">
        <f t="shared" si="163"/>
        <v>0</v>
      </c>
      <c r="Y482" s="71" t="str">
        <f t="shared" si="174"/>
        <v>0</v>
      </c>
      <c r="Z482" s="71">
        <f t="shared" si="164"/>
        <v>0</v>
      </c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</row>
    <row r="483" spans="1:39" ht="15.75" thickBot="1">
      <c r="A483" s="102">
        <v>43881.583472222221</v>
      </c>
      <c r="B483" s="64">
        <f>Parâmetros!G472*0.04*46.0055</f>
        <v>12.384680600000001</v>
      </c>
      <c r="C483" s="97">
        <f t="shared" si="175"/>
        <v>12.384680600000001</v>
      </c>
      <c r="D483" s="101">
        <f t="shared" si="154"/>
        <v>2.4769361200000004</v>
      </c>
      <c r="E483" s="60" t="str">
        <f t="shared" si="165"/>
        <v>1</v>
      </c>
      <c r="F483" s="69">
        <f t="shared" si="155"/>
        <v>-141.92493641500002</v>
      </c>
      <c r="G483" s="60" t="str">
        <f t="shared" si="166"/>
        <v>0</v>
      </c>
      <c r="H483" s="69">
        <f t="shared" si="156"/>
        <v>-29.962468207500009</v>
      </c>
      <c r="I483" s="60" t="str">
        <f t="shared" si="167"/>
        <v>0</v>
      </c>
      <c r="J483" s="69">
        <f t="shared" si="157"/>
        <v>90.998012058518526</v>
      </c>
      <c r="K483" s="60" t="str">
        <f t="shared" si="168"/>
        <v>0</v>
      </c>
      <c r="L483" s="69">
        <f t="shared" si="158"/>
        <v>82.664260298823535</v>
      </c>
      <c r="M483" s="73" t="str">
        <f t="shared" si="169"/>
        <v>0</v>
      </c>
      <c r="N483" s="76">
        <f t="shared" si="159"/>
        <v>2.4769361200000004</v>
      </c>
      <c r="O483" s="77">
        <v>260</v>
      </c>
      <c r="Q483" s="71" t="str">
        <f t="shared" si="170"/>
        <v>1</v>
      </c>
      <c r="R483" s="71">
        <f t="shared" si="160"/>
        <v>1</v>
      </c>
      <c r="S483" s="71" t="str">
        <f t="shared" si="171"/>
        <v>0</v>
      </c>
      <c r="T483" s="71">
        <f t="shared" si="161"/>
        <v>0</v>
      </c>
      <c r="U483" s="71" t="str">
        <f t="shared" si="172"/>
        <v>0</v>
      </c>
      <c r="V483" s="71">
        <f t="shared" si="162"/>
        <v>0</v>
      </c>
      <c r="W483" s="71" t="str">
        <f t="shared" si="173"/>
        <v>0</v>
      </c>
      <c r="X483" s="71">
        <f t="shared" si="163"/>
        <v>0</v>
      </c>
      <c r="Y483" s="71" t="str">
        <f t="shared" si="174"/>
        <v>0</v>
      </c>
      <c r="Z483" s="71">
        <f t="shared" si="164"/>
        <v>0</v>
      </c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</row>
    <row r="484" spans="1:39" ht="15.75" thickBot="1">
      <c r="A484" s="102">
        <v>43881.625138888892</v>
      </c>
      <c r="B484" s="64">
        <f>Parâmetros!G473*0.04*46.0055</f>
        <v>10.710080399999999</v>
      </c>
      <c r="C484" s="97">
        <f t="shared" si="175"/>
        <v>10.710080399999999</v>
      </c>
      <c r="D484" s="101">
        <f t="shared" si="154"/>
        <v>2.1420160799999999</v>
      </c>
      <c r="E484" s="60" t="str">
        <f t="shared" si="165"/>
        <v>1</v>
      </c>
      <c r="F484" s="69">
        <f t="shared" si="155"/>
        <v>-143.55767160999997</v>
      </c>
      <c r="G484" s="60" t="str">
        <f t="shared" si="166"/>
        <v>0</v>
      </c>
      <c r="H484" s="69">
        <f t="shared" si="156"/>
        <v>-30.778835804999986</v>
      </c>
      <c r="I484" s="60" t="str">
        <f t="shared" si="167"/>
        <v>0</v>
      </c>
      <c r="J484" s="69">
        <f t="shared" si="157"/>
        <v>90.834686853827151</v>
      </c>
      <c r="K484" s="60" t="str">
        <f t="shared" si="168"/>
        <v>0</v>
      </c>
      <c r="L484" s="69">
        <f t="shared" si="158"/>
        <v>82.486949689411759</v>
      </c>
      <c r="M484" s="73" t="str">
        <f t="shared" si="169"/>
        <v>0</v>
      </c>
      <c r="N484" s="76">
        <f t="shared" si="159"/>
        <v>2.1420160799999999</v>
      </c>
      <c r="O484" s="77">
        <v>260</v>
      </c>
      <c r="Q484" s="71" t="str">
        <f t="shared" si="170"/>
        <v>1</v>
      </c>
      <c r="R484" s="71">
        <f t="shared" si="160"/>
        <v>1</v>
      </c>
      <c r="S484" s="71" t="str">
        <f t="shared" si="171"/>
        <v>0</v>
      </c>
      <c r="T484" s="71">
        <f t="shared" si="161"/>
        <v>0</v>
      </c>
      <c r="U484" s="71" t="str">
        <f t="shared" si="172"/>
        <v>0</v>
      </c>
      <c r="V484" s="71">
        <f t="shared" si="162"/>
        <v>0</v>
      </c>
      <c r="W484" s="71" t="str">
        <f t="shared" si="173"/>
        <v>0</v>
      </c>
      <c r="X484" s="71">
        <f t="shared" si="163"/>
        <v>0</v>
      </c>
      <c r="Y484" s="71" t="str">
        <f t="shared" si="174"/>
        <v>0</v>
      </c>
      <c r="Z484" s="71">
        <f t="shared" si="164"/>
        <v>0</v>
      </c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</row>
    <row r="485" spans="1:39" ht="15.75" thickBot="1">
      <c r="A485" s="102">
        <v>43881.666805555556</v>
      </c>
      <c r="B485" s="64">
        <f>Parâmetros!G474*0.04*46.0055</f>
        <v>9.9003835999999996</v>
      </c>
      <c r="C485" s="97">
        <f t="shared" si="175"/>
        <v>9.9003835999999996</v>
      </c>
      <c r="D485" s="101">
        <f t="shared" si="154"/>
        <v>1.98007672</v>
      </c>
      <c r="E485" s="60" t="str">
        <f t="shared" si="165"/>
        <v>1</v>
      </c>
      <c r="F485" s="69">
        <f t="shared" si="155"/>
        <v>-144.34712598999999</v>
      </c>
      <c r="G485" s="60" t="str">
        <f t="shared" si="166"/>
        <v>0</v>
      </c>
      <c r="H485" s="69">
        <f t="shared" si="156"/>
        <v>-31.173562994999997</v>
      </c>
      <c r="I485" s="60" t="str">
        <f t="shared" si="167"/>
        <v>0</v>
      </c>
      <c r="J485" s="69">
        <f t="shared" si="157"/>
        <v>90.755716425185184</v>
      </c>
      <c r="K485" s="60" t="str">
        <f t="shared" si="168"/>
        <v>0</v>
      </c>
      <c r="L485" s="69">
        <f t="shared" si="158"/>
        <v>82.401217087058811</v>
      </c>
      <c r="M485" s="73" t="str">
        <f t="shared" si="169"/>
        <v>0</v>
      </c>
      <c r="N485" s="76">
        <f t="shared" si="159"/>
        <v>1.98007672</v>
      </c>
      <c r="O485" s="77">
        <v>260</v>
      </c>
      <c r="Q485" s="71" t="str">
        <f t="shared" si="170"/>
        <v>1</v>
      </c>
      <c r="R485" s="71">
        <f t="shared" si="160"/>
        <v>1</v>
      </c>
      <c r="S485" s="71" t="str">
        <f t="shared" si="171"/>
        <v>0</v>
      </c>
      <c r="T485" s="71">
        <f t="shared" si="161"/>
        <v>0</v>
      </c>
      <c r="U485" s="71" t="str">
        <f t="shared" si="172"/>
        <v>0</v>
      </c>
      <c r="V485" s="71">
        <f t="shared" si="162"/>
        <v>0</v>
      </c>
      <c r="W485" s="71" t="str">
        <f t="shared" si="173"/>
        <v>0</v>
      </c>
      <c r="X485" s="71">
        <f t="shared" si="163"/>
        <v>0</v>
      </c>
      <c r="Y485" s="71" t="str">
        <f t="shared" si="174"/>
        <v>0</v>
      </c>
      <c r="Z485" s="71">
        <f t="shared" si="164"/>
        <v>0</v>
      </c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</row>
    <row r="486" spans="1:39" ht="15.75" thickBot="1">
      <c r="A486" s="102">
        <v>43881.708472222221</v>
      </c>
      <c r="B486" s="64">
        <f>Parâmetros!G475*0.04*46.0055</f>
        <v>11.814212400000001</v>
      </c>
      <c r="C486" s="97">
        <f t="shared" si="175"/>
        <v>11.814212400000001</v>
      </c>
      <c r="D486" s="101">
        <f t="shared" si="154"/>
        <v>2.3628424799999999</v>
      </c>
      <c r="E486" s="60" t="str">
        <f t="shared" si="165"/>
        <v>1</v>
      </c>
      <c r="F486" s="69">
        <f t="shared" si="155"/>
        <v>-142.48114291000002</v>
      </c>
      <c r="G486" s="60" t="str">
        <f t="shared" si="166"/>
        <v>0</v>
      </c>
      <c r="H486" s="69">
        <f t="shared" si="156"/>
        <v>-30.240571455000008</v>
      </c>
      <c r="I486" s="60" t="str">
        <f t="shared" si="167"/>
        <v>0</v>
      </c>
      <c r="J486" s="69">
        <f t="shared" si="157"/>
        <v>90.942373801975307</v>
      </c>
      <c r="K486" s="60" t="str">
        <f t="shared" si="168"/>
        <v>0</v>
      </c>
      <c r="L486" s="69">
        <f t="shared" si="158"/>
        <v>82.603857783529435</v>
      </c>
      <c r="M486" s="73" t="str">
        <f t="shared" si="169"/>
        <v>0</v>
      </c>
      <c r="N486" s="76">
        <f t="shared" si="159"/>
        <v>2.3628424799999999</v>
      </c>
      <c r="O486" s="77">
        <v>260</v>
      </c>
      <c r="Q486" s="71" t="str">
        <f t="shared" si="170"/>
        <v>1</v>
      </c>
      <c r="R486" s="71">
        <f t="shared" si="160"/>
        <v>1</v>
      </c>
      <c r="S486" s="71" t="str">
        <f t="shared" si="171"/>
        <v>0</v>
      </c>
      <c r="T486" s="71">
        <f t="shared" si="161"/>
        <v>0</v>
      </c>
      <c r="U486" s="71" t="str">
        <f t="shared" si="172"/>
        <v>0</v>
      </c>
      <c r="V486" s="71">
        <f t="shared" si="162"/>
        <v>0</v>
      </c>
      <c r="W486" s="71" t="str">
        <f t="shared" si="173"/>
        <v>0</v>
      </c>
      <c r="X486" s="71">
        <f t="shared" si="163"/>
        <v>0</v>
      </c>
      <c r="Y486" s="71" t="str">
        <f t="shared" si="174"/>
        <v>0</v>
      </c>
      <c r="Z486" s="71">
        <f t="shared" si="164"/>
        <v>0</v>
      </c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</row>
    <row r="487" spans="1:39" ht="15.75" thickBot="1">
      <c r="A487" s="102">
        <v>43881.750138888892</v>
      </c>
      <c r="B487" s="64">
        <f>Parâmetros!G476*0.04*46.0055</f>
        <v>18.972668200000001</v>
      </c>
      <c r="C487" s="97">
        <f t="shared" si="175"/>
        <v>18.972668200000001</v>
      </c>
      <c r="D487" s="101">
        <f t="shared" si="154"/>
        <v>3.79453364</v>
      </c>
      <c r="E487" s="60" t="str">
        <f t="shared" si="165"/>
        <v>1</v>
      </c>
      <c r="F487" s="69">
        <f t="shared" si="155"/>
        <v>-135.50164850500002</v>
      </c>
      <c r="G487" s="60" t="str">
        <f t="shared" si="166"/>
        <v>0</v>
      </c>
      <c r="H487" s="69">
        <f t="shared" si="156"/>
        <v>-26.75082425250001</v>
      </c>
      <c r="I487" s="60" t="str">
        <f t="shared" si="167"/>
        <v>0</v>
      </c>
      <c r="J487" s="69">
        <f t="shared" si="157"/>
        <v>91.640544182469142</v>
      </c>
      <c r="K487" s="60" t="str">
        <f t="shared" si="168"/>
        <v>0</v>
      </c>
      <c r="L487" s="69">
        <f t="shared" si="158"/>
        <v>83.361811927058824</v>
      </c>
      <c r="M487" s="73" t="str">
        <f t="shared" si="169"/>
        <v>0</v>
      </c>
      <c r="N487" s="76">
        <f t="shared" si="159"/>
        <v>3.79453364</v>
      </c>
      <c r="O487" s="77">
        <v>260</v>
      </c>
      <c r="Q487" s="71" t="str">
        <f t="shared" si="170"/>
        <v>1</v>
      </c>
      <c r="R487" s="71">
        <f t="shared" si="160"/>
        <v>1</v>
      </c>
      <c r="S487" s="71" t="str">
        <f t="shared" si="171"/>
        <v>0</v>
      </c>
      <c r="T487" s="71">
        <f t="shared" si="161"/>
        <v>0</v>
      </c>
      <c r="U487" s="71" t="str">
        <f t="shared" si="172"/>
        <v>0</v>
      </c>
      <c r="V487" s="71">
        <f t="shared" si="162"/>
        <v>0</v>
      </c>
      <c r="W487" s="71" t="str">
        <f t="shared" si="173"/>
        <v>0</v>
      </c>
      <c r="X487" s="71">
        <f t="shared" si="163"/>
        <v>0</v>
      </c>
      <c r="Y487" s="71" t="str">
        <f t="shared" si="174"/>
        <v>0</v>
      </c>
      <c r="Z487" s="71">
        <f t="shared" si="164"/>
        <v>0</v>
      </c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</row>
    <row r="488" spans="1:39" ht="15.75" thickBot="1">
      <c r="A488" s="102">
        <v>43881.791805555556</v>
      </c>
      <c r="B488" s="64">
        <f>Parâmetros!G477*0.04*46.0055</f>
        <v>26.867211999999999</v>
      </c>
      <c r="C488" s="97">
        <f t="shared" si="175"/>
        <v>26.867211999999999</v>
      </c>
      <c r="D488" s="101">
        <f t="shared" si="154"/>
        <v>5.3734423999999992</v>
      </c>
      <c r="E488" s="60" t="str">
        <f t="shared" si="165"/>
        <v>1</v>
      </c>
      <c r="F488" s="69">
        <f t="shared" si="155"/>
        <v>-127.8044683</v>
      </c>
      <c r="G488" s="60" t="str">
        <f t="shared" si="166"/>
        <v>0</v>
      </c>
      <c r="H488" s="69">
        <f t="shared" si="156"/>
        <v>-22.902234149999998</v>
      </c>
      <c r="I488" s="60" t="str">
        <f t="shared" si="167"/>
        <v>0</v>
      </c>
      <c r="J488" s="69">
        <f t="shared" si="157"/>
        <v>92.410505861728396</v>
      </c>
      <c r="K488" s="60" t="str">
        <f t="shared" si="168"/>
        <v>0</v>
      </c>
      <c r="L488" s="69">
        <f t="shared" si="158"/>
        <v>84.197704800000011</v>
      </c>
      <c r="M488" s="73" t="str">
        <f t="shared" si="169"/>
        <v>0</v>
      </c>
      <c r="N488" s="76">
        <f t="shared" si="159"/>
        <v>5.3734423999999992</v>
      </c>
      <c r="O488" s="77">
        <v>260</v>
      </c>
      <c r="Q488" s="71" t="str">
        <f t="shared" si="170"/>
        <v>1</v>
      </c>
      <c r="R488" s="71">
        <f t="shared" si="160"/>
        <v>1</v>
      </c>
      <c r="S488" s="71" t="str">
        <f t="shared" si="171"/>
        <v>0</v>
      </c>
      <c r="T488" s="71">
        <f t="shared" si="161"/>
        <v>0</v>
      </c>
      <c r="U488" s="71" t="str">
        <f t="shared" si="172"/>
        <v>0</v>
      </c>
      <c r="V488" s="71">
        <f t="shared" si="162"/>
        <v>0</v>
      </c>
      <c r="W488" s="71" t="str">
        <f t="shared" si="173"/>
        <v>0</v>
      </c>
      <c r="X488" s="71">
        <f t="shared" si="163"/>
        <v>0</v>
      </c>
      <c r="Y488" s="71" t="str">
        <f t="shared" si="174"/>
        <v>0</v>
      </c>
      <c r="Z488" s="71">
        <f t="shared" si="164"/>
        <v>0</v>
      </c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</row>
    <row r="489" spans="1:39" ht="15.75" thickBot="1">
      <c r="A489" s="102">
        <v>43881.833472222221</v>
      </c>
      <c r="B489" s="64">
        <f>Parâmetros!G478*0.04*46.0055</f>
        <v>12.531898199999999</v>
      </c>
      <c r="C489" s="97">
        <f t="shared" si="175"/>
        <v>12.531898199999999</v>
      </c>
      <c r="D489" s="101">
        <f t="shared" si="154"/>
        <v>2.50637964</v>
      </c>
      <c r="E489" s="60" t="str">
        <f t="shared" si="165"/>
        <v>1</v>
      </c>
      <c r="F489" s="69">
        <f t="shared" si="155"/>
        <v>-141.781399255</v>
      </c>
      <c r="G489" s="60" t="str">
        <f t="shared" si="166"/>
        <v>0</v>
      </c>
      <c r="H489" s="69">
        <f t="shared" si="156"/>
        <v>-29.890699627499998</v>
      </c>
      <c r="I489" s="60" t="str">
        <f t="shared" si="167"/>
        <v>0</v>
      </c>
      <c r="J489" s="69">
        <f t="shared" si="157"/>
        <v>91.012370318271607</v>
      </c>
      <c r="K489" s="60" t="str">
        <f t="shared" si="168"/>
        <v>0</v>
      </c>
      <c r="L489" s="69">
        <f t="shared" si="158"/>
        <v>82.679848044705864</v>
      </c>
      <c r="M489" s="73" t="str">
        <f t="shared" si="169"/>
        <v>0</v>
      </c>
      <c r="N489" s="76">
        <f t="shared" si="159"/>
        <v>2.50637964</v>
      </c>
      <c r="O489" s="77">
        <v>260</v>
      </c>
      <c r="Q489" s="71" t="str">
        <f t="shared" si="170"/>
        <v>1</v>
      </c>
      <c r="R489" s="71">
        <f t="shared" si="160"/>
        <v>1</v>
      </c>
      <c r="S489" s="71" t="str">
        <f t="shared" si="171"/>
        <v>0</v>
      </c>
      <c r="T489" s="71">
        <f t="shared" si="161"/>
        <v>0</v>
      </c>
      <c r="U489" s="71" t="str">
        <f t="shared" si="172"/>
        <v>0</v>
      </c>
      <c r="V489" s="71">
        <f t="shared" si="162"/>
        <v>0</v>
      </c>
      <c r="W489" s="71" t="str">
        <f t="shared" si="173"/>
        <v>0</v>
      </c>
      <c r="X489" s="71">
        <f t="shared" si="163"/>
        <v>0</v>
      </c>
      <c r="Y489" s="71" t="str">
        <f t="shared" si="174"/>
        <v>0</v>
      </c>
      <c r="Z489" s="71">
        <f t="shared" si="164"/>
        <v>0</v>
      </c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</row>
    <row r="490" spans="1:39" ht="15.75" thickBot="1">
      <c r="A490" s="102">
        <v>43881.875138888892</v>
      </c>
      <c r="B490" s="64">
        <f>Parâmetros!G479*0.04*46.0055</f>
        <v>13.378399399999999</v>
      </c>
      <c r="C490" s="97">
        <f t="shared" si="175"/>
        <v>13.378399399999999</v>
      </c>
      <c r="D490" s="101">
        <f t="shared" si="154"/>
        <v>2.6756798799999997</v>
      </c>
      <c r="E490" s="60" t="str">
        <f t="shared" si="165"/>
        <v>1</v>
      </c>
      <c r="F490" s="69">
        <f t="shared" si="155"/>
        <v>-140.95606058499999</v>
      </c>
      <c r="G490" s="60" t="str">
        <f t="shared" si="166"/>
        <v>0</v>
      </c>
      <c r="H490" s="69">
        <f t="shared" si="156"/>
        <v>-29.478030292499994</v>
      </c>
      <c r="I490" s="60" t="str">
        <f t="shared" si="167"/>
        <v>0</v>
      </c>
      <c r="J490" s="69">
        <f t="shared" si="157"/>
        <v>91.094930311851854</v>
      </c>
      <c r="K490" s="60" t="str">
        <f t="shared" si="168"/>
        <v>0</v>
      </c>
      <c r="L490" s="69">
        <f t="shared" si="158"/>
        <v>82.769477583529422</v>
      </c>
      <c r="M490" s="73" t="str">
        <f t="shared" si="169"/>
        <v>0</v>
      </c>
      <c r="N490" s="76">
        <f t="shared" si="159"/>
        <v>2.6756798799999997</v>
      </c>
      <c r="O490" s="77">
        <v>260</v>
      </c>
      <c r="Q490" s="71" t="str">
        <f t="shared" si="170"/>
        <v>1</v>
      </c>
      <c r="R490" s="71">
        <f t="shared" si="160"/>
        <v>1</v>
      </c>
      <c r="S490" s="71" t="str">
        <f t="shared" si="171"/>
        <v>0</v>
      </c>
      <c r="T490" s="71">
        <f t="shared" si="161"/>
        <v>0</v>
      </c>
      <c r="U490" s="71" t="str">
        <f t="shared" si="172"/>
        <v>0</v>
      </c>
      <c r="V490" s="71">
        <f t="shared" si="162"/>
        <v>0</v>
      </c>
      <c r="W490" s="71" t="str">
        <f t="shared" si="173"/>
        <v>0</v>
      </c>
      <c r="X490" s="71">
        <f t="shared" si="163"/>
        <v>0</v>
      </c>
      <c r="Y490" s="71" t="str">
        <f t="shared" si="174"/>
        <v>0</v>
      </c>
      <c r="Z490" s="71">
        <f t="shared" si="164"/>
        <v>0</v>
      </c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</row>
    <row r="491" spans="1:39" ht="15.75" thickBot="1">
      <c r="A491" s="102">
        <v>43881.916805555556</v>
      </c>
      <c r="B491" s="64">
        <f>Parâmetros!G480*0.04*46.0055</f>
        <v>16.911621799999999</v>
      </c>
      <c r="C491" s="97">
        <f t="shared" si="175"/>
        <v>16.911621799999999</v>
      </c>
      <c r="D491" s="101">
        <f t="shared" si="154"/>
        <v>3.3823243599999997</v>
      </c>
      <c r="E491" s="60" t="str">
        <f t="shared" si="165"/>
        <v>1</v>
      </c>
      <c r="F491" s="69">
        <f t="shared" si="155"/>
        <v>-137.51116874500002</v>
      </c>
      <c r="G491" s="60" t="str">
        <f t="shared" si="166"/>
        <v>0</v>
      </c>
      <c r="H491" s="69">
        <f t="shared" si="156"/>
        <v>-27.75558437250001</v>
      </c>
      <c r="I491" s="60" t="str">
        <f t="shared" si="167"/>
        <v>0</v>
      </c>
      <c r="J491" s="69">
        <f t="shared" si="157"/>
        <v>91.439528545925924</v>
      </c>
      <c r="K491" s="60" t="str">
        <f t="shared" si="168"/>
        <v>0</v>
      </c>
      <c r="L491" s="69">
        <f t="shared" si="158"/>
        <v>83.143583484705886</v>
      </c>
      <c r="M491" s="73" t="str">
        <f t="shared" si="169"/>
        <v>0</v>
      </c>
      <c r="N491" s="76">
        <f t="shared" si="159"/>
        <v>3.3823243599999997</v>
      </c>
      <c r="O491" s="77">
        <v>260</v>
      </c>
      <c r="Q491" s="71" t="str">
        <f t="shared" si="170"/>
        <v>1</v>
      </c>
      <c r="R491" s="71">
        <f t="shared" si="160"/>
        <v>1</v>
      </c>
      <c r="S491" s="71" t="str">
        <f t="shared" si="171"/>
        <v>0</v>
      </c>
      <c r="T491" s="71">
        <f t="shared" si="161"/>
        <v>0</v>
      </c>
      <c r="U491" s="71" t="str">
        <f t="shared" si="172"/>
        <v>0</v>
      </c>
      <c r="V491" s="71">
        <f t="shared" si="162"/>
        <v>0</v>
      </c>
      <c r="W491" s="71" t="str">
        <f t="shared" si="173"/>
        <v>0</v>
      </c>
      <c r="X491" s="71">
        <f t="shared" si="163"/>
        <v>0</v>
      </c>
      <c r="Y491" s="71" t="str">
        <f t="shared" si="174"/>
        <v>0</v>
      </c>
      <c r="Z491" s="71">
        <f t="shared" si="164"/>
        <v>0</v>
      </c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</row>
    <row r="492" spans="1:39" ht="15.75" thickBot="1">
      <c r="A492" s="102">
        <v>43881.958472222221</v>
      </c>
      <c r="B492" s="64">
        <f>Parâmetros!G481*0.04*46.0055</f>
        <v>24.603741399999997</v>
      </c>
      <c r="C492" s="97">
        <f t="shared" si="175"/>
        <v>24.603741399999997</v>
      </c>
      <c r="D492" s="101">
        <f t="shared" si="154"/>
        <v>4.9207482799999998</v>
      </c>
      <c r="E492" s="60" t="str">
        <f t="shared" si="165"/>
        <v>1</v>
      </c>
      <c r="F492" s="69">
        <f t="shared" si="155"/>
        <v>-130.01135213500001</v>
      </c>
      <c r="G492" s="60" t="str">
        <f t="shared" si="166"/>
        <v>0</v>
      </c>
      <c r="H492" s="69">
        <f t="shared" si="156"/>
        <v>-24.005676067500005</v>
      </c>
      <c r="I492" s="60" t="str">
        <f t="shared" si="167"/>
        <v>0</v>
      </c>
      <c r="J492" s="69">
        <f t="shared" si="157"/>
        <v>92.189747618024683</v>
      </c>
      <c r="K492" s="60" t="str">
        <f t="shared" si="168"/>
        <v>0</v>
      </c>
      <c r="L492" s="69">
        <f t="shared" si="158"/>
        <v>83.958043207058836</v>
      </c>
      <c r="M492" s="73" t="str">
        <f t="shared" si="169"/>
        <v>0</v>
      </c>
      <c r="N492" s="76">
        <f t="shared" si="159"/>
        <v>4.9207482799999998</v>
      </c>
      <c r="O492" s="77">
        <v>260</v>
      </c>
      <c r="Q492" s="71" t="str">
        <f t="shared" si="170"/>
        <v>1</v>
      </c>
      <c r="R492" s="71">
        <f t="shared" si="160"/>
        <v>1</v>
      </c>
      <c r="S492" s="71" t="str">
        <f t="shared" si="171"/>
        <v>0</v>
      </c>
      <c r="T492" s="71">
        <f t="shared" si="161"/>
        <v>0</v>
      </c>
      <c r="U492" s="71" t="str">
        <f t="shared" si="172"/>
        <v>0</v>
      </c>
      <c r="V492" s="71">
        <f t="shared" si="162"/>
        <v>0</v>
      </c>
      <c r="W492" s="71" t="str">
        <f t="shared" si="173"/>
        <v>0</v>
      </c>
      <c r="X492" s="71">
        <f t="shared" si="163"/>
        <v>0</v>
      </c>
      <c r="Y492" s="71" t="str">
        <f t="shared" si="174"/>
        <v>0</v>
      </c>
      <c r="Z492" s="71">
        <f t="shared" si="164"/>
        <v>0</v>
      </c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</row>
    <row r="493" spans="1:39" ht="15.75" thickBot="1">
      <c r="A493" s="102">
        <v>43882.000138888892</v>
      </c>
      <c r="B493" s="64">
        <f>Parâmetros!G482*0.04*46.0055</f>
        <v>17.6109054</v>
      </c>
      <c r="C493" s="97">
        <f t="shared" si="175"/>
        <v>17.6109054</v>
      </c>
      <c r="D493" s="101">
        <f t="shared" si="154"/>
        <v>3.5221810799999997</v>
      </c>
      <c r="E493" s="60" t="str">
        <f t="shared" si="165"/>
        <v>1</v>
      </c>
      <c r="F493" s="69">
        <f t="shared" si="155"/>
        <v>-136.82936723499998</v>
      </c>
      <c r="G493" s="60" t="str">
        <f t="shared" si="166"/>
        <v>0</v>
      </c>
      <c r="H493" s="69">
        <f t="shared" si="156"/>
        <v>-27.414683617499989</v>
      </c>
      <c r="I493" s="60" t="str">
        <f t="shared" si="167"/>
        <v>0</v>
      </c>
      <c r="J493" s="69">
        <f t="shared" si="157"/>
        <v>91.507730279753076</v>
      </c>
      <c r="K493" s="60" t="str">
        <f t="shared" si="168"/>
        <v>0</v>
      </c>
      <c r="L493" s="69">
        <f t="shared" si="158"/>
        <v>83.217625277647073</v>
      </c>
      <c r="M493" s="73" t="str">
        <f t="shared" si="169"/>
        <v>0</v>
      </c>
      <c r="N493" s="76">
        <f t="shared" si="159"/>
        <v>3.5221810799999997</v>
      </c>
      <c r="O493" s="77">
        <v>260</v>
      </c>
      <c r="Q493" s="71" t="str">
        <f t="shared" si="170"/>
        <v>1</v>
      </c>
      <c r="R493" s="71">
        <f t="shared" si="160"/>
        <v>1</v>
      </c>
      <c r="S493" s="71" t="str">
        <f t="shared" si="171"/>
        <v>0</v>
      </c>
      <c r="T493" s="71">
        <f t="shared" si="161"/>
        <v>0</v>
      </c>
      <c r="U493" s="71" t="str">
        <f t="shared" si="172"/>
        <v>0</v>
      </c>
      <c r="V493" s="71">
        <f t="shared" si="162"/>
        <v>0</v>
      </c>
      <c r="W493" s="71" t="str">
        <f t="shared" si="173"/>
        <v>0</v>
      </c>
      <c r="X493" s="71">
        <f t="shared" si="163"/>
        <v>0</v>
      </c>
      <c r="Y493" s="71" t="str">
        <f t="shared" si="174"/>
        <v>0</v>
      </c>
      <c r="Z493" s="71">
        <f t="shared" si="164"/>
        <v>0</v>
      </c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</row>
    <row r="494" spans="1:39" ht="15.75" thickBot="1">
      <c r="A494" s="102">
        <v>43882.041805555556</v>
      </c>
      <c r="B494" s="64">
        <f>Parâmetros!G483*0.04*46.0055</f>
        <v>15.0161952</v>
      </c>
      <c r="C494" s="97">
        <f t="shared" si="175"/>
        <v>15.0161952</v>
      </c>
      <c r="D494" s="101">
        <f t="shared" si="154"/>
        <v>3.0032390400000004</v>
      </c>
      <c r="E494" s="60" t="str">
        <f t="shared" si="165"/>
        <v>1</v>
      </c>
      <c r="F494" s="69">
        <f t="shared" si="155"/>
        <v>-139.35920968000002</v>
      </c>
      <c r="G494" s="60" t="str">
        <f t="shared" si="166"/>
        <v>0</v>
      </c>
      <c r="H494" s="69">
        <f t="shared" si="156"/>
        <v>-28.67960484000001</v>
      </c>
      <c r="I494" s="60" t="str">
        <f t="shared" si="167"/>
        <v>0</v>
      </c>
      <c r="J494" s="69">
        <f t="shared" si="157"/>
        <v>91.254665951604949</v>
      </c>
      <c r="K494" s="60" t="str">
        <f t="shared" si="168"/>
        <v>0</v>
      </c>
      <c r="L494" s="69">
        <f t="shared" si="158"/>
        <v>82.942891256470602</v>
      </c>
      <c r="M494" s="73" t="str">
        <f t="shared" si="169"/>
        <v>0</v>
      </c>
      <c r="N494" s="76">
        <f t="shared" si="159"/>
        <v>3.0032390400000004</v>
      </c>
      <c r="O494" s="77">
        <v>260</v>
      </c>
      <c r="Q494" s="71" t="str">
        <f t="shared" si="170"/>
        <v>1</v>
      </c>
      <c r="R494" s="71">
        <f t="shared" si="160"/>
        <v>1</v>
      </c>
      <c r="S494" s="71" t="str">
        <f t="shared" si="171"/>
        <v>0</v>
      </c>
      <c r="T494" s="71">
        <f t="shared" si="161"/>
        <v>0</v>
      </c>
      <c r="U494" s="71" t="str">
        <f t="shared" si="172"/>
        <v>0</v>
      </c>
      <c r="V494" s="71">
        <f t="shared" si="162"/>
        <v>0</v>
      </c>
      <c r="W494" s="71" t="str">
        <f t="shared" si="173"/>
        <v>0</v>
      </c>
      <c r="X494" s="71">
        <f t="shared" si="163"/>
        <v>0</v>
      </c>
      <c r="Y494" s="71" t="str">
        <f t="shared" si="174"/>
        <v>0</v>
      </c>
      <c r="Z494" s="71">
        <f t="shared" si="164"/>
        <v>0</v>
      </c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</row>
    <row r="495" spans="1:39" ht="15.75" thickBot="1">
      <c r="A495" s="102">
        <v>43882.083472222221</v>
      </c>
      <c r="B495" s="64">
        <f>Parâmetros!G484*0.04*46.0055</f>
        <v>14.151291800000001</v>
      </c>
      <c r="C495" s="97">
        <f t="shared" si="175"/>
        <v>14.151291800000001</v>
      </c>
      <c r="D495" s="101">
        <f t="shared" si="154"/>
        <v>2.8302583600000002</v>
      </c>
      <c r="E495" s="60" t="str">
        <f t="shared" si="165"/>
        <v>1</v>
      </c>
      <c r="F495" s="69">
        <f t="shared" si="155"/>
        <v>-140.20249049499998</v>
      </c>
      <c r="G495" s="60" t="str">
        <f t="shared" si="166"/>
        <v>0</v>
      </c>
      <c r="H495" s="69">
        <f t="shared" si="156"/>
        <v>-29.101245247499989</v>
      </c>
      <c r="I495" s="60" t="str">
        <f t="shared" si="167"/>
        <v>0</v>
      </c>
      <c r="J495" s="69">
        <f t="shared" si="157"/>
        <v>91.170311175555554</v>
      </c>
      <c r="K495" s="60" t="str">
        <f t="shared" si="168"/>
        <v>0</v>
      </c>
      <c r="L495" s="69">
        <f t="shared" si="158"/>
        <v>82.851313249411774</v>
      </c>
      <c r="M495" s="73" t="str">
        <f t="shared" si="169"/>
        <v>0</v>
      </c>
      <c r="N495" s="76">
        <f t="shared" si="159"/>
        <v>2.8302583600000002</v>
      </c>
      <c r="O495" s="77">
        <v>260</v>
      </c>
      <c r="Q495" s="71" t="str">
        <f t="shared" si="170"/>
        <v>1</v>
      </c>
      <c r="R495" s="71">
        <f t="shared" si="160"/>
        <v>1</v>
      </c>
      <c r="S495" s="71" t="str">
        <f t="shared" si="171"/>
        <v>0</v>
      </c>
      <c r="T495" s="71">
        <f t="shared" si="161"/>
        <v>0</v>
      </c>
      <c r="U495" s="71" t="str">
        <f t="shared" si="172"/>
        <v>0</v>
      </c>
      <c r="V495" s="71">
        <f t="shared" si="162"/>
        <v>0</v>
      </c>
      <c r="W495" s="71" t="str">
        <f t="shared" si="173"/>
        <v>0</v>
      </c>
      <c r="X495" s="71">
        <f t="shared" si="163"/>
        <v>0</v>
      </c>
      <c r="Y495" s="71" t="str">
        <f t="shared" si="174"/>
        <v>0</v>
      </c>
      <c r="Z495" s="71">
        <f t="shared" si="164"/>
        <v>0</v>
      </c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</row>
    <row r="496" spans="1:39" ht="15.75" thickBot="1">
      <c r="A496" s="102">
        <v>43882.125138888892</v>
      </c>
      <c r="B496" s="64">
        <f>Parâmetros!G485*0.04*46.0055</f>
        <v>12.660713599999999</v>
      </c>
      <c r="C496" s="97">
        <f t="shared" si="175"/>
        <v>12.660713599999999</v>
      </c>
      <c r="D496" s="101">
        <f t="shared" si="154"/>
        <v>2.5321427199999995</v>
      </c>
      <c r="E496" s="60" t="str">
        <f t="shared" si="165"/>
        <v>1</v>
      </c>
      <c r="F496" s="69">
        <f t="shared" si="155"/>
        <v>-141.65580423999998</v>
      </c>
      <c r="G496" s="60" t="str">
        <f t="shared" si="166"/>
        <v>0</v>
      </c>
      <c r="H496" s="69">
        <f t="shared" si="156"/>
        <v>-29.82790211999999</v>
      </c>
      <c r="I496" s="60" t="str">
        <f t="shared" si="167"/>
        <v>0</v>
      </c>
      <c r="J496" s="69">
        <f t="shared" si="157"/>
        <v>91.024933795555555</v>
      </c>
      <c r="K496" s="60" t="str">
        <f t="shared" si="168"/>
        <v>0</v>
      </c>
      <c r="L496" s="69">
        <f t="shared" si="158"/>
        <v>82.693487322352951</v>
      </c>
      <c r="M496" s="73" t="str">
        <f t="shared" si="169"/>
        <v>0</v>
      </c>
      <c r="N496" s="76">
        <f t="shared" si="159"/>
        <v>2.5321427199999995</v>
      </c>
      <c r="O496" s="77">
        <v>260</v>
      </c>
      <c r="Q496" s="71" t="str">
        <f t="shared" si="170"/>
        <v>1</v>
      </c>
      <c r="R496" s="71">
        <f t="shared" si="160"/>
        <v>1</v>
      </c>
      <c r="S496" s="71" t="str">
        <f t="shared" si="171"/>
        <v>0</v>
      </c>
      <c r="T496" s="71">
        <f t="shared" si="161"/>
        <v>0</v>
      </c>
      <c r="U496" s="71" t="str">
        <f t="shared" si="172"/>
        <v>0</v>
      </c>
      <c r="V496" s="71">
        <f t="shared" si="162"/>
        <v>0</v>
      </c>
      <c r="W496" s="71" t="str">
        <f t="shared" si="173"/>
        <v>0</v>
      </c>
      <c r="X496" s="71">
        <f t="shared" si="163"/>
        <v>0</v>
      </c>
      <c r="Y496" s="71" t="str">
        <f t="shared" si="174"/>
        <v>0</v>
      </c>
      <c r="Z496" s="71">
        <f t="shared" si="164"/>
        <v>0</v>
      </c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</row>
    <row r="497" spans="1:39" ht="15.75" thickBot="1">
      <c r="A497" s="102">
        <v>43882.166805555556</v>
      </c>
      <c r="B497" s="64">
        <f>Parâmetros!G486*0.04*46.0055</f>
        <v>13.985671999999999</v>
      </c>
      <c r="C497" s="97">
        <f t="shared" si="175"/>
        <v>13.985671999999999</v>
      </c>
      <c r="D497" s="101">
        <f t="shared" si="154"/>
        <v>2.7971344</v>
      </c>
      <c r="E497" s="60" t="str">
        <f t="shared" si="165"/>
        <v>1</v>
      </c>
      <c r="F497" s="69">
        <f t="shared" si="155"/>
        <v>-140.36396980000001</v>
      </c>
      <c r="G497" s="60" t="str">
        <f t="shared" si="166"/>
        <v>0</v>
      </c>
      <c r="H497" s="69">
        <f t="shared" si="156"/>
        <v>-29.181984900000003</v>
      </c>
      <c r="I497" s="60" t="str">
        <f t="shared" si="167"/>
        <v>0</v>
      </c>
      <c r="J497" s="69">
        <f t="shared" si="157"/>
        <v>91.15415813333334</v>
      </c>
      <c r="K497" s="60" t="str">
        <f t="shared" si="168"/>
        <v>0</v>
      </c>
      <c r="L497" s="69">
        <f t="shared" si="158"/>
        <v>82.833777035294119</v>
      </c>
      <c r="M497" s="73" t="str">
        <f t="shared" si="169"/>
        <v>0</v>
      </c>
      <c r="N497" s="76">
        <f t="shared" si="159"/>
        <v>2.7971344</v>
      </c>
      <c r="O497" s="77">
        <v>260</v>
      </c>
      <c r="Q497" s="71" t="str">
        <f t="shared" si="170"/>
        <v>1</v>
      </c>
      <c r="R497" s="71">
        <f t="shared" si="160"/>
        <v>1</v>
      </c>
      <c r="S497" s="71" t="str">
        <f t="shared" si="171"/>
        <v>0</v>
      </c>
      <c r="T497" s="71">
        <f t="shared" si="161"/>
        <v>0</v>
      </c>
      <c r="U497" s="71" t="str">
        <f t="shared" si="172"/>
        <v>0</v>
      </c>
      <c r="V497" s="71">
        <f t="shared" si="162"/>
        <v>0</v>
      </c>
      <c r="W497" s="71" t="str">
        <f t="shared" si="173"/>
        <v>0</v>
      </c>
      <c r="X497" s="71">
        <f t="shared" si="163"/>
        <v>0</v>
      </c>
      <c r="Y497" s="71" t="str">
        <f t="shared" si="174"/>
        <v>0</v>
      </c>
      <c r="Z497" s="71">
        <f t="shared" si="164"/>
        <v>0</v>
      </c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</row>
    <row r="498" spans="1:39" ht="15.75" thickBot="1">
      <c r="A498" s="102">
        <v>43882.208472222221</v>
      </c>
      <c r="B498" s="64">
        <f>Parâmetros!G487*0.04*46.0055</f>
        <v>13.4152038</v>
      </c>
      <c r="C498" s="97">
        <f t="shared" si="175"/>
        <v>13.4152038</v>
      </c>
      <c r="D498" s="101">
        <f t="shared" si="154"/>
        <v>2.6830407599999999</v>
      </c>
      <c r="E498" s="60" t="str">
        <f t="shared" si="165"/>
        <v>1</v>
      </c>
      <c r="F498" s="69">
        <f t="shared" si="155"/>
        <v>-140.920176295</v>
      </c>
      <c r="G498" s="60" t="str">
        <f t="shared" si="166"/>
        <v>0</v>
      </c>
      <c r="H498" s="69">
        <f t="shared" si="156"/>
        <v>-29.460088147500002</v>
      </c>
      <c r="I498" s="60" t="str">
        <f t="shared" si="167"/>
        <v>0</v>
      </c>
      <c r="J498" s="69">
        <f t="shared" si="157"/>
        <v>91.098519876790121</v>
      </c>
      <c r="K498" s="60" t="str">
        <f t="shared" si="168"/>
        <v>0</v>
      </c>
      <c r="L498" s="69">
        <f t="shared" si="158"/>
        <v>82.77337451999999</v>
      </c>
      <c r="M498" s="73" t="str">
        <f t="shared" si="169"/>
        <v>0</v>
      </c>
      <c r="N498" s="76">
        <f t="shared" si="159"/>
        <v>2.6830407599999999</v>
      </c>
      <c r="O498" s="77">
        <v>260</v>
      </c>
      <c r="Q498" s="71" t="str">
        <f t="shared" si="170"/>
        <v>1</v>
      </c>
      <c r="R498" s="71">
        <f t="shared" si="160"/>
        <v>1</v>
      </c>
      <c r="S498" s="71" t="str">
        <f t="shared" si="171"/>
        <v>0</v>
      </c>
      <c r="T498" s="71">
        <f t="shared" si="161"/>
        <v>0</v>
      </c>
      <c r="U498" s="71" t="str">
        <f t="shared" si="172"/>
        <v>0</v>
      </c>
      <c r="V498" s="71">
        <f t="shared" si="162"/>
        <v>0</v>
      </c>
      <c r="W498" s="71" t="str">
        <f t="shared" si="173"/>
        <v>0</v>
      </c>
      <c r="X498" s="71">
        <f t="shared" si="163"/>
        <v>0</v>
      </c>
      <c r="Y498" s="71" t="str">
        <f t="shared" si="174"/>
        <v>0</v>
      </c>
      <c r="Z498" s="71">
        <f t="shared" si="164"/>
        <v>0</v>
      </c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</row>
    <row r="499" spans="1:39" ht="15.75" thickBot="1">
      <c r="A499" s="102">
        <v>43882.250138888892</v>
      </c>
      <c r="B499" s="64">
        <f>Parâmetros!G488*0.04*46.0055</f>
        <v>13.967269799999999</v>
      </c>
      <c r="C499" s="97">
        <f t="shared" si="175"/>
        <v>13.967269799999999</v>
      </c>
      <c r="D499" s="101">
        <f t="shared" si="154"/>
        <v>2.7934539599999999</v>
      </c>
      <c r="E499" s="60" t="str">
        <f t="shared" si="165"/>
        <v>1</v>
      </c>
      <c r="F499" s="69">
        <f t="shared" si="155"/>
        <v>-140.38191194499998</v>
      </c>
      <c r="G499" s="60" t="str">
        <f t="shared" si="166"/>
        <v>0</v>
      </c>
      <c r="H499" s="69">
        <f t="shared" si="156"/>
        <v>-29.190955972499992</v>
      </c>
      <c r="I499" s="60" t="str">
        <f t="shared" si="167"/>
        <v>0</v>
      </c>
      <c r="J499" s="69">
        <f t="shared" si="157"/>
        <v>91.152363350864192</v>
      </c>
      <c r="K499" s="60" t="str">
        <f t="shared" si="168"/>
        <v>0</v>
      </c>
      <c r="L499" s="69">
        <f t="shared" si="158"/>
        <v>82.831828567058821</v>
      </c>
      <c r="M499" s="73" t="str">
        <f t="shared" si="169"/>
        <v>0</v>
      </c>
      <c r="N499" s="76">
        <f t="shared" si="159"/>
        <v>2.7934539599999999</v>
      </c>
      <c r="O499" s="77">
        <v>260</v>
      </c>
      <c r="Q499" s="71" t="str">
        <f t="shared" si="170"/>
        <v>1</v>
      </c>
      <c r="R499" s="71">
        <f t="shared" si="160"/>
        <v>1</v>
      </c>
      <c r="S499" s="71" t="str">
        <f t="shared" si="171"/>
        <v>0</v>
      </c>
      <c r="T499" s="71">
        <f t="shared" si="161"/>
        <v>0</v>
      </c>
      <c r="U499" s="71" t="str">
        <f t="shared" si="172"/>
        <v>0</v>
      </c>
      <c r="V499" s="71">
        <f t="shared" si="162"/>
        <v>0</v>
      </c>
      <c r="W499" s="71" t="str">
        <f t="shared" si="173"/>
        <v>0</v>
      </c>
      <c r="X499" s="71">
        <f t="shared" si="163"/>
        <v>0</v>
      </c>
      <c r="Y499" s="71" t="str">
        <f t="shared" si="174"/>
        <v>0</v>
      </c>
      <c r="Z499" s="71">
        <f t="shared" si="164"/>
        <v>0</v>
      </c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</row>
    <row r="500" spans="1:39" ht="15.75" thickBot="1">
      <c r="A500" s="102">
        <v>43882.291805555556</v>
      </c>
      <c r="B500" s="64">
        <f>Parâmetros!G489*0.04*46.0055</f>
        <v>32.847926999999999</v>
      </c>
      <c r="C500" s="97">
        <f t="shared" si="175"/>
        <v>32.847926999999999</v>
      </c>
      <c r="D500" s="101">
        <f t="shared" si="154"/>
        <v>6.5695853999999994</v>
      </c>
      <c r="E500" s="60" t="str">
        <f t="shared" si="165"/>
        <v>1</v>
      </c>
      <c r="F500" s="69">
        <f t="shared" si="155"/>
        <v>-121.97327117500001</v>
      </c>
      <c r="G500" s="60" t="str">
        <f t="shared" si="166"/>
        <v>0</v>
      </c>
      <c r="H500" s="69">
        <f t="shared" si="156"/>
        <v>-19.986635587500004</v>
      </c>
      <c r="I500" s="60" t="str">
        <f t="shared" si="167"/>
        <v>0</v>
      </c>
      <c r="J500" s="69">
        <f t="shared" si="157"/>
        <v>92.993810164197527</v>
      </c>
      <c r="K500" s="60" t="str">
        <f t="shared" si="168"/>
        <v>0</v>
      </c>
      <c r="L500" s="69">
        <f t="shared" si="158"/>
        <v>84.830956976470588</v>
      </c>
      <c r="M500" s="73" t="str">
        <f t="shared" si="169"/>
        <v>0</v>
      </c>
      <c r="N500" s="76">
        <f t="shared" si="159"/>
        <v>6.5695853999999994</v>
      </c>
      <c r="O500" s="77">
        <v>260</v>
      </c>
      <c r="Q500" s="71" t="str">
        <f t="shared" si="170"/>
        <v>1</v>
      </c>
      <c r="R500" s="71">
        <f t="shared" si="160"/>
        <v>1</v>
      </c>
      <c r="S500" s="71" t="str">
        <f t="shared" si="171"/>
        <v>0</v>
      </c>
      <c r="T500" s="71">
        <f t="shared" si="161"/>
        <v>0</v>
      </c>
      <c r="U500" s="71" t="str">
        <f t="shared" si="172"/>
        <v>0</v>
      </c>
      <c r="V500" s="71">
        <f t="shared" si="162"/>
        <v>0</v>
      </c>
      <c r="W500" s="71" t="str">
        <f t="shared" si="173"/>
        <v>0</v>
      </c>
      <c r="X500" s="71">
        <f t="shared" si="163"/>
        <v>0</v>
      </c>
      <c r="Y500" s="71" t="str">
        <f t="shared" si="174"/>
        <v>0</v>
      </c>
      <c r="Z500" s="71">
        <f t="shared" si="164"/>
        <v>0</v>
      </c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</row>
    <row r="501" spans="1:39" ht="15.75" thickBot="1">
      <c r="A501" s="102">
        <v>43882.333472222221</v>
      </c>
      <c r="B501" s="64">
        <f>Parâmetros!G490*0.04*46.0055</f>
        <v>23.352391799999996</v>
      </c>
      <c r="C501" s="97">
        <f t="shared" si="175"/>
        <v>23.352391799999996</v>
      </c>
      <c r="D501" s="101">
        <f t="shared" si="154"/>
        <v>4.6704783599999997</v>
      </c>
      <c r="E501" s="60" t="str">
        <f t="shared" si="165"/>
        <v>1</v>
      </c>
      <c r="F501" s="69">
        <f t="shared" si="155"/>
        <v>-131.23141799500002</v>
      </c>
      <c r="G501" s="60" t="str">
        <f t="shared" si="166"/>
        <v>0</v>
      </c>
      <c r="H501" s="69">
        <f t="shared" si="156"/>
        <v>-24.615708997500008</v>
      </c>
      <c r="I501" s="60" t="str">
        <f t="shared" si="167"/>
        <v>0</v>
      </c>
      <c r="J501" s="69">
        <f t="shared" si="157"/>
        <v>92.067702410123459</v>
      </c>
      <c r="K501" s="60" t="str">
        <f t="shared" si="168"/>
        <v>0</v>
      </c>
      <c r="L501" s="69">
        <f t="shared" si="158"/>
        <v>83.825547367058832</v>
      </c>
      <c r="M501" s="73" t="str">
        <f t="shared" si="169"/>
        <v>0</v>
      </c>
      <c r="N501" s="76">
        <f t="shared" si="159"/>
        <v>4.6704783599999997</v>
      </c>
      <c r="O501" s="77">
        <v>260</v>
      </c>
      <c r="Q501" s="71" t="str">
        <f t="shared" si="170"/>
        <v>1</v>
      </c>
      <c r="R501" s="71">
        <f t="shared" si="160"/>
        <v>1</v>
      </c>
      <c r="S501" s="71" t="str">
        <f t="shared" si="171"/>
        <v>0</v>
      </c>
      <c r="T501" s="71">
        <f t="shared" si="161"/>
        <v>0</v>
      </c>
      <c r="U501" s="71" t="str">
        <f t="shared" si="172"/>
        <v>0</v>
      </c>
      <c r="V501" s="71">
        <f t="shared" si="162"/>
        <v>0</v>
      </c>
      <c r="W501" s="71" t="str">
        <f t="shared" si="173"/>
        <v>0</v>
      </c>
      <c r="X501" s="71">
        <f t="shared" si="163"/>
        <v>0</v>
      </c>
      <c r="Y501" s="71" t="str">
        <f t="shared" si="174"/>
        <v>0</v>
      </c>
      <c r="Z501" s="71">
        <f t="shared" si="164"/>
        <v>0</v>
      </c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</row>
    <row r="502" spans="1:39" ht="15.75" thickBot="1">
      <c r="A502" s="102">
        <v>43882.375138888892</v>
      </c>
      <c r="B502" s="64">
        <f>Parâmetros!G491*0.04*46.0055</f>
        <v>21.420160799999998</v>
      </c>
      <c r="C502" s="97">
        <f t="shared" si="175"/>
        <v>21.420160799999998</v>
      </c>
      <c r="D502" s="101">
        <f t="shared" si="154"/>
        <v>4.2840321599999998</v>
      </c>
      <c r="E502" s="60" t="str">
        <f t="shared" si="165"/>
        <v>1</v>
      </c>
      <c r="F502" s="69">
        <f t="shared" si="155"/>
        <v>-133.11534322000003</v>
      </c>
      <c r="G502" s="60" t="str">
        <f t="shared" si="166"/>
        <v>0</v>
      </c>
      <c r="H502" s="69">
        <f t="shared" si="156"/>
        <v>-25.557671610000014</v>
      </c>
      <c r="I502" s="60" t="str">
        <f t="shared" si="167"/>
        <v>0</v>
      </c>
      <c r="J502" s="69">
        <f t="shared" si="157"/>
        <v>91.879250250864203</v>
      </c>
      <c r="K502" s="60" t="str">
        <f t="shared" si="168"/>
        <v>0</v>
      </c>
      <c r="L502" s="69">
        <f t="shared" si="158"/>
        <v>83.620958202352952</v>
      </c>
      <c r="M502" s="73" t="str">
        <f t="shared" si="169"/>
        <v>0</v>
      </c>
      <c r="N502" s="76">
        <f t="shared" si="159"/>
        <v>4.2840321599999998</v>
      </c>
      <c r="O502" s="77">
        <v>260</v>
      </c>
      <c r="Q502" s="71" t="str">
        <f t="shared" si="170"/>
        <v>1</v>
      </c>
      <c r="R502" s="71">
        <f t="shared" si="160"/>
        <v>1</v>
      </c>
      <c r="S502" s="71" t="str">
        <f t="shared" si="171"/>
        <v>0</v>
      </c>
      <c r="T502" s="71">
        <f t="shared" si="161"/>
        <v>0</v>
      </c>
      <c r="U502" s="71" t="str">
        <f t="shared" si="172"/>
        <v>0</v>
      </c>
      <c r="V502" s="71">
        <f t="shared" si="162"/>
        <v>0</v>
      </c>
      <c r="W502" s="71" t="str">
        <f t="shared" si="173"/>
        <v>0</v>
      </c>
      <c r="X502" s="71">
        <f t="shared" si="163"/>
        <v>0</v>
      </c>
      <c r="Y502" s="71" t="str">
        <f t="shared" si="174"/>
        <v>0</v>
      </c>
      <c r="Z502" s="71">
        <f t="shared" si="164"/>
        <v>0</v>
      </c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</row>
    <row r="503" spans="1:39" ht="15.75" thickBot="1">
      <c r="A503" s="102">
        <v>43882.416805555556</v>
      </c>
      <c r="B503" s="64">
        <f>Parâmetros!G492*0.04*46.0055</f>
        <v>16.874817400000001</v>
      </c>
      <c r="C503" s="97">
        <f t="shared" si="175"/>
        <v>16.874817400000001</v>
      </c>
      <c r="D503" s="101">
        <f t="shared" si="154"/>
        <v>3.3749634799999999</v>
      </c>
      <c r="E503" s="60" t="str">
        <f t="shared" si="165"/>
        <v>1</v>
      </c>
      <c r="F503" s="69">
        <f t="shared" si="155"/>
        <v>-137.54705303499998</v>
      </c>
      <c r="G503" s="60" t="str">
        <f t="shared" si="166"/>
        <v>0</v>
      </c>
      <c r="H503" s="69">
        <f t="shared" si="156"/>
        <v>-27.773526517499988</v>
      </c>
      <c r="I503" s="60" t="str">
        <f t="shared" si="167"/>
        <v>0</v>
      </c>
      <c r="J503" s="69">
        <f t="shared" si="157"/>
        <v>91.435938980987657</v>
      </c>
      <c r="K503" s="60" t="str">
        <f t="shared" si="168"/>
        <v>0</v>
      </c>
      <c r="L503" s="69">
        <f t="shared" si="158"/>
        <v>83.139686548235289</v>
      </c>
      <c r="M503" s="73" t="str">
        <f t="shared" si="169"/>
        <v>0</v>
      </c>
      <c r="N503" s="76">
        <f t="shared" si="159"/>
        <v>3.3749634799999999</v>
      </c>
      <c r="O503" s="77">
        <v>260</v>
      </c>
      <c r="Q503" s="71" t="str">
        <f t="shared" si="170"/>
        <v>1</v>
      </c>
      <c r="R503" s="71">
        <f t="shared" si="160"/>
        <v>1</v>
      </c>
      <c r="S503" s="71" t="str">
        <f t="shared" si="171"/>
        <v>0</v>
      </c>
      <c r="T503" s="71">
        <f t="shared" si="161"/>
        <v>0</v>
      </c>
      <c r="U503" s="71" t="str">
        <f t="shared" si="172"/>
        <v>0</v>
      </c>
      <c r="V503" s="71">
        <f t="shared" si="162"/>
        <v>0</v>
      </c>
      <c r="W503" s="71" t="str">
        <f t="shared" si="173"/>
        <v>0</v>
      </c>
      <c r="X503" s="71">
        <f t="shared" si="163"/>
        <v>0</v>
      </c>
      <c r="Y503" s="71" t="str">
        <f t="shared" si="174"/>
        <v>0</v>
      </c>
      <c r="Z503" s="71">
        <f t="shared" si="164"/>
        <v>0</v>
      </c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</row>
    <row r="504" spans="1:39" ht="15.75" thickBot="1">
      <c r="A504" s="102">
        <v>43882.458472222221</v>
      </c>
      <c r="B504" s="64">
        <f>Parâmetros!G493*0.04*46.0055</f>
        <v>15.1082062</v>
      </c>
      <c r="C504" s="97">
        <f t="shared" si="175"/>
        <v>15.1082062</v>
      </c>
      <c r="D504" s="101">
        <f t="shared" si="154"/>
        <v>3.0216412399999997</v>
      </c>
      <c r="E504" s="60" t="str">
        <f t="shared" si="165"/>
        <v>1</v>
      </c>
      <c r="F504" s="69">
        <f t="shared" si="155"/>
        <v>-139.26949895499999</v>
      </c>
      <c r="G504" s="60" t="str">
        <f t="shared" si="166"/>
        <v>0</v>
      </c>
      <c r="H504" s="69">
        <f t="shared" si="156"/>
        <v>-28.634749477499994</v>
      </c>
      <c r="I504" s="60" t="str">
        <f t="shared" si="167"/>
        <v>0</v>
      </c>
      <c r="J504" s="69">
        <f t="shared" si="157"/>
        <v>91.263639863950615</v>
      </c>
      <c r="K504" s="60" t="str">
        <f t="shared" si="168"/>
        <v>0</v>
      </c>
      <c r="L504" s="69">
        <f t="shared" si="158"/>
        <v>82.952633597647065</v>
      </c>
      <c r="M504" s="73" t="str">
        <f t="shared" si="169"/>
        <v>0</v>
      </c>
      <c r="N504" s="76">
        <f t="shared" si="159"/>
        <v>3.0216412399999997</v>
      </c>
      <c r="O504" s="77">
        <v>260</v>
      </c>
      <c r="Q504" s="71" t="str">
        <f t="shared" si="170"/>
        <v>1</v>
      </c>
      <c r="R504" s="71">
        <f t="shared" si="160"/>
        <v>1</v>
      </c>
      <c r="S504" s="71" t="str">
        <f t="shared" si="171"/>
        <v>0</v>
      </c>
      <c r="T504" s="71">
        <f t="shared" si="161"/>
        <v>0</v>
      </c>
      <c r="U504" s="71" t="str">
        <f t="shared" si="172"/>
        <v>0</v>
      </c>
      <c r="V504" s="71">
        <f t="shared" si="162"/>
        <v>0</v>
      </c>
      <c r="W504" s="71" t="str">
        <f t="shared" si="173"/>
        <v>0</v>
      </c>
      <c r="X504" s="71">
        <f t="shared" si="163"/>
        <v>0</v>
      </c>
      <c r="Y504" s="71" t="str">
        <f t="shared" si="174"/>
        <v>0</v>
      </c>
      <c r="Z504" s="71">
        <f t="shared" si="164"/>
        <v>0</v>
      </c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</row>
    <row r="505" spans="1:39" ht="15.75" thickBot="1">
      <c r="A505" s="102">
        <v>43882.500138888892</v>
      </c>
      <c r="B505" s="64">
        <f>Parâmetros!G494*0.04*46.0055</f>
        <v>16.727599799999997</v>
      </c>
      <c r="C505" s="97">
        <f t="shared" si="175"/>
        <v>16.727599799999997</v>
      </c>
      <c r="D505" s="101">
        <f t="shared" si="154"/>
        <v>3.345519959999999</v>
      </c>
      <c r="E505" s="60" t="str">
        <f t="shared" si="165"/>
        <v>1</v>
      </c>
      <c r="F505" s="69">
        <f t="shared" si="155"/>
        <v>-137.69059019499997</v>
      </c>
      <c r="G505" s="60" t="str">
        <f t="shared" si="166"/>
        <v>0</v>
      </c>
      <c r="H505" s="69">
        <f t="shared" si="156"/>
        <v>-27.845295097499985</v>
      </c>
      <c r="I505" s="60" t="str">
        <f t="shared" si="167"/>
        <v>0</v>
      </c>
      <c r="J505" s="69">
        <f t="shared" si="157"/>
        <v>91.421580721234562</v>
      </c>
      <c r="K505" s="60" t="str">
        <f t="shared" si="168"/>
        <v>0</v>
      </c>
      <c r="L505" s="69">
        <f t="shared" si="158"/>
        <v>83.124098802352933</v>
      </c>
      <c r="M505" s="73" t="str">
        <f t="shared" si="169"/>
        <v>0</v>
      </c>
      <c r="N505" s="76">
        <f t="shared" si="159"/>
        <v>3.345519959999999</v>
      </c>
      <c r="O505" s="77">
        <v>260</v>
      </c>
      <c r="Q505" s="71" t="str">
        <f t="shared" si="170"/>
        <v>1</v>
      </c>
      <c r="R505" s="71">
        <f t="shared" si="160"/>
        <v>1</v>
      </c>
      <c r="S505" s="71" t="str">
        <f t="shared" si="171"/>
        <v>0</v>
      </c>
      <c r="T505" s="71">
        <f t="shared" si="161"/>
        <v>0</v>
      </c>
      <c r="U505" s="71" t="str">
        <f t="shared" si="172"/>
        <v>0</v>
      </c>
      <c r="V505" s="71">
        <f t="shared" si="162"/>
        <v>0</v>
      </c>
      <c r="W505" s="71" t="str">
        <f t="shared" si="173"/>
        <v>0</v>
      </c>
      <c r="X505" s="71">
        <f t="shared" si="163"/>
        <v>0</v>
      </c>
      <c r="Y505" s="71" t="str">
        <f t="shared" si="174"/>
        <v>0</v>
      </c>
      <c r="Z505" s="71">
        <f t="shared" si="164"/>
        <v>0</v>
      </c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</row>
    <row r="506" spans="1:39" ht="15.75" thickBot="1">
      <c r="A506" s="102">
        <v>43882.541805555556</v>
      </c>
      <c r="B506" s="64">
        <f>Parâmetros!G495*0.04*46.0055</f>
        <v>15.181815</v>
      </c>
      <c r="C506" s="97">
        <f t="shared" si="175"/>
        <v>15.181815</v>
      </c>
      <c r="D506" s="101">
        <f t="shared" si="154"/>
        <v>3.0363630000000001</v>
      </c>
      <c r="E506" s="60" t="str">
        <f t="shared" si="165"/>
        <v>1</v>
      </c>
      <c r="F506" s="69">
        <f t="shared" si="155"/>
        <v>-139.19773037499999</v>
      </c>
      <c r="G506" s="60" t="str">
        <f t="shared" si="166"/>
        <v>0</v>
      </c>
      <c r="H506" s="69">
        <f t="shared" si="156"/>
        <v>-28.598865187499996</v>
      </c>
      <c r="I506" s="60" t="str">
        <f t="shared" si="167"/>
        <v>0</v>
      </c>
      <c r="J506" s="69">
        <f t="shared" si="157"/>
        <v>91.270818993827163</v>
      </c>
      <c r="K506" s="60" t="str">
        <f t="shared" si="168"/>
        <v>0</v>
      </c>
      <c r="L506" s="69">
        <f t="shared" si="158"/>
        <v>82.960427470588229</v>
      </c>
      <c r="M506" s="73" t="str">
        <f t="shared" si="169"/>
        <v>0</v>
      </c>
      <c r="N506" s="76">
        <f t="shared" si="159"/>
        <v>3.0363630000000001</v>
      </c>
      <c r="O506" s="77">
        <v>260</v>
      </c>
      <c r="Q506" s="71" t="str">
        <f t="shared" si="170"/>
        <v>1</v>
      </c>
      <c r="R506" s="71">
        <f t="shared" si="160"/>
        <v>1</v>
      </c>
      <c r="S506" s="71" t="str">
        <f t="shared" si="171"/>
        <v>0</v>
      </c>
      <c r="T506" s="71">
        <f t="shared" si="161"/>
        <v>0</v>
      </c>
      <c r="U506" s="71" t="str">
        <f t="shared" si="172"/>
        <v>0</v>
      </c>
      <c r="V506" s="71">
        <f t="shared" si="162"/>
        <v>0</v>
      </c>
      <c r="W506" s="71" t="str">
        <f t="shared" si="173"/>
        <v>0</v>
      </c>
      <c r="X506" s="71">
        <f t="shared" si="163"/>
        <v>0</v>
      </c>
      <c r="Y506" s="71" t="str">
        <f t="shared" si="174"/>
        <v>0</v>
      </c>
      <c r="Z506" s="71">
        <f t="shared" si="164"/>
        <v>0</v>
      </c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</row>
    <row r="507" spans="1:39" ht="15.75" thickBot="1">
      <c r="A507" s="102">
        <v>43882.583472222221</v>
      </c>
      <c r="B507" s="64">
        <f>Parâmetros!G496*0.04*46.0055</f>
        <v>13.6728346</v>
      </c>
      <c r="C507" s="97">
        <f t="shared" si="175"/>
        <v>13.6728346</v>
      </c>
      <c r="D507" s="101">
        <f t="shared" si="154"/>
        <v>2.7345669199999998</v>
      </c>
      <c r="E507" s="60" t="str">
        <f t="shared" si="165"/>
        <v>1</v>
      </c>
      <c r="F507" s="69">
        <f t="shared" si="155"/>
        <v>-140.668986265</v>
      </c>
      <c r="G507" s="60" t="str">
        <f t="shared" si="166"/>
        <v>0</v>
      </c>
      <c r="H507" s="69">
        <f t="shared" si="156"/>
        <v>-29.3344931325</v>
      </c>
      <c r="I507" s="60" t="str">
        <f t="shared" si="167"/>
        <v>0</v>
      </c>
      <c r="J507" s="69">
        <f t="shared" si="157"/>
        <v>91.12364683135803</v>
      </c>
      <c r="K507" s="60" t="str">
        <f t="shared" si="168"/>
        <v>0</v>
      </c>
      <c r="L507" s="69">
        <f t="shared" si="158"/>
        <v>82.800653075294122</v>
      </c>
      <c r="M507" s="73" t="str">
        <f t="shared" si="169"/>
        <v>0</v>
      </c>
      <c r="N507" s="76">
        <f t="shared" si="159"/>
        <v>2.7345669199999998</v>
      </c>
      <c r="O507" s="77">
        <v>260</v>
      </c>
      <c r="Q507" s="71" t="str">
        <f t="shared" si="170"/>
        <v>1</v>
      </c>
      <c r="R507" s="71">
        <f t="shared" si="160"/>
        <v>1</v>
      </c>
      <c r="S507" s="71" t="str">
        <f t="shared" si="171"/>
        <v>0</v>
      </c>
      <c r="T507" s="71">
        <f t="shared" si="161"/>
        <v>0</v>
      </c>
      <c r="U507" s="71" t="str">
        <f t="shared" si="172"/>
        <v>0</v>
      </c>
      <c r="V507" s="71">
        <f t="shared" si="162"/>
        <v>0</v>
      </c>
      <c r="W507" s="71" t="str">
        <f t="shared" si="173"/>
        <v>0</v>
      </c>
      <c r="X507" s="71">
        <f t="shared" si="163"/>
        <v>0</v>
      </c>
      <c r="Y507" s="71" t="str">
        <f t="shared" si="174"/>
        <v>0</v>
      </c>
      <c r="Z507" s="71">
        <f t="shared" si="164"/>
        <v>0</v>
      </c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</row>
    <row r="508" spans="1:39" ht="15.75" thickBot="1">
      <c r="A508" s="102">
        <v>43882.625138888892</v>
      </c>
      <c r="B508" s="64">
        <f>Parâmetros!G497*0.04*46.0055</f>
        <v>14.868977599999999</v>
      </c>
      <c r="C508" s="97">
        <f t="shared" si="175"/>
        <v>14.868977599999999</v>
      </c>
      <c r="D508" s="101">
        <f t="shared" si="154"/>
        <v>2.9737955199999999</v>
      </c>
      <c r="E508" s="60" t="str">
        <f t="shared" si="165"/>
        <v>1</v>
      </c>
      <c r="F508" s="69">
        <f t="shared" si="155"/>
        <v>-139.50274684000001</v>
      </c>
      <c r="G508" s="60" t="str">
        <f t="shared" si="166"/>
        <v>0</v>
      </c>
      <c r="H508" s="69">
        <f t="shared" si="156"/>
        <v>-28.751373420000007</v>
      </c>
      <c r="I508" s="60" t="str">
        <f t="shared" si="167"/>
        <v>0</v>
      </c>
      <c r="J508" s="69">
        <f t="shared" si="157"/>
        <v>91.240307691851854</v>
      </c>
      <c r="K508" s="60" t="str">
        <f t="shared" si="168"/>
        <v>0</v>
      </c>
      <c r="L508" s="69">
        <f t="shared" si="158"/>
        <v>82.927303510588246</v>
      </c>
      <c r="M508" s="73" t="str">
        <f t="shared" si="169"/>
        <v>0</v>
      </c>
      <c r="N508" s="76">
        <f t="shared" si="159"/>
        <v>2.9737955199999999</v>
      </c>
      <c r="O508" s="77">
        <v>260</v>
      </c>
      <c r="Q508" s="71" t="str">
        <f t="shared" si="170"/>
        <v>1</v>
      </c>
      <c r="R508" s="71">
        <f t="shared" si="160"/>
        <v>1</v>
      </c>
      <c r="S508" s="71" t="str">
        <f t="shared" si="171"/>
        <v>0</v>
      </c>
      <c r="T508" s="71">
        <f t="shared" si="161"/>
        <v>0</v>
      </c>
      <c r="U508" s="71" t="str">
        <f t="shared" si="172"/>
        <v>0</v>
      </c>
      <c r="V508" s="71">
        <f t="shared" si="162"/>
        <v>0</v>
      </c>
      <c r="W508" s="71" t="str">
        <f t="shared" si="173"/>
        <v>0</v>
      </c>
      <c r="X508" s="71">
        <f t="shared" si="163"/>
        <v>0</v>
      </c>
      <c r="Y508" s="71" t="str">
        <f t="shared" si="174"/>
        <v>0</v>
      </c>
      <c r="Z508" s="71">
        <f t="shared" si="164"/>
        <v>0</v>
      </c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</row>
    <row r="509" spans="1:39" ht="15.75" thickBot="1">
      <c r="A509" s="102">
        <v>43882.666805555556</v>
      </c>
      <c r="B509" s="64">
        <f>Parâmetros!G498*0.04*46.0055</f>
        <v>13.8568566</v>
      </c>
      <c r="C509" s="97">
        <f t="shared" si="175"/>
        <v>13.8568566</v>
      </c>
      <c r="D509" s="101">
        <f t="shared" si="154"/>
        <v>2.7713713200000001</v>
      </c>
      <c r="E509" s="60" t="str">
        <f t="shared" si="165"/>
        <v>1</v>
      </c>
      <c r="F509" s="69">
        <f t="shared" si="155"/>
        <v>-140.48956481499999</v>
      </c>
      <c r="G509" s="60" t="str">
        <f t="shared" si="166"/>
        <v>0</v>
      </c>
      <c r="H509" s="69">
        <f t="shared" si="156"/>
        <v>-29.244782407499997</v>
      </c>
      <c r="I509" s="60" t="str">
        <f t="shared" si="167"/>
        <v>0</v>
      </c>
      <c r="J509" s="69">
        <f t="shared" si="157"/>
        <v>91.141594656049392</v>
      </c>
      <c r="K509" s="60" t="str">
        <f t="shared" si="168"/>
        <v>0</v>
      </c>
      <c r="L509" s="69">
        <f t="shared" si="158"/>
        <v>82.820137757647046</v>
      </c>
      <c r="M509" s="73" t="str">
        <f t="shared" si="169"/>
        <v>0</v>
      </c>
      <c r="N509" s="76">
        <f t="shared" si="159"/>
        <v>2.7713713200000001</v>
      </c>
      <c r="O509" s="77">
        <v>260</v>
      </c>
      <c r="Q509" s="71" t="str">
        <f t="shared" si="170"/>
        <v>1</v>
      </c>
      <c r="R509" s="71">
        <f t="shared" si="160"/>
        <v>1</v>
      </c>
      <c r="S509" s="71" t="str">
        <f t="shared" si="171"/>
        <v>0</v>
      </c>
      <c r="T509" s="71">
        <f t="shared" si="161"/>
        <v>0</v>
      </c>
      <c r="U509" s="71" t="str">
        <f t="shared" si="172"/>
        <v>0</v>
      </c>
      <c r="V509" s="71">
        <f t="shared" si="162"/>
        <v>0</v>
      </c>
      <c r="W509" s="71" t="str">
        <f t="shared" si="173"/>
        <v>0</v>
      </c>
      <c r="X509" s="71">
        <f t="shared" si="163"/>
        <v>0</v>
      </c>
      <c r="Y509" s="71" t="str">
        <f t="shared" si="174"/>
        <v>0</v>
      </c>
      <c r="Z509" s="71">
        <f t="shared" si="164"/>
        <v>0</v>
      </c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</row>
    <row r="510" spans="1:39" ht="15.75" thickBot="1">
      <c r="A510" s="102">
        <v>43882.708472222221</v>
      </c>
      <c r="B510" s="64">
        <f>Parâmetros!G499*0.04*46.0055</f>
        <v>15.071401799999999</v>
      </c>
      <c r="C510" s="97">
        <f t="shared" si="175"/>
        <v>15.071401799999999</v>
      </c>
      <c r="D510" s="101">
        <f t="shared" si="154"/>
        <v>3.0142803599999994</v>
      </c>
      <c r="E510" s="60" t="str">
        <f t="shared" si="165"/>
        <v>1</v>
      </c>
      <c r="F510" s="69">
        <f t="shared" si="155"/>
        <v>-139.305383245</v>
      </c>
      <c r="G510" s="60" t="str">
        <f t="shared" si="166"/>
        <v>0</v>
      </c>
      <c r="H510" s="69">
        <f t="shared" si="156"/>
        <v>-28.652691622500001</v>
      </c>
      <c r="I510" s="60" t="str">
        <f t="shared" si="167"/>
        <v>0</v>
      </c>
      <c r="J510" s="69">
        <f t="shared" si="157"/>
        <v>91.260050299012349</v>
      </c>
      <c r="K510" s="60" t="str">
        <f t="shared" si="168"/>
        <v>0</v>
      </c>
      <c r="L510" s="69">
        <f t="shared" si="158"/>
        <v>82.948736661176483</v>
      </c>
      <c r="M510" s="73" t="str">
        <f t="shared" si="169"/>
        <v>0</v>
      </c>
      <c r="N510" s="76">
        <f t="shared" si="159"/>
        <v>3.0142803599999994</v>
      </c>
      <c r="O510" s="77">
        <v>260</v>
      </c>
      <c r="Q510" s="71" t="str">
        <f t="shared" si="170"/>
        <v>1</v>
      </c>
      <c r="R510" s="71">
        <f t="shared" si="160"/>
        <v>1</v>
      </c>
      <c r="S510" s="71" t="str">
        <f t="shared" si="171"/>
        <v>0</v>
      </c>
      <c r="T510" s="71">
        <f t="shared" si="161"/>
        <v>0</v>
      </c>
      <c r="U510" s="71" t="str">
        <f t="shared" si="172"/>
        <v>0</v>
      </c>
      <c r="V510" s="71">
        <f t="shared" si="162"/>
        <v>0</v>
      </c>
      <c r="W510" s="71" t="str">
        <f t="shared" si="173"/>
        <v>0</v>
      </c>
      <c r="X510" s="71">
        <f t="shared" si="163"/>
        <v>0</v>
      </c>
      <c r="Y510" s="71" t="str">
        <f t="shared" si="174"/>
        <v>0</v>
      </c>
      <c r="Z510" s="71">
        <f t="shared" si="164"/>
        <v>0</v>
      </c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</row>
    <row r="511" spans="1:39" ht="15.75" thickBot="1">
      <c r="A511" s="102">
        <v>43882.750138888892</v>
      </c>
      <c r="B511" s="64">
        <f>Parâmetros!G500*0.04*46.0055</f>
        <v>18.751841799999998</v>
      </c>
      <c r="C511" s="97">
        <f t="shared" si="175"/>
        <v>18.751841799999998</v>
      </c>
      <c r="D511" s="101">
        <f t="shared" si="154"/>
        <v>3.7503683599999995</v>
      </c>
      <c r="E511" s="60" t="str">
        <f t="shared" si="165"/>
        <v>1</v>
      </c>
      <c r="F511" s="69">
        <f t="shared" si="155"/>
        <v>-135.71695424500001</v>
      </c>
      <c r="G511" s="60" t="str">
        <f t="shared" si="166"/>
        <v>0</v>
      </c>
      <c r="H511" s="69">
        <f t="shared" si="156"/>
        <v>-26.858477122500005</v>
      </c>
      <c r="I511" s="60" t="str">
        <f t="shared" si="167"/>
        <v>0</v>
      </c>
      <c r="J511" s="69">
        <f t="shared" si="157"/>
        <v>91.619006792839514</v>
      </c>
      <c r="K511" s="60" t="str">
        <f t="shared" si="168"/>
        <v>0</v>
      </c>
      <c r="L511" s="69">
        <f t="shared" si="158"/>
        <v>83.338430308235289</v>
      </c>
      <c r="M511" s="73" t="str">
        <f t="shared" si="169"/>
        <v>0</v>
      </c>
      <c r="N511" s="76">
        <f t="shared" si="159"/>
        <v>3.7503683599999995</v>
      </c>
      <c r="O511" s="77">
        <v>260</v>
      </c>
      <c r="Q511" s="71" t="str">
        <f t="shared" si="170"/>
        <v>1</v>
      </c>
      <c r="R511" s="71">
        <f t="shared" si="160"/>
        <v>1</v>
      </c>
      <c r="S511" s="71" t="str">
        <f t="shared" si="171"/>
        <v>0</v>
      </c>
      <c r="T511" s="71">
        <f t="shared" si="161"/>
        <v>0</v>
      </c>
      <c r="U511" s="71" t="str">
        <f t="shared" si="172"/>
        <v>0</v>
      </c>
      <c r="V511" s="71">
        <f t="shared" si="162"/>
        <v>0</v>
      </c>
      <c r="W511" s="71" t="str">
        <f t="shared" si="173"/>
        <v>0</v>
      </c>
      <c r="X511" s="71">
        <f t="shared" si="163"/>
        <v>0</v>
      </c>
      <c r="Y511" s="71" t="str">
        <f t="shared" si="174"/>
        <v>0</v>
      </c>
      <c r="Z511" s="71">
        <f t="shared" si="164"/>
        <v>0</v>
      </c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</row>
    <row r="512" spans="1:39" ht="15.75" thickBot="1">
      <c r="A512" s="102">
        <v>43882.791805555556</v>
      </c>
      <c r="B512" s="64">
        <f>Parâmetros!G501*0.04*46.0055</f>
        <v>21.9170202</v>
      </c>
      <c r="C512" s="97">
        <f t="shared" si="175"/>
        <v>21.9170202</v>
      </c>
      <c r="D512" s="101">
        <f t="shared" si="154"/>
        <v>4.3834040400000003</v>
      </c>
      <c r="E512" s="60" t="str">
        <f t="shared" si="165"/>
        <v>1</v>
      </c>
      <c r="F512" s="69">
        <f t="shared" si="155"/>
        <v>-132.630905305</v>
      </c>
      <c r="G512" s="60" t="str">
        <f t="shared" si="166"/>
        <v>0</v>
      </c>
      <c r="H512" s="69">
        <f t="shared" si="156"/>
        <v>-25.315452652499999</v>
      </c>
      <c r="I512" s="60" t="str">
        <f t="shared" si="167"/>
        <v>0</v>
      </c>
      <c r="J512" s="69">
        <f t="shared" si="157"/>
        <v>91.927709377530874</v>
      </c>
      <c r="K512" s="60" t="str">
        <f t="shared" si="168"/>
        <v>0</v>
      </c>
      <c r="L512" s="69">
        <f t="shared" si="158"/>
        <v>83.673566844705888</v>
      </c>
      <c r="M512" s="73" t="str">
        <f t="shared" si="169"/>
        <v>0</v>
      </c>
      <c r="N512" s="76">
        <f t="shared" si="159"/>
        <v>4.3834040400000003</v>
      </c>
      <c r="O512" s="77">
        <v>260</v>
      </c>
      <c r="Q512" s="71" t="str">
        <f t="shared" si="170"/>
        <v>1</v>
      </c>
      <c r="R512" s="71">
        <f t="shared" si="160"/>
        <v>1</v>
      </c>
      <c r="S512" s="71" t="str">
        <f t="shared" si="171"/>
        <v>0</v>
      </c>
      <c r="T512" s="71">
        <f t="shared" si="161"/>
        <v>0</v>
      </c>
      <c r="U512" s="71" t="str">
        <f t="shared" si="172"/>
        <v>0</v>
      </c>
      <c r="V512" s="71">
        <f t="shared" si="162"/>
        <v>0</v>
      </c>
      <c r="W512" s="71" t="str">
        <f t="shared" si="173"/>
        <v>0</v>
      </c>
      <c r="X512" s="71">
        <f t="shared" si="163"/>
        <v>0</v>
      </c>
      <c r="Y512" s="71" t="str">
        <f t="shared" si="174"/>
        <v>0</v>
      </c>
      <c r="Z512" s="71">
        <f t="shared" si="164"/>
        <v>0</v>
      </c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</row>
    <row r="513" spans="1:39" ht="15.75" thickBot="1">
      <c r="A513" s="102">
        <v>43882.833472222221</v>
      </c>
      <c r="B513" s="64">
        <f>Parâmetros!G502*0.04*46.0055</f>
        <v>36.528367000000003</v>
      </c>
      <c r="C513" s="97">
        <f t="shared" si="175"/>
        <v>36.528367000000003</v>
      </c>
      <c r="D513" s="101">
        <f t="shared" si="154"/>
        <v>7.3056733999999999</v>
      </c>
      <c r="E513" s="60" t="str">
        <f t="shared" si="165"/>
        <v>1</v>
      </c>
      <c r="F513" s="69">
        <f t="shared" si="155"/>
        <v>-118.38484217499999</v>
      </c>
      <c r="G513" s="60" t="str">
        <f t="shared" si="166"/>
        <v>0</v>
      </c>
      <c r="H513" s="69">
        <f t="shared" si="156"/>
        <v>-18.192421087499994</v>
      </c>
      <c r="I513" s="60" t="str">
        <f t="shared" si="167"/>
        <v>0</v>
      </c>
      <c r="J513" s="69">
        <f t="shared" si="157"/>
        <v>93.352766658024692</v>
      </c>
      <c r="K513" s="60" t="str">
        <f t="shared" si="168"/>
        <v>0</v>
      </c>
      <c r="L513" s="69">
        <f t="shared" si="158"/>
        <v>85.220650623529409</v>
      </c>
      <c r="M513" s="73" t="str">
        <f t="shared" si="169"/>
        <v>0</v>
      </c>
      <c r="N513" s="76">
        <f t="shared" si="159"/>
        <v>7.3056733999999999</v>
      </c>
      <c r="O513" s="77">
        <v>260</v>
      </c>
      <c r="Q513" s="71" t="str">
        <f t="shared" si="170"/>
        <v>1</v>
      </c>
      <c r="R513" s="71">
        <f t="shared" si="160"/>
        <v>1</v>
      </c>
      <c r="S513" s="71" t="str">
        <f t="shared" si="171"/>
        <v>0</v>
      </c>
      <c r="T513" s="71">
        <f t="shared" si="161"/>
        <v>0</v>
      </c>
      <c r="U513" s="71" t="str">
        <f t="shared" si="172"/>
        <v>0</v>
      </c>
      <c r="V513" s="71">
        <f t="shared" si="162"/>
        <v>0</v>
      </c>
      <c r="W513" s="71" t="str">
        <f t="shared" si="173"/>
        <v>0</v>
      </c>
      <c r="X513" s="71">
        <f t="shared" si="163"/>
        <v>0</v>
      </c>
      <c r="Y513" s="71" t="str">
        <f t="shared" si="174"/>
        <v>0</v>
      </c>
      <c r="Z513" s="71">
        <f t="shared" si="164"/>
        <v>0</v>
      </c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</row>
    <row r="514" spans="1:39" ht="15.75" thickBot="1">
      <c r="A514" s="102">
        <v>43882.875150462962</v>
      </c>
      <c r="B514" s="64">
        <f>Parâmetros!G503*0.04*46.0055</f>
        <v>31.762197200000003</v>
      </c>
      <c r="C514" s="97">
        <f t="shared" si="175"/>
        <v>31.762197200000003</v>
      </c>
      <c r="D514" s="101">
        <f t="shared" si="154"/>
        <v>6.3524394400000004</v>
      </c>
      <c r="E514" s="60" t="str">
        <f t="shared" si="165"/>
        <v>1</v>
      </c>
      <c r="F514" s="69">
        <f t="shared" si="155"/>
        <v>-123.03185773000001</v>
      </c>
      <c r="G514" s="60" t="str">
        <f t="shared" si="166"/>
        <v>0</v>
      </c>
      <c r="H514" s="69">
        <f t="shared" si="156"/>
        <v>-20.515928865000006</v>
      </c>
      <c r="I514" s="60" t="str">
        <f t="shared" si="167"/>
        <v>0</v>
      </c>
      <c r="J514" s="69">
        <f t="shared" si="157"/>
        <v>92.887917998518517</v>
      </c>
      <c r="K514" s="60" t="str">
        <f t="shared" si="168"/>
        <v>0</v>
      </c>
      <c r="L514" s="69">
        <f t="shared" si="158"/>
        <v>84.715997350588225</v>
      </c>
      <c r="M514" s="73" t="str">
        <f t="shared" si="169"/>
        <v>0</v>
      </c>
      <c r="N514" s="76">
        <f t="shared" si="159"/>
        <v>6.3524394400000004</v>
      </c>
      <c r="O514" s="77">
        <v>260</v>
      </c>
      <c r="Q514" s="71" t="str">
        <f t="shared" si="170"/>
        <v>1</v>
      </c>
      <c r="R514" s="71">
        <f t="shared" si="160"/>
        <v>1</v>
      </c>
      <c r="S514" s="71" t="str">
        <f t="shared" si="171"/>
        <v>0</v>
      </c>
      <c r="T514" s="71">
        <f t="shared" si="161"/>
        <v>0</v>
      </c>
      <c r="U514" s="71" t="str">
        <f t="shared" si="172"/>
        <v>0</v>
      </c>
      <c r="V514" s="71">
        <f t="shared" si="162"/>
        <v>0</v>
      </c>
      <c r="W514" s="71" t="str">
        <f t="shared" si="173"/>
        <v>0</v>
      </c>
      <c r="X514" s="71">
        <f t="shared" si="163"/>
        <v>0</v>
      </c>
      <c r="Y514" s="71" t="str">
        <f t="shared" si="174"/>
        <v>0</v>
      </c>
      <c r="Z514" s="71">
        <f t="shared" si="164"/>
        <v>0</v>
      </c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</row>
    <row r="515" spans="1:39" ht="15.75" thickBot="1">
      <c r="A515" s="102">
        <v>43882.916817129626</v>
      </c>
      <c r="B515" s="64">
        <f>Parâmetros!G504*0.04*46.0055</f>
        <v>21.9354224</v>
      </c>
      <c r="C515" s="97">
        <f t="shared" si="175"/>
        <v>21.9354224</v>
      </c>
      <c r="D515" s="101">
        <f t="shared" si="154"/>
        <v>4.3870844800000004</v>
      </c>
      <c r="E515" s="60" t="str">
        <f t="shared" si="165"/>
        <v>1</v>
      </c>
      <c r="F515" s="69">
        <f t="shared" si="155"/>
        <v>-132.61296315999999</v>
      </c>
      <c r="G515" s="60" t="str">
        <f t="shared" si="166"/>
        <v>0</v>
      </c>
      <c r="H515" s="69">
        <f t="shared" si="156"/>
        <v>-25.306481579999996</v>
      </c>
      <c r="I515" s="60" t="str">
        <f t="shared" si="167"/>
        <v>0</v>
      </c>
      <c r="J515" s="69">
        <f t="shared" si="157"/>
        <v>91.929504159999993</v>
      </c>
      <c r="K515" s="60" t="str">
        <f t="shared" si="168"/>
        <v>0</v>
      </c>
      <c r="L515" s="69">
        <f t="shared" si="158"/>
        <v>83.675515312941187</v>
      </c>
      <c r="M515" s="73" t="str">
        <f t="shared" si="169"/>
        <v>0</v>
      </c>
      <c r="N515" s="76">
        <f t="shared" si="159"/>
        <v>4.3870844800000004</v>
      </c>
      <c r="O515" s="77">
        <v>260</v>
      </c>
      <c r="Q515" s="71" t="str">
        <f t="shared" si="170"/>
        <v>1</v>
      </c>
      <c r="R515" s="71">
        <f t="shared" si="160"/>
        <v>1</v>
      </c>
      <c r="S515" s="71" t="str">
        <f t="shared" si="171"/>
        <v>0</v>
      </c>
      <c r="T515" s="71">
        <f t="shared" si="161"/>
        <v>0</v>
      </c>
      <c r="U515" s="71" t="str">
        <f t="shared" si="172"/>
        <v>0</v>
      </c>
      <c r="V515" s="71">
        <f t="shared" si="162"/>
        <v>0</v>
      </c>
      <c r="W515" s="71" t="str">
        <f t="shared" si="173"/>
        <v>0</v>
      </c>
      <c r="X515" s="71">
        <f t="shared" si="163"/>
        <v>0</v>
      </c>
      <c r="Y515" s="71" t="str">
        <f t="shared" si="174"/>
        <v>0</v>
      </c>
      <c r="Z515" s="71">
        <f t="shared" si="164"/>
        <v>0</v>
      </c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</row>
    <row r="516" spans="1:39" ht="15.75" thickBot="1">
      <c r="A516" s="102">
        <v>43882.958483796298</v>
      </c>
      <c r="B516" s="64">
        <f>Parâmetros!G505*0.04*46.0055</f>
        <v>24.640545800000002</v>
      </c>
      <c r="C516" s="97">
        <f t="shared" si="175"/>
        <v>24.640545800000002</v>
      </c>
      <c r="D516" s="101">
        <f t="shared" si="154"/>
        <v>4.92810916</v>
      </c>
      <c r="E516" s="60" t="str">
        <f t="shared" si="165"/>
        <v>1</v>
      </c>
      <c r="F516" s="69">
        <f t="shared" si="155"/>
        <v>-129.97546784499997</v>
      </c>
      <c r="G516" s="60" t="str">
        <f t="shared" si="166"/>
        <v>0</v>
      </c>
      <c r="H516" s="69">
        <f t="shared" si="156"/>
        <v>-23.987733922499984</v>
      </c>
      <c r="I516" s="60" t="str">
        <f t="shared" si="167"/>
        <v>0</v>
      </c>
      <c r="J516" s="69">
        <f t="shared" si="157"/>
        <v>92.193337182962964</v>
      </c>
      <c r="K516" s="60" t="str">
        <f t="shared" si="168"/>
        <v>0</v>
      </c>
      <c r="L516" s="69">
        <f t="shared" si="158"/>
        <v>83.961940143529404</v>
      </c>
      <c r="M516" s="73" t="str">
        <f t="shared" si="169"/>
        <v>0</v>
      </c>
      <c r="N516" s="76">
        <f t="shared" si="159"/>
        <v>4.92810916</v>
      </c>
      <c r="O516" s="77">
        <v>260</v>
      </c>
      <c r="Q516" s="71" t="str">
        <f t="shared" si="170"/>
        <v>1</v>
      </c>
      <c r="R516" s="71">
        <f t="shared" si="160"/>
        <v>1</v>
      </c>
      <c r="S516" s="71" t="str">
        <f t="shared" si="171"/>
        <v>0</v>
      </c>
      <c r="T516" s="71">
        <f t="shared" si="161"/>
        <v>0</v>
      </c>
      <c r="U516" s="71" t="str">
        <f t="shared" si="172"/>
        <v>0</v>
      </c>
      <c r="V516" s="71">
        <f t="shared" si="162"/>
        <v>0</v>
      </c>
      <c r="W516" s="71" t="str">
        <f t="shared" si="173"/>
        <v>0</v>
      </c>
      <c r="X516" s="71">
        <f t="shared" si="163"/>
        <v>0</v>
      </c>
      <c r="Y516" s="71" t="str">
        <f t="shared" si="174"/>
        <v>0</v>
      </c>
      <c r="Z516" s="71">
        <f t="shared" si="164"/>
        <v>0</v>
      </c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</row>
    <row r="517" spans="1:39" ht="15.75" thickBot="1">
      <c r="A517" s="102">
        <v>43883.000150462962</v>
      </c>
      <c r="B517" s="64">
        <f>Parâmetros!G506*0.04*46.0055</f>
        <v>44.570128399999994</v>
      </c>
      <c r="C517" s="97">
        <f t="shared" si="175"/>
        <v>44.570128399999994</v>
      </c>
      <c r="D517" s="101">
        <f t="shared" si="154"/>
        <v>8.9140256799999982</v>
      </c>
      <c r="E517" s="60" t="str">
        <f t="shared" si="165"/>
        <v>1</v>
      </c>
      <c r="F517" s="69">
        <f t="shared" si="155"/>
        <v>-110.54412481</v>
      </c>
      <c r="G517" s="60" t="str">
        <f t="shared" si="166"/>
        <v>0</v>
      </c>
      <c r="H517" s="69">
        <f t="shared" si="156"/>
        <v>-14.272062405000014</v>
      </c>
      <c r="I517" s="60" t="str">
        <f t="shared" si="167"/>
        <v>0</v>
      </c>
      <c r="J517" s="69">
        <f t="shared" si="157"/>
        <v>94.13708659703704</v>
      </c>
      <c r="K517" s="60" t="str">
        <f t="shared" si="168"/>
        <v>0</v>
      </c>
      <c r="L517" s="69">
        <f t="shared" si="158"/>
        <v>86.072131242352938</v>
      </c>
      <c r="M517" s="73" t="str">
        <f t="shared" si="169"/>
        <v>0</v>
      </c>
      <c r="N517" s="76">
        <f t="shared" si="159"/>
        <v>8.9140256799999982</v>
      </c>
      <c r="O517" s="77">
        <v>260</v>
      </c>
      <c r="Q517" s="71" t="str">
        <f t="shared" si="170"/>
        <v>1</v>
      </c>
      <c r="R517" s="71">
        <f t="shared" si="160"/>
        <v>1</v>
      </c>
      <c r="S517" s="71" t="str">
        <f t="shared" si="171"/>
        <v>0</v>
      </c>
      <c r="T517" s="71">
        <f t="shared" si="161"/>
        <v>0</v>
      </c>
      <c r="U517" s="71" t="str">
        <f t="shared" si="172"/>
        <v>0</v>
      </c>
      <c r="V517" s="71">
        <f t="shared" si="162"/>
        <v>0</v>
      </c>
      <c r="W517" s="71" t="str">
        <f t="shared" si="173"/>
        <v>0</v>
      </c>
      <c r="X517" s="71">
        <f t="shared" si="163"/>
        <v>0</v>
      </c>
      <c r="Y517" s="71" t="str">
        <f t="shared" si="174"/>
        <v>0</v>
      </c>
      <c r="Z517" s="71">
        <f t="shared" si="164"/>
        <v>0</v>
      </c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</row>
    <row r="518" spans="1:39" ht="15.75" thickBot="1">
      <c r="A518" s="102">
        <v>43883.041817129626</v>
      </c>
      <c r="B518" s="64">
        <f>Parâmetros!G507*0.04*46.0055</f>
        <v>32.148643399999997</v>
      </c>
      <c r="C518" s="97">
        <f t="shared" si="175"/>
        <v>32.148643399999997</v>
      </c>
      <c r="D518" s="101">
        <f t="shared" si="154"/>
        <v>6.4297286800000002</v>
      </c>
      <c r="E518" s="60" t="str">
        <f t="shared" si="165"/>
        <v>1</v>
      </c>
      <c r="F518" s="69">
        <f t="shared" si="155"/>
        <v>-122.65507268500002</v>
      </c>
      <c r="G518" s="60" t="str">
        <f t="shared" si="166"/>
        <v>0</v>
      </c>
      <c r="H518" s="69">
        <f t="shared" si="156"/>
        <v>-20.327536342500011</v>
      </c>
      <c r="I518" s="60" t="str">
        <f t="shared" si="167"/>
        <v>0</v>
      </c>
      <c r="J518" s="69">
        <f t="shared" si="157"/>
        <v>92.925608430370374</v>
      </c>
      <c r="K518" s="60" t="str">
        <f t="shared" si="168"/>
        <v>0</v>
      </c>
      <c r="L518" s="69">
        <f t="shared" si="158"/>
        <v>84.756915183529429</v>
      </c>
      <c r="M518" s="73" t="str">
        <f t="shared" si="169"/>
        <v>0</v>
      </c>
      <c r="N518" s="76">
        <f t="shared" si="159"/>
        <v>6.4297286800000002</v>
      </c>
      <c r="O518" s="77">
        <v>260</v>
      </c>
      <c r="Q518" s="71" t="str">
        <f t="shared" si="170"/>
        <v>1</v>
      </c>
      <c r="R518" s="71">
        <f t="shared" si="160"/>
        <v>1</v>
      </c>
      <c r="S518" s="71" t="str">
        <f t="shared" si="171"/>
        <v>0</v>
      </c>
      <c r="T518" s="71">
        <f t="shared" si="161"/>
        <v>0</v>
      </c>
      <c r="U518" s="71" t="str">
        <f t="shared" si="172"/>
        <v>0</v>
      </c>
      <c r="V518" s="71">
        <f t="shared" si="162"/>
        <v>0</v>
      </c>
      <c r="W518" s="71" t="str">
        <f t="shared" si="173"/>
        <v>0</v>
      </c>
      <c r="X518" s="71">
        <f t="shared" si="163"/>
        <v>0</v>
      </c>
      <c r="Y518" s="71" t="str">
        <f t="shared" si="174"/>
        <v>0</v>
      </c>
      <c r="Z518" s="71">
        <f t="shared" si="164"/>
        <v>0</v>
      </c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</row>
    <row r="519" spans="1:39" ht="15.75" thickBot="1">
      <c r="A519" s="102">
        <v>43883.083483796298</v>
      </c>
      <c r="B519" s="64">
        <f>Parâmetros!G508*0.04*46.0055</f>
        <v>0</v>
      </c>
      <c r="C519" s="97">
        <f t="shared" si="175"/>
        <v>0</v>
      </c>
      <c r="D519" s="101">
        <f t="shared" si="154"/>
        <v>0</v>
      </c>
      <c r="E519" s="60" t="str">
        <f t="shared" si="165"/>
        <v>1</v>
      </c>
      <c r="F519" s="69">
        <f t="shared" si="155"/>
        <v>-154</v>
      </c>
      <c r="G519" s="60" t="str">
        <f t="shared" si="166"/>
        <v>0</v>
      </c>
      <c r="H519" s="69">
        <f t="shared" si="156"/>
        <v>-36</v>
      </c>
      <c r="I519" s="60" t="str">
        <f t="shared" si="167"/>
        <v>0</v>
      </c>
      <c r="J519" s="69">
        <f t="shared" si="157"/>
        <v>89.790123456790127</v>
      </c>
      <c r="K519" s="60" t="str">
        <f t="shared" si="168"/>
        <v>0</v>
      </c>
      <c r="L519" s="69">
        <f t="shared" si="158"/>
        <v>81.352941176470594</v>
      </c>
      <c r="M519" s="73" t="str">
        <f t="shared" si="169"/>
        <v>0</v>
      </c>
      <c r="N519" s="76">
        <f t="shared" si="159"/>
        <v>0</v>
      </c>
      <c r="O519" s="77">
        <v>260</v>
      </c>
      <c r="Q519" s="71" t="str">
        <f t="shared" si="170"/>
        <v>1</v>
      </c>
      <c r="R519" s="71">
        <f t="shared" si="160"/>
        <v>1</v>
      </c>
      <c r="S519" s="71" t="str">
        <f t="shared" si="171"/>
        <v>0</v>
      </c>
      <c r="T519" s="71">
        <f t="shared" si="161"/>
        <v>0</v>
      </c>
      <c r="U519" s="71" t="str">
        <f t="shared" si="172"/>
        <v>0</v>
      </c>
      <c r="V519" s="71">
        <f t="shared" si="162"/>
        <v>0</v>
      </c>
      <c r="W519" s="71" t="str">
        <f t="shared" si="173"/>
        <v>0</v>
      </c>
      <c r="X519" s="71">
        <f t="shared" si="163"/>
        <v>0</v>
      </c>
      <c r="Y519" s="71" t="str">
        <f t="shared" si="174"/>
        <v>0</v>
      </c>
      <c r="Z519" s="71">
        <f t="shared" si="164"/>
        <v>0</v>
      </c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</row>
    <row r="520" spans="1:39" ht="15.75" thickBot="1">
      <c r="A520" s="102">
        <v>43883.125150462962</v>
      </c>
      <c r="B520" s="64">
        <f>Parâmetros!G509*0.04*46.0055</f>
        <v>8.9066647999999997</v>
      </c>
      <c r="C520" s="97">
        <f t="shared" si="175"/>
        <v>8.9066647999999997</v>
      </c>
      <c r="D520" s="101">
        <f t="shared" si="154"/>
        <v>1.7813329599999999</v>
      </c>
      <c r="E520" s="60" t="str">
        <f t="shared" si="165"/>
        <v>1</v>
      </c>
      <c r="F520" s="69">
        <f t="shared" si="155"/>
        <v>-145.31600182</v>
      </c>
      <c r="G520" s="60" t="str">
        <f t="shared" si="166"/>
        <v>0</v>
      </c>
      <c r="H520" s="69">
        <f t="shared" si="156"/>
        <v>-31.658000909999998</v>
      </c>
      <c r="I520" s="60" t="str">
        <f t="shared" si="167"/>
        <v>0</v>
      </c>
      <c r="J520" s="69">
        <f t="shared" si="157"/>
        <v>90.658798171851856</v>
      </c>
      <c r="K520" s="60" t="str">
        <f t="shared" si="168"/>
        <v>0</v>
      </c>
      <c r="L520" s="69">
        <f t="shared" si="158"/>
        <v>82.295999802352952</v>
      </c>
      <c r="M520" s="73" t="str">
        <f t="shared" si="169"/>
        <v>0</v>
      </c>
      <c r="N520" s="76">
        <f t="shared" si="159"/>
        <v>1.7813329599999999</v>
      </c>
      <c r="O520" s="77">
        <v>260</v>
      </c>
      <c r="Q520" s="71" t="str">
        <f t="shared" si="170"/>
        <v>1</v>
      </c>
      <c r="R520" s="71">
        <f t="shared" si="160"/>
        <v>1</v>
      </c>
      <c r="S520" s="71" t="str">
        <f t="shared" si="171"/>
        <v>0</v>
      </c>
      <c r="T520" s="71">
        <f t="shared" si="161"/>
        <v>0</v>
      </c>
      <c r="U520" s="71" t="str">
        <f t="shared" si="172"/>
        <v>0</v>
      </c>
      <c r="V520" s="71">
        <f t="shared" si="162"/>
        <v>0</v>
      </c>
      <c r="W520" s="71" t="str">
        <f t="shared" si="173"/>
        <v>0</v>
      </c>
      <c r="X520" s="71">
        <f t="shared" si="163"/>
        <v>0</v>
      </c>
      <c r="Y520" s="71" t="str">
        <f t="shared" si="174"/>
        <v>0</v>
      </c>
      <c r="Z520" s="71">
        <f t="shared" si="164"/>
        <v>0</v>
      </c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</row>
    <row r="521" spans="1:39" ht="15.75" thickBot="1">
      <c r="A521" s="102">
        <v>43883.166817129626</v>
      </c>
      <c r="B521" s="64">
        <f>Parâmetros!G510*0.04*46.0055</f>
        <v>0</v>
      </c>
      <c r="C521" s="97">
        <f t="shared" si="175"/>
        <v>0</v>
      </c>
      <c r="D521" s="101">
        <f t="shared" si="154"/>
        <v>0</v>
      </c>
      <c r="E521" s="60" t="str">
        <f t="shared" si="165"/>
        <v>1</v>
      </c>
      <c r="F521" s="69">
        <f t="shared" si="155"/>
        <v>-154</v>
      </c>
      <c r="G521" s="60" t="str">
        <f t="shared" si="166"/>
        <v>0</v>
      </c>
      <c r="H521" s="69">
        <f t="shared" si="156"/>
        <v>-36</v>
      </c>
      <c r="I521" s="60" t="str">
        <f t="shared" si="167"/>
        <v>0</v>
      </c>
      <c r="J521" s="69">
        <f t="shared" si="157"/>
        <v>89.790123456790127</v>
      </c>
      <c r="K521" s="60" t="str">
        <f t="shared" si="168"/>
        <v>0</v>
      </c>
      <c r="L521" s="69">
        <f t="shared" si="158"/>
        <v>81.352941176470594</v>
      </c>
      <c r="M521" s="73" t="str">
        <f t="shared" si="169"/>
        <v>0</v>
      </c>
      <c r="N521" s="76">
        <f t="shared" si="159"/>
        <v>0</v>
      </c>
      <c r="O521" s="77">
        <v>260</v>
      </c>
      <c r="Q521" s="71" t="str">
        <f t="shared" si="170"/>
        <v>1</v>
      </c>
      <c r="R521" s="71">
        <f t="shared" si="160"/>
        <v>1</v>
      </c>
      <c r="S521" s="71" t="str">
        <f t="shared" si="171"/>
        <v>0</v>
      </c>
      <c r="T521" s="71">
        <f t="shared" si="161"/>
        <v>0</v>
      </c>
      <c r="U521" s="71" t="str">
        <f t="shared" si="172"/>
        <v>0</v>
      </c>
      <c r="V521" s="71">
        <f t="shared" si="162"/>
        <v>0</v>
      </c>
      <c r="W521" s="71" t="str">
        <f t="shared" si="173"/>
        <v>0</v>
      </c>
      <c r="X521" s="71">
        <f t="shared" si="163"/>
        <v>0</v>
      </c>
      <c r="Y521" s="71" t="str">
        <f t="shared" si="174"/>
        <v>0</v>
      </c>
      <c r="Z521" s="71">
        <f t="shared" si="164"/>
        <v>0</v>
      </c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</row>
    <row r="522" spans="1:39" ht="15.75" thickBot="1">
      <c r="A522" s="102">
        <v>43883.208483796298</v>
      </c>
      <c r="B522" s="64">
        <f>Parâmetros!G511*0.04*46.0055</f>
        <v>11.611788199999999</v>
      </c>
      <c r="C522" s="97">
        <f t="shared" si="175"/>
        <v>11.611788199999999</v>
      </c>
      <c r="D522" s="101">
        <f t="shared" si="154"/>
        <v>2.3223576399999999</v>
      </c>
      <c r="E522" s="60" t="str">
        <f t="shared" si="165"/>
        <v>1</v>
      </c>
      <c r="F522" s="69">
        <f t="shared" si="155"/>
        <v>-142.678506505</v>
      </c>
      <c r="G522" s="60" t="str">
        <f t="shared" si="166"/>
        <v>0</v>
      </c>
      <c r="H522" s="69">
        <f t="shared" si="156"/>
        <v>-30.339253252500001</v>
      </c>
      <c r="I522" s="60" t="str">
        <f t="shared" si="167"/>
        <v>0</v>
      </c>
      <c r="J522" s="69">
        <f t="shared" si="157"/>
        <v>90.922631194814812</v>
      </c>
      <c r="K522" s="60" t="str">
        <f t="shared" si="168"/>
        <v>0</v>
      </c>
      <c r="L522" s="69">
        <f t="shared" si="158"/>
        <v>82.582424632941184</v>
      </c>
      <c r="M522" s="73" t="str">
        <f t="shared" si="169"/>
        <v>0</v>
      </c>
      <c r="N522" s="76">
        <f t="shared" si="159"/>
        <v>2.3223576399999999</v>
      </c>
      <c r="O522" s="77">
        <v>260</v>
      </c>
      <c r="Q522" s="71" t="str">
        <f t="shared" si="170"/>
        <v>1</v>
      </c>
      <c r="R522" s="71">
        <f t="shared" si="160"/>
        <v>1</v>
      </c>
      <c r="S522" s="71" t="str">
        <f t="shared" si="171"/>
        <v>0</v>
      </c>
      <c r="T522" s="71">
        <f t="shared" si="161"/>
        <v>0</v>
      </c>
      <c r="U522" s="71" t="str">
        <f t="shared" si="172"/>
        <v>0</v>
      </c>
      <c r="V522" s="71">
        <f t="shared" si="162"/>
        <v>0</v>
      </c>
      <c r="W522" s="71" t="str">
        <f t="shared" si="173"/>
        <v>0</v>
      </c>
      <c r="X522" s="71">
        <f t="shared" si="163"/>
        <v>0</v>
      </c>
      <c r="Y522" s="71" t="str">
        <f t="shared" si="174"/>
        <v>0</v>
      </c>
      <c r="Z522" s="71">
        <f t="shared" si="164"/>
        <v>0</v>
      </c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</row>
    <row r="523" spans="1:39" ht="15.75" thickBot="1">
      <c r="A523" s="102">
        <v>43883.250150462962</v>
      </c>
      <c r="B523" s="64">
        <f>Parâmetros!G512*0.04*46.0055</f>
        <v>16.635588799999997</v>
      </c>
      <c r="C523" s="97">
        <f t="shared" si="175"/>
        <v>16.635588799999997</v>
      </c>
      <c r="D523" s="101">
        <f t="shared" si="154"/>
        <v>3.3271177599999997</v>
      </c>
      <c r="E523" s="60" t="str">
        <f t="shared" si="165"/>
        <v>1</v>
      </c>
      <c r="F523" s="69">
        <f t="shared" si="155"/>
        <v>-137.78030092</v>
      </c>
      <c r="G523" s="60" t="str">
        <f t="shared" si="166"/>
        <v>0</v>
      </c>
      <c r="H523" s="69">
        <f t="shared" si="156"/>
        <v>-27.890150460000001</v>
      </c>
      <c r="I523" s="60" t="str">
        <f t="shared" si="167"/>
        <v>0</v>
      </c>
      <c r="J523" s="69">
        <f t="shared" si="157"/>
        <v>91.412606808888881</v>
      </c>
      <c r="K523" s="60" t="str">
        <f t="shared" si="168"/>
        <v>0</v>
      </c>
      <c r="L523" s="69">
        <f t="shared" si="158"/>
        <v>83.11435646117647</v>
      </c>
      <c r="M523" s="73" t="str">
        <f t="shared" si="169"/>
        <v>0</v>
      </c>
      <c r="N523" s="76">
        <f t="shared" si="159"/>
        <v>3.3271177599999997</v>
      </c>
      <c r="O523" s="77">
        <v>260</v>
      </c>
      <c r="Q523" s="71" t="str">
        <f t="shared" si="170"/>
        <v>1</v>
      </c>
      <c r="R523" s="71">
        <f t="shared" si="160"/>
        <v>1</v>
      </c>
      <c r="S523" s="71" t="str">
        <f t="shared" si="171"/>
        <v>0</v>
      </c>
      <c r="T523" s="71">
        <f t="shared" si="161"/>
        <v>0</v>
      </c>
      <c r="U523" s="71" t="str">
        <f t="shared" si="172"/>
        <v>0</v>
      </c>
      <c r="V523" s="71">
        <f t="shared" si="162"/>
        <v>0</v>
      </c>
      <c r="W523" s="71" t="str">
        <f t="shared" si="173"/>
        <v>0</v>
      </c>
      <c r="X523" s="71">
        <f t="shared" si="163"/>
        <v>0</v>
      </c>
      <c r="Y523" s="71" t="str">
        <f t="shared" si="174"/>
        <v>0</v>
      </c>
      <c r="Z523" s="71">
        <f t="shared" si="164"/>
        <v>0</v>
      </c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</row>
    <row r="524" spans="1:39" ht="15.75" thickBot="1">
      <c r="A524" s="102">
        <v>43883.291817129626</v>
      </c>
      <c r="B524" s="64">
        <f>Parâmetros!G513*0.04*46.0055</f>
        <v>31.946219199999998</v>
      </c>
      <c r="C524" s="97">
        <f t="shared" si="175"/>
        <v>31.946219199999998</v>
      </c>
      <c r="D524" s="101">
        <f t="shared" si="154"/>
        <v>6.3892438399999998</v>
      </c>
      <c r="E524" s="60" t="str">
        <f t="shared" si="165"/>
        <v>1</v>
      </c>
      <c r="F524" s="69">
        <f t="shared" si="155"/>
        <v>-122.85243628000001</v>
      </c>
      <c r="G524" s="60" t="str">
        <f t="shared" si="166"/>
        <v>0</v>
      </c>
      <c r="H524" s="69">
        <f t="shared" si="156"/>
        <v>-20.426218140000003</v>
      </c>
      <c r="I524" s="60" t="str">
        <f t="shared" si="167"/>
        <v>0</v>
      </c>
      <c r="J524" s="69">
        <f t="shared" si="157"/>
        <v>92.905865823209865</v>
      </c>
      <c r="K524" s="60" t="str">
        <f t="shared" si="168"/>
        <v>0</v>
      </c>
      <c r="L524" s="69">
        <f t="shared" si="158"/>
        <v>84.735482032941192</v>
      </c>
      <c r="M524" s="73" t="str">
        <f t="shared" si="169"/>
        <v>0</v>
      </c>
      <c r="N524" s="76">
        <f t="shared" si="159"/>
        <v>6.3892438399999998</v>
      </c>
      <c r="O524" s="77">
        <v>260</v>
      </c>
      <c r="Q524" s="71" t="str">
        <f t="shared" si="170"/>
        <v>1</v>
      </c>
      <c r="R524" s="71">
        <f t="shared" si="160"/>
        <v>1</v>
      </c>
      <c r="S524" s="71" t="str">
        <f t="shared" si="171"/>
        <v>0</v>
      </c>
      <c r="T524" s="71">
        <f t="shared" si="161"/>
        <v>0</v>
      </c>
      <c r="U524" s="71" t="str">
        <f t="shared" si="172"/>
        <v>0</v>
      </c>
      <c r="V524" s="71">
        <f t="shared" si="162"/>
        <v>0</v>
      </c>
      <c r="W524" s="71" t="str">
        <f t="shared" si="173"/>
        <v>0</v>
      </c>
      <c r="X524" s="71">
        <f t="shared" si="163"/>
        <v>0</v>
      </c>
      <c r="Y524" s="71" t="str">
        <f t="shared" si="174"/>
        <v>0</v>
      </c>
      <c r="Z524" s="71">
        <f t="shared" si="164"/>
        <v>0</v>
      </c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</row>
    <row r="525" spans="1:39" ht="15.75" thickBot="1">
      <c r="A525" s="102">
        <v>43883.333483796298</v>
      </c>
      <c r="B525" s="64">
        <f>Parâmetros!G514*0.04*46.0055</f>
        <v>33.436797400000003</v>
      </c>
      <c r="C525" s="97">
        <f t="shared" si="175"/>
        <v>33.436797400000003</v>
      </c>
      <c r="D525" s="101">
        <f t="shared" ref="D525:D588" si="176">(((C525-$B$4)/($B$5-$B$4))*($B$7-$B$6))+$B$6</f>
        <v>6.6873594800000005</v>
      </c>
      <c r="E525" s="60" t="str">
        <f t="shared" si="165"/>
        <v>1</v>
      </c>
      <c r="F525" s="69">
        <f t="shared" ref="F525:F588" si="177">(((C525-$C$4)/($C$5-$C$4))*($C$7-$C$6))+$C$6</f>
        <v>-121.399122535</v>
      </c>
      <c r="G525" s="60" t="str">
        <f t="shared" si="166"/>
        <v>0</v>
      </c>
      <c r="H525" s="69">
        <f t="shared" ref="H525:H588" si="178">(((C525-$D$4)/($D$5-$D$4))*($D$7-$D$6))+$D$6</f>
        <v>-19.699561267500002</v>
      </c>
      <c r="I525" s="60" t="str">
        <f t="shared" si="167"/>
        <v>0</v>
      </c>
      <c r="J525" s="69">
        <f t="shared" ref="J525:J588" si="179">(((C525-$E$4)/($E$5-$E$4))*($E$7-$E$6))+$E$6</f>
        <v>93.051243203209879</v>
      </c>
      <c r="K525" s="60" t="str">
        <f t="shared" si="168"/>
        <v>0</v>
      </c>
      <c r="L525" s="69">
        <f t="shared" ref="L525:L588" si="180">(((C525-$F$4)/($F$5-$F$4))*($F$7-$F$6))+$F$6</f>
        <v>84.893307960000001</v>
      </c>
      <c r="M525" s="73" t="str">
        <f t="shared" si="169"/>
        <v>0</v>
      </c>
      <c r="N525" s="76">
        <f t="shared" ref="N525:N588" si="181">(D525*E525)+(F525*G525)+(H525*I525)+(J525*K525)+(L525*M525)</f>
        <v>6.6873594800000005</v>
      </c>
      <c r="O525" s="77">
        <v>260</v>
      </c>
      <c r="Q525" s="71" t="str">
        <f t="shared" si="170"/>
        <v>1</v>
      </c>
      <c r="R525" s="71">
        <f t="shared" ref="R525:R588" si="182">Q525*1</f>
        <v>1</v>
      </c>
      <c r="S525" s="71" t="str">
        <f t="shared" si="171"/>
        <v>0</v>
      </c>
      <c r="T525" s="71">
        <f t="shared" ref="T525:T588" si="183">S525*1</f>
        <v>0</v>
      </c>
      <c r="U525" s="71" t="str">
        <f t="shared" si="172"/>
        <v>0</v>
      </c>
      <c r="V525" s="71">
        <f t="shared" ref="V525:V588" si="184">U525*1</f>
        <v>0</v>
      </c>
      <c r="W525" s="71" t="str">
        <f t="shared" si="173"/>
        <v>0</v>
      </c>
      <c r="X525" s="71">
        <f t="shared" ref="X525:X588" si="185">W525*1</f>
        <v>0</v>
      </c>
      <c r="Y525" s="71" t="str">
        <f t="shared" si="174"/>
        <v>0</v>
      </c>
      <c r="Z525" s="71">
        <f t="shared" ref="Z525:Z588" si="186">Y525*1</f>
        <v>0</v>
      </c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</row>
    <row r="526" spans="1:39" ht="15.75" thickBot="1">
      <c r="A526" s="102">
        <v>43883.375150462962</v>
      </c>
      <c r="B526" s="64">
        <f>Parâmetros!G515*0.04*46.0055</f>
        <v>21.309747599999998</v>
      </c>
      <c r="C526" s="97">
        <f t="shared" si="175"/>
        <v>21.309747599999998</v>
      </c>
      <c r="D526" s="101">
        <f t="shared" si="176"/>
        <v>4.2619495199999999</v>
      </c>
      <c r="E526" s="60" t="str">
        <f t="shared" ref="E526:E589" si="187">IF(AND(D526&lt;=40,D526&gt;=0),"1","0")</f>
        <v>1</v>
      </c>
      <c r="F526" s="69">
        <f t="shared" si="177"/>
        <v>-133.22299608999998</v>
      </c>
      <c r="G526" s="60" t="str">
        <f t="shared" ref="G526:G589" si="188">IF(AND(F526&lt;=80,F526&gt;41),"1","0")</f>
        <v>0</v>
      </c>
      <c r="H526" s="69">
        <f t="shared" si="178"/>
        <v>-25.61149804499999</v>
      </c>
      <c r="I526" s="60" t="str">
        <f t="shared" ref="I526:I589" si="189">IF(AND(H526&lt;=120,H526&gt;81),"1","0")</f>
        <v>0</v>
      </c>
      <c r="J526" s="69">
        <f t="shared" si="179"/>
        <v>91.868481556049375</v>
      </c>
      <c r="K526" s="60" t="str">
        <f t="shared" ref="K526:K589" si="190">IF(AND(J526&lt;=200,J526&gt;121),"1","0")</f>
        <v>0</v>
      </c>
      <c r="L526" s="69">
        <f t="shared" si="180"/>
        <v>83.609267392941192</v>
      </c>
      <c r="M526" s="73" t="str">
        <f t="shared" ref="M526:M589" si="191">IF(AND(L526&lt;999,L526&gt;201),"1","0")</f>
        <v>0</v>
      </c>
      <c r="N526" s="76">
        <f t="shared" si="181"/>
        <v>4.2619495199999999</v>
      </c>
      <c r="O526" s="77">
        <v>260</v>
      </c>
      <c r="Q526" s="71" t="str">
        <f t="shared" ref="Q526:Q589" si="192">IF(AND(N526&lt;40.5,N526&gt;=0),"1","0")</f>
        <v>1</v>
      </c>
      <c r="R526" s="71">
        <f t="shared" si="182"/>
        <v>1</v>
      </c>
      <c r="S526" s="71" t="str">
        <f t="shared" ref="S526:S589" si="193">IF(AND(N526&lt;80.5,N526&gt;=40.5),"1","0")</f>
        <v>0</v>
      </c>
      <c r="T526" s="71">
        <f t="shared" si="183"/>
        <v>0</v>
      </c>
      <c r="U526" s="71" t="str">
        <f t="shared" ref="U526:U589" si="194">IF(AND(N526&lt;120.5,N526&gt;=80.5),"1","0")</f>
        <v>0</v>
      </c>
      <c r="V526" s="71">
        <f t="shared" si="184"/>
        <v>0</v>
      </c>
      <c r="W526" s="71" t="str">
        <f t="shared" ref="W526:W589" si="195">IF(AND(N526&lt;200.5,N526&gt;=120.5),"1","0")</f>
        <v>0</v>
      </c>
      <c r="X526" s="71">
        <f t="shared" si="185"/>
        <v>0</v>
      </c>
      <c r="Y526" s="71" t="str">
        <f t="shared" ref="Y526:Y589" si="196">IF(AND(N526&lt;999,N526&gt;=200.5),"1","0")</f>
        <v>0</v>
      </c>
      <c r="Z526" s="71">
        <f t="shared" si="186"/>
        <v>0</v>
      </c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</row>
    <row r="527" spans="1:39" ht="15.75" thickBot="1">
      <c r="A527" s="102">
        <v>43883.416817129626</v>
      </c>
      <c r="B527" s="64">
        <f>Parâmetros!G516*0.04*46.0055</f>
        <v>17.886938400000002</v>
      </c>
      <c r="C527" s="97">
        <f t="shared" ref="C527:C590" si="197">B527</f>
        <v>17.886938400000002</v>
      </c>
      <c r="D527" s="101">
        <f t="shared" si="176"/>
        <v>3.5773876800000002</v>
      </c>
      <c r="E527" s="60" t="str">
        <f t="shared" si="187"/>
        <v>1</v>
      </c>
      <c r="F527" s="69">
        <f t="shared" si="177"/>
        <v>-136.56023506</v>
      </c>
      <c r="G527" s="60" t="str">
        <f t="shared" si="188"/>
        <v>0</v>
      </c>
      <c r="H527" s="69">
        <f t="shared" si="178"/>
        <v>-27.280117529999998</v>
      </c>
      <c r="I527" s="60" t="str">
        <f t="shared" si="189"/>
        <v>0</v>
      </c>
      <c r="J527" s="69">
        <f t="shared" si="179"/>
        <v>91.534652016790119</v>
      </c>
      <c r="K527" s="60" t="str">
        <f t="shared" si="190"/>
        <v>0</v>
      </c>
      <c r="L527" s="69">
        <f t="shared" si="180"/>
        <v>83.24685230117646</v>
      </c>
      <c r="M527" s="73" t="str">
        <f t="shared" si="191"/>
        <v>0</v>
      </c>
      <c r="N527" s="76">
        <f t="shared" si="181"/>
        <v>3.5773876800000002</v>
      </c>
      <c r="O527" s="77">
        <v>260</v>
      </c>
      <c r="Q527" s="71" t="str">
        <f t="shared" si="192"/>
        <v>1</v>
      </c>
      <c r="R527" s="71">
        <f t="shared" si="182"/>
        <v>1</v>
      </c>
      <c r="S527" s="71" t="str">
        <f t="shared" si="193"/>
        <v>0</v>
      </c>
      <c r="T527" s="71">
        <f t="shared" si="183"/>
        <v>0</v>
      </c>
      <c r="U527" s="71" t="str">
        <f t="shared" si="194"/>
        <v>0</v>
      </c>
      <c r="V527" s="71">
        <f t="shared" si="184"/>
        <v>0</v>
      </c>
      <c r="W527" s="71" t="str">
        <f t="shared" si="195"/>
        <v>0</v>
      </c>
      <c r="X527" s="71">
        <f t="shared" si="185"/>
        <v>0</v>
      </c>
      <c r="Y527" s="71" t="str">
        <f t="shared" si="196"/>
        <v>0</v>
      </c>
      <c r="Z527" s="71">
        <f t="shared" si="186"/>
        <v>0</v>
      </c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</row>
    <row r="528" spans="1:39" ht="15.75" thickBot="1">
      <c r="A528" s="102">
        <v>43883.458483796298</v>
      </c>
      <c r="B528" s="64">
        <f>Parâmetros!G517*0.04*46.0055</f>
        <v>17.813329599999999</v>
      </c>
      <c r="C528" s="97">
        <f t="shared" si="197"/>
        <v>17.813329599999999</v>
      </c>
      <c r="D528" s="101">
        <f t="shared" si="176"/>
        <v>3.5626659199999997</v>
      </c>
      <c r="E528" s="60" t="str">
        <f t="shared" si="187"/>
        <v>1</v>
      </c>
      <c r="F528" s="69">
        <f t="shared" si="177"/>
        <v>-136.63200363999999</v>
      </c>
      <c r="G528" s="60" t="str">
        <f t="shared" si="188"/>
        <v>0</v>
      </c>
      <c r="H528" s="69">
        <f t="shared" si="178"/>
        <v>-27.316001819999997</v>
      </c>
      <c r="I528" s="60" t="str">
        <f t="shared" si="189"/>
        <v>0</v>
      </c>
      <c r="J528" s="69">
        <f t="shared" si="179"/>
        <v>91.527472886913586</v>
      </c>
      <c r="K528" s="60" t="str">
        <f t="shared" si="190"/>
        <v>0</v>
      </c>
      <c r="L528" s="69">
        <f t="shared" si="180"/>
        <v>83.239058428235296</v>
      </c>
      <c r="M528" s="73" t="str">
        <f t="shared" si="191"/>
        <v>0</v>
      </c>
      <c r="N528" s="76">
        <f t="shared" si="181"/>
        <v>3.5626659199999997</v>
      </c>
      <c r="O528" s="77">
        <v>260</v>
      </c>
      <c r="Q528" s="71" t="str">
        <f t="shared" si="192"/>
        <v>1</v>
      </c>
      <c r="R528" s="71">
        <f t="shared" si="182"/>
        <v>1</v>
      </c>
      <c r="S528" s="71" t="str">
        <f t="shared" si="193"/>
        <v>0</v>
      </c>
      <c r="T528" s="71">
        <f t="shared" si="183"/>
        <v>0</v>
      </c>
      <c r="U528" s="71" t="str">
        <f t="shared" si="194"/>
        <v>0</v>
      </c>
      <c r="V528" s="71">
        <f t="shared" si="184"/>
        <v>0</v>
      </c>
      <c r="W528" s="71" t="str">
        <f t="shared" si="195"/>
        <v>0</v>
      </c>
      <c r="X528" s="71">
        <f t="shared" si="185"/>
        <v>0</v>
      </c>
      <c r="Y528" s="71" t="str">
        <f t="shared" si="196"/>
        <v>0</v>
      </c>
      <c r="Z528" s="71">
        <f t="shared" si="186"/>
        <v>0</v>
      </c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</row>
    <row r="529" spans="1:39" ht="15.75" thickBot="1">
      <c r="A529" s="102">
        <v>43883.500150462962</v>
      </c>
      <c r="B529" s="64">
        <f>Parâmetros!G518*0.04*46.0055</f>
        <v>17.206056999999998</v>
      </c>
      <c r="C529" s="97">
        <f t="shared" si="197"/>
        <v>17.206056999999998</v>
      </c>
      <c r="D529" s="101">
        <f t="shared" si="176"/>
        <v>3.4412113999999994</v>
      </c>
      <c r="E529" s="60" t="str">
        <f t="shared" si="187"/>
        <v>1</v>
      </c>
      <c r="F529" s="69">
        <f t="shared" si="177"/>
        <v>-137.224094425</v>
      </c>
      <c r="G529" s="60" t="str">
        <f t="shared" si="188"/>
        <v>0</v>
      </c>
      <c r="H529" s="69">
        <f t="shared" si="178"/>
        <v>-27.612047212500002</v>
      </c>
      <c r="I529" s="60" t="str">
        <f t="shared" si="189"/>
        <v>0</v>
      </c>
      <c r="J529" s="69">
        <f t="shared" si="179"/>
        <v>91.4682450654321</v>
      </c>
      <c r="K529" s="60" t="str">
        <f t="shared" si="190"/>
        <v>0</v>
      </c>
      <c r="L529" s="69">
        <f t="shared" si="180"/>
        <v>83.174758976470613</v>
      </c>
      <c r="M529" s="73" t="str">
        <f t="shared" si="191"/>
        <v>0</v>
      </c>
      <c r="N529" s="76">
        <f t="shared" si="181"/>
        <v>3.4412113999999994</v>
      </c>
      <c r="O529" s="77">
        <v>260</v>
      </c>
      <c r="Q529" s="71" t="str">
        <f t="shared" si="192"/>
        <v>1</v>
      </c>
      <c r="R529" s="71">
        <f t="shared" si="182"/>
        <v>1</v>
      </c>
      <c r="S529" s="71" t="str">
        <f t="shared" si="193"/>
        <v>0</v>
      </c>
      <c r="T529" s="71">
        <f t="shared" si="183"/>
        <v>0</v>
      </c>
      <c r="U529" s="71" t="str">
        <f t="shared" si="194"/>
        <v>0</v>
      </c>
      <c r="V529" s="71">
        <f t="shared" si="184"/>
        <v>0</v>
      </c>
      <c r="W529" s="71" t="str">
        <f t="shared" si="195"/>
        <v>0</v>
      </c>
      <c r="X529" s="71">
        <f t="shared" si="185"/>
        <v>0</v>
      </c>
      <c r="Y529" s="71" t="str">
        <f t="shared" si="196"/>
        <v>0</v>
      </c>
      <c r="Z529" s="71">
        <f t="shared" si="186"/>
        <v>0</v>
      </c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</row>
    <row r="530" spans="1:39" ht="15.75" thickBot="1">
      <c r="A530" s="102">
        <v>43883.541817129626</v>
      </c>
      <c r="B530" s="64">
        <f>Parâmetros!G519*0.04*46.0055</f>
        <v>16.433164600000001</v>
      </c>
      <c r="C530" s="97">
        <f t="shared" si="197"/>
        <v>16.433164600000001</v>
      </c>
      <c r="D530" s="101">
        <f t="shared" si="176"/>
        <v>3.2866329200000006</v>
      </c>
      <c r="E530" s="60" t="str">
        <f t="shared" si="187"/>
        <v>1</v>
      </c>
      <c r="F530" s="69">
        <f t="shared" si="177"/>
        <v>-137.97766451499999</v>
      </c>
      <c r="G530" s="60" t="str">
        <f t="shared" si="188"/>
        <v>0</v>
      </c>
      <c r="H530" s="69">
        <f t="shared" si="178"/>
        <v>-27.988832257499993</v>
      </c>
      <c r="I530" s="60" t="str">
        <f t="shared" si="189"/>
        <v>0</v>
      </c>
      <c r="J530" s="69">
        <f t="shared" si="179"/>
        <v>91.392864201728401</v>
      </c>
      <c r="K530" s="60" t="str">
        <f t="shared" si="190"/>
        <v>0</v>
      </c>
      <c r="L530" s="69">
        <f t="shared" si="180"/>
        <v>83.092923310588233</v>
      </c>
      <c r="M530" s="73" t="str">
        <f t="shared" si="191"/>
        <v>0</v>
      </c>
      <c r="N530" s="76">
        <f t="shared" si="181"/>
        <v>3.2866329200000006</v>
      </c>
      <c r="O530" s="77">
        <v>260</v>
      </c>
      <c r="Q530" s="71" t="str">
        <f t="shared" si="192"/>
        <v>1</v>
      </c>
      <c r="R530" s="71">
        <f t="shared" si="182"/>
        <v>1</v>
      </c>
      <c r="S530" s="71" t="str">
        <f t="shared" si="193"/>
        <v>0</v>
      </c>
      <c r="T530" s="71">
        <f t="shared" si="183"/>
        <v>0</v>
      </c>
      <c r="U530" s="71" t="str">
        <f t="shared" si="194"/>
        <v>0</v>
      </c>
      <c r="V530" s="71">
        <f t="shared" si="184"/>
        <v>0</v>
      </c>
      <c r="W530" s="71" t="str">
        <f t="shared" si="195"/>
        <v>0</v>
      </c>
      <c r="X530" s="71">
        <f t="shared" si="185"/>
        <v>0</v>
      </c>
      <c r="Y530" s="71" t="str">
        <f t="shared" si="196"/>
        <v>0</v>
      </c>
      <c r="Z530" s="71">
        <f t="shared" si="186"/>
        <v>0</v>
      </c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</row>
    <row r="531" spans="1:39" ht="15.75" thickBot="1">
      <c r="A531" s="102">
        <v>43883.583483796298</v>
      </c>
      <c r="B531" s="64">
        <f>Parâmetros!G520*0.04*46.0055</f>
        <v>15.457848</v>
      </c>
      <c r="C531" s="97">
        <f t="shared" si="197"/>
        <v>15.457848</v>
      </c>
      <c r="D531" s="101">
        <f t="shared" si="176"/>
        <v>3.0915695999999997</v>
      </c>
      <c r="E531" s="60" t="str">
        <f t="shared" si="187"/>
        <v>1</v>
      </c>
      <c r="F531" s="69">
        <f t="shared" si="177"/>
        <v>-138.92859820000001</v>
      </c>
      <c r="G531" s="60" t="str">
        <f t="shared" si="188"/>
        <v>0</v>
      </c>
      <c r="H531" s="69">
        <f t="shared" si="178"/>
        <v>-28.464299100000005</v>
      </c>
      <c r="I531" s="60" t="str">
        <f t="shared" si="189"/>
        <v>0</v>
      </c>
      <c r="J531" s="69">
        <f t="shared" si="179"/>
        <v>91.297740730864206</v>
      </c>
      <c r="K531" s="60" t="str">
        <f t="shared" si="190"/>
        <v>0</v>
      </c>
      <c r="L531" s="69">
        <f t="shared" si="180"/>
        <v>82.989654494117659</v>
      </c>
      <c r="M531" s="73" t="str">
        <f t="shared" si="191"/>
        <v>0</v>
      </c>
      <c r="N531" s="76">
        <f t="shared" si="181"/>
        <v>3.0915695999999997</v>
      </c>
      <c r="O531" s="77">
        <v>260</v>
      </c>
      <c r="Q531" s="71" t="str">
        <f t="shared" si="192"/>
        <v>1</v>
      </c>
      <c r="R531" s="71">
        <f t="shared" si="182"/>
        <v>1</v>
      </c>
      <c r="S531" s="71" t="str">
        <f t="shared" si="193"/>
        <v>0</v>
      </c>
      <c r="T531" s="71">
        <f t="shared" si="183"/>
        <v>0</v>
      </c>
      <c r="U531" s="71" t="str">
        <f t="shared" si="194"/>
        <v>0</v>
      </c>
      <c r="V531" s="71">
        <f t="shared" si="184"/>
        <v>0</v>
      </c>
      <c r="W531" s="71" t="str">
        <f t="shared" si="195"/>
        <v>0</v>
      </c>
      <c r="X531" s="71">
        <f t="shared" si="185"/>
        <v>0</v>
      </c>
      <c r="Y531" s="71" t="str">
        <f t="shared" si="196"/>
        <v>0</v>
      </c>
      <c r="Z531" s="71">
        <f t="shared" si="186"/>
        <v>0</v>
      </c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</row>
    <row r="532" spans="1:39" ht="15.75" thickBot="1">
      <c r="A532" s="102">
        <v>43883.625150462962</v>
      </c>
      <c r="B532" s="64">
        <f>Parâmetros!G521*0.04*46.0055</f>
        <v>13.544019199999999</v>
      </c>
      <c r="C532" s="97">
        <f t="shared" si="197"/>
        <v>13.544019199999999</v>
      </c>
      <c r="D532" s="101">
        <f t="shared" si="176"/>
        <v>2.7088038399999999</v>
      </c>
      <c r="E532" s="60" t="str">
        <f t="shared" si="187"/>
        <v>1</v>
      </c>
      <c r="F532" s="69">
        <f t="shared" si="177"/>
        <v>-140.79458127999999</v>
      </c>
      <c r="G532" s="60" t="str">
        <f t="shared" si="188"/>
        <v>0</v>
      </c>
      <c r="H532" s="69">
        <f t="shared" si="178"/>
        <v>-29.397290639999994</v>
      </c>
      <c r="I532" s="60" t="str">
        <f t="shared" si="189"/>
        <v>0</v>
      </c>
      <c r="J532" s="69">
        <f t="shared" si="179"/>
        <v>91.111083354074069</v>
      </c>
      <c r="K532" s="60" t="str">
        <f t="shared" si="190"/>
        <v>0</v>
      </c>
      <c r="L532" s="69">
        <f t="shared" si="180"/>
        <v>82.787013797647063</v>
      </c>
      <c r="M532" s="73" t="str">
        <f t="shared" si="191"/>
        <v>0</v>
      </c>
      <c r="N532" s="76">
        <f t="shared" si="181"/>
        <v>2.7088038399999999</v>
      </c>
      <c r="O532" s="77">
        <v>260</v>
      </c>
      <c r="Q532" s="71" t="str">
        <f t="shared" si="192"/>
        <v>1</v>
      </c>
      <c r="R532" s="71">
        <f t="shared" si="182"/>
        <v>1</v>
      </c>
      <c r="S532" s="71" t="str">
        <f t="shared" si="193"/>
        <v>0</v>
      </c>
      <c r="T532" s="71">
        <f t="shared" si="183"/>
        <v>0</v>
      </c>
      <c r="U532" s="71" t="str">
        <f t="shared" si="194"/>
        <v>0</v>
      </c>
      <c r="V532" s="71">
        <f t="shared" si="184"/>
        <v>0</v>
      </c>
      <c r="W532" s="71" t="str">
        <f t="shared" si="195"/>
        <v>0</v>
      </c>
      <c r="X532" s="71">
        <f t="shared" si="185"/>
        <v>0</v>
      </c>
      <c r="Y532" s="71" t="str">
        <f t="shared" si="196"/>
        <v>0</v>
      </c>
      <c r="Z532" s="71">
        <f t="shared" si="186"/>
        <v>0</v>
      </c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</row>
    <row r="533" spans="1:39" ht="15.75" thickBot="1">
      <c r="A533" s="102">
        <v>43883.666817129626</v>
      </c>
      <c r="B533" s="64">
        <f>Parâmetros!G522*0.04*46.0055</f>
        <v>12.053440999999999</v>
      </c>
      <c r="C533" s="97">
        <f t="shared" si="197"/>
        <v>12.053440999999999</v>
      </c>
      <c r="D533" s="101">
        <f t="shared" si="176"/>
        <v>2.4106882000000001</v>
      </c>
      <c r="E533" s="60" t="str">
        <f t="shared" si="187"/>
        <v>1</v>
      </c>
      <c r="F533" s="69">
        <f t="shared" si="177"/>
        <v>-142.24789502500002</v>
      </c>
      <c r="G533" s="60" t="str">
        <f t="shared" si="188"/>
        <v>0</v>
      </c>
      <c r="H533" s="69">
        <f t="shared" si="178"/>
        <v>-30.12394751250001</v>
      </c>
      <c r="I533" s="60" t="str">
        <f t="shared" si="189"/>
        <v>0</v>
      </c>
      <c r="J533" s="69">
        <f t="shared" si="179"/>
        <v>90.965705974074069</v>
      </c>
      <c r="K533" s="60" t="str">
        <f t="shared" si="190"/>
        <v>0</v>
      </c>
      <c r="L533" s="69">
        <f t="shared" si="180"/>
        <v>82.62918787058824</v>
      </c>
      <c r="M533" s="73" t="str">
        <f t="shared" si="191"/>
        <v>0</v>
      </c>
      <c r="N533" s="76">
        <f t="shared" si="181"/>
        <v>2.4106882000000001</v>
      </c>
      <c r="O533" s="77">
        <v>260</v>
      </c>
      <c r="Q533" s="71" t="str">
        <f t="shared" si="192"/>
        <v>1</v>
      </c>
      <c r="R533" s="71">
        <f t="shared" si="182"/>
        <v>1</v>
      </c>
      <c r="S533" s="71" t="str">
        <f t="shared" si="193"/>
        <v>0</v>
      </c>
      <c r="T533" s="71">
        <f t="shared" si="183"/>
        <v>0</v>
      </c>
      <c r="U533" s="71" t="str">
        <f t="shared" si="194"/>
        <v>0</v>
      </c>
      <c r="V533" s="71">
        <f t="shared" si="184"/>
        <v>0</v>
      </c>
      <c r="W533" s="71" t="str">
        <f t="shared" si="195"/>
        <v>0</v>
      </c>
      <c r="X533" s="71">
        <f t="shared" si="185"/>
        <v>0</v>
      </c>
      <c r="Y533" s="71" t="str">
        <f t="shared" si="196"/>
        <v>0</v>
      </c>
      <c r="Z533" s="71">
        <f t="shared" si="186"/>
        <v>0</v>
      </c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</row>
    <row r="534" spans="1:39" ht="15.75" thickBot="1">
      <c r="A534" s="102">
        <v>43883.708483796298</v>
      </c>
      <c r="B534" s="64">
        <f>Parâmetros!G523*0.04*46.0055</f>
        <v>11.979832200000001</v>
      </c>
      <c r="C534" s="97">
        <f t="shared" si="197"/>
        <v>11.979832200000001</v>
      </c>
      <c r="D534" s="101">
        <f t="shared" si="176"/>
        <v>2.3959664400000005</v>
      </c>
      <c r="E534" s="60" t="str">
        <f t="shared" si="187"/>
        <v>1</v>
      </c>
      <c r="F534" s="69">
        <f t="shared" si="177"/>
        <v>-142.31966360499999</v>
      </c>
      <c r="G534" s="60" t="str">
        <f t="shared" si="188"/>
        <v>0</v>
      </c>
      <c r="H534" s="69">
        <f t="shared" si="178"/>
        <v>-30.159831802499994</v>
      </c>
      <c r="I534" s="60" t="str">
        <f t="shared" si="189"/>
        <v>0</v>
      </c>
      <c r="J534" s="69">
        <f t="shared" si="179"/>
        <v>90.958526844197522</v>
      </c>
      <c r="K534" s="60" t="str">
        <f t="shared" si="190"/>
        <v>0</v>
      </c>
      <c r="L534" s="69">
        <f t="shared" si="180"/>
        <v>82.621393997647047</v>
      </c>
      <c r="M534" s="73" t="str">
        <f t="shared" si="191"/>
        <v>0</v>
      </c>
      <c r="N534" s="76">
        <f t="shared" si="181"/>
        <v>2.3959664400000005</v>
      </c>
      <c r="O534" s="77">
        <v>260</v>
      </c>
      <c r="Q534" s="71" t="str">
        <f t="shared" si="192"/>
        <v>1</v>
      </c>
      <c r="R534" s="71">
        <f t="shared" si="182"/>
        <v>1</v>
      </c>
      <c r="S534" s="71" t="str">
        <f t="shared" si="193"/>
        <v>0</v>
      </c>
      <c r="T534" s="71">
        <f t="shared" si="183"/>
        <v>0</v>
      </c>
      <c r="U534" s="71" t="str">
        <f t="shared" si="194"/>
        <v>0</v>
      </c>
      <c r="V534" s="71">
        <f t="shared" si="184"/>
        <v>0</v>
      </c>
      <c r="W534" s="71" t="str">
        <f t="shared" si="195"/>
        <v>0</v>
      </c>
      <c r="X534" s="71">
        <f t="shared" si="185"/>
        <v>0</v>
      </c>
      <c r="Y534" s="71" t="str">
        <f t="shared" si="196"/>
        <v>0</v>
      </c>
      <c r="Z534" s="71">
        <f t="shared" si="186"/>
        <v>0</v>
      </c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</row>
    <row r="535" spans="1:39" ht="15.75" thickBot="1">
      <c r="A535" s="102">
        <v>43883.750150462962</v>
      </c>
      <c r="B535" s="64">
        <f>Parâmetros!G524*0.04*46.0055</f>
        <v>22.321868599999998</v>
      </c>
      <c r="C535" s="97">
        <f t="shared" si="197"/>
        <v>22.321868599999998</v>
      </c>
      <c r="D535" s="101">
        <f t="shared" si="176"/>
        <v>4.4643737199999993</v>
      </c>
      <c r="E535" s="60" t="str">
        <f t="shared" si="187"/>
        <v>1</v>
      </c>
      <c r="F535" s="69">
        <f t="shared" si="177"/>
        <v>-132.236178115</v>
      </c>
      <c r="G535" s="60" t="str">
        <f t="shared" si="188"/>
        <v>0</v>
      </c>
      <c r="H535" s="69">
        <f t="shared" si="178"/>
        <v>-25.118089057500001</v>
      </c>
      <c r="I535" s="60" t="str">
        <f t="shared" si="189"/>
        <v>0</v>
      </c>
      <c r="J535" s="69">
        <f t="shared" si="179"/>
        <v>91.96719459185185</v>
      </c>
      <c r="K535" s="60" t="str">
        <f t="shared" si="190"/>
        <v>0</v>
      </c>
      <c r="L535" s="69">
        <f t="shared" si="180"/>
        <v>83.716433145882348</v>
      </c>
      <c r="M535" s="73" t="str">
        <f t="shared" si="191"/>
        <v>0</v>
      </c>
      <c r="N535" s="76">
        <f t="shared" si="181"/>
        <v>4.4643737199999993</v>
      </c>
      <c r="O535" s="77">
        <v>260</v>
      </c>
      <c r="Q535" s="71" t="str">
        <f t="shared" si="192"/>
        <v>1</v>
      </c>
      <c r="R535" s="71">
        <f t="shared" si="182"/>
        <v>1</v>
      </c>
      <c r="S535" s="71" t="str">
        <f t="shared" si="193"/>
        <v>0</v>
      </c>
      <c r="T535" s="71">
        <f t="shared" si="183"/>
        <v>0</v>
      </c>
      <c r="U535" s="71" t="str">
        <f t="shared" si="194"/>
        <v>0</v>
      </c>
      <c r="V535" s="71">
        <f t="shared" si="184"/>
        <v>0</v>
      </c>
      <c r="W535" s="71" t="str">
        <f t="shared" si="195"/>
        <v>0</v>
      </c>
      <c r="X535" s="71">
        <f t="shared" si="185"/>
        <v>0</v>
      </c>
      <c r="Y535" s="71" t="str">
        <f t="shared" si="196"/>
        <v>0</v>
      </c>
      <c r="Z535" s="71">
        <f t="shared" si="186"/>
        <v>0</v>
      </c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</row>
    <row r="536" spans="1:39" ht="15.75" thickBot="1">
      <c r="A536" s="102">
        <v>43883.791817129626</v>
      </c>
      <c r="B536" s="64">
        <f>Parâmetros!G525*0.04*46.0055</f>
        <v>31.3389466</v>
      </c>
      <c r="C536" s="97">
        <f t="shared" si="197"/>
        <v>31.3389466</v>
      </c>
      <c r="D536" s="101">
        <f t="shared" si="176"/>
        <v>6.2677893200000003</v>
      </c>
      <c r="E536" s="60" t="str">
        <f t="shared" si="187"/>
        <v>1</v>
      </c>
      <c r="F536" s="69">
        <f t="shared" si="177"/>
        <v>-123.44452706500002</v>
      </c>
      <c r="G536" s="60" t="str">
        <f t="shared" si="188"/>
        <v>0</v>
      </c>
      <c r="H536" s="69">
        <f t="shared" si="178"/>
        <v>-20.722263532500008</v>
      </c>
      <c r="I536" s="60" t="str">
        <f t="shared" si="189"/>
        <v>0</v>
      </c>
      <c r="J536" s="69">
        <f t="shared" si="179"/>
        <v>92.846638001728394</v>
      </c>
      <c r="K536" s="60" t="str">
        <f t="shared" si="190"/>
        <v>0</v>
      </c>
      <c r="L536" s="69">
        <f t="shared" si="180"/>
        <v>84.671182581176481</v>
      </c>
      <c r="M536" s="73" t="str">
        <f t="shared" si="191"/>
        <v>0</v>
      </c>
      <c r="N536" s="76">
        <f t="shared" si="181"/>
        <v>6.2677893200000003</v>
      </c>
      <c r="O536" s="77">
        <v>260</v>
      </c>
      <c r="Q536" s="71" t="str">
        <f t="shared" si="192"/>
        <v>1</v>
      </c>
      <c r="R536" s="71">
        <f t="shared" si="182"/>
        <v>1</v>
      </c>
      <c r="S536" s="71" t="str">
        <f t="shared" si="193"/>
        <v>0</v>
      </c>
      <c r="T536" s="71">
        <f t="shared" si="183"/>
        <v>0</v>
      </c>
      <c r="U536" s="71" t="str">
        <f t="shared" si="194"/>
        <v>0</v>
      </c>
      <c r="V536" s="71">
        <f t="shared" si="184"/>
        <v>0</v>
      </c>
      <c r="W536" s="71" t="str">
        <f t="shared" si="195"/>
        <v>0</v>
      </c>
      <c r="X536" s="71">
        <f t="shared" si="185"/>
        <v>0</v>
      </c>
      <c r="Y536" s="71" t="str">
        <f t="shared" si="196"/>
        <v>0</v>
      </c>
      <c r="Z536" s="71">
        <f t="shared" si="186"/>
        <v>0</v>
      </c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</row>
    <row r="537" spans="1:39" ht="15.75" thickBot="1">
      <c r="A537" s="102">
        <v>43883.833483796298</v>
      </c>
      <c r="B537" s="64">
        <f>Parâmetros!G526*0.04*46.0055</f>
        <v>42.288255599999999</v>
      </c>
      <c r="C537" s="97">
        <f t="shared" si="197"/>
        <v>42.288255599999999</v>
      </c>
      <c r="D537" s="101">
        <f t="shared" si="176"/>
        <v>8.4576511200000013</v>
      </c>
      <c r="E537" s="60" t="str">
        <f t="shared" si="187"/>
        <v>1</v>
      </c>
      <c r="F537" s="69">
        <f t="shared" si="177"/>
        <v>-112.76895078999999</v>
      </c>
      <c r="G537" s="60" t="str">
        <f t="shared" si="188"/>
        <v>0</v>
      </c>
      <c r="H537" s="69">
        <f t="shared" si="178"/>
        <v>-15.384475394999996</v>
      </c>
      <c r="I537" s="60" t="str">
        <f t="shared" si="189"/>
        <v>0</v>
      </c>
      <c r="J537" s="69">
        <f t="shared" si="179"/>
        <v>93.914533570864194</v>
      </c>
      <c r="K537" s="60" t="str">
        <f t="shared" si="190"/>
        <v>0</v>
      </c>
      <c r="L537" s="69">
        <f t="shared" si="180"/>
        <v>85.830521181176465</v>
      </c>
      <c r="M537" s="73" t="str">
        <f t="shared" si="191"/>
        <v>0</v>
      </c>
      <c r="N537" s="76">
        <f t="shared" si="181"/>
        <v>8.4576511200000013</v>
      </c>
      <c r="O537" s="77">
        <v>260</v>
      </c>
      <c r="Q537" s="71" t="str">
        <f t="shared" si="192"/>
        <v>1</v>
      </c>
      <c r="R537" s="71">
        <f t="shared" si="182"/>
        <v>1</v>
      </c>
      <c r="S537" s="71" t="str">
        <f t="shared" si="193"/>
        <v>0</v>
      </c>
      <c r="T537" s="71">
        <f t="shared" si="183"/>
        <v>0</v>
      </c>
      <c r="U537" s="71" t="str">
        <f t="shared" si="194"/>
        <v>0</v>
      </c>
      <c r="V537" s="71">
        <f t="shared" si="184"/>
        <v>0</v>
      </c>
      <c r="W537" s="71" t="str">
        <f t="shared" si="195"/>
        <v>0</v>
      </c>
      <c r="X537" s="71">
        <f t="shared" si="185"/>
        <v>0</v>
      </c>
      <c r="Y537" s="71" t="str">
        <f t="shared" si="196"/>
        <v>0</v>
      </c>
      <c r="Z537" s="71">
        <f t="shared" si="186"/>
        <v>0</v>
      </c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</row>
    <row r="538" spans="1:39" ht="15.75" thickBot="1">
      <c r="A538" s="102">
        <v>43883.875150462962</v>
      </c>
      <c r="B538" s="64">
        <f>Parâmetros!G527*0.04*46.0055</f>
        <v>43.245170000000002</v>
      </c>
      <c r="C538" s="97">
        <f t="shared" si="197"/>
        <v>43.245170000000002</v>
      </c>
      <c r="D538" s="101">
        <f t="shared" si="176"/>
        <v>8.6490340000000003</v>
      </c>
      <c r="E538" s="60" t="str">
        <f t="shared" si="187"/>
        <v>1</v>
      </c>
      <c r="F538" s="69">
        <f t="shared" si="177"/>
        <v>-111.83595925</v>
      </c>
      <c r="G538" s="60" t="str">
        <f t="shared" si="188"/>
        <v>0</v>
      </c>
      <c r="H538" s="69">
        <f t="shared" si="178"/>
        <v>-14.917979625000001</v>
      </c>
      <c r="I538" s="60" t="str">
        <f t="shared" si="189"/>
        <v>0</v>
      </c>
      <c r="J538" s="69">
        <f t="shared" si="179"/>
        <v>94.007862259259269</v>
      </c>
      <c r="K538" s="60" t="str">
        <f t="shared" si="190"/>
        <v>0</v>
      </c>
      <c r="L538" s="69">
        <f t="shared" si="180"/>
        <v>85.931841529411741</v>
      </c>
      <c r="M538" s="73" t="str">
        <f t="shared" si="191"/>
        <v>0</v>
      </c>
      <c r="N538" s="76">
        <f t="shared" si="181"/>
        <v>8.6490340000000003</v>
      </c>
      <c r="O538" s="77">
        <v>260</v>
      </c>
      <c r="Q538" s="71" t="str">
        <f t="shared" si="192"/>
        <v>1</v>
      </c>
      <c r="R538" s="71">
        <f t="shared" si="182"/>
        <v>1</v>
      </c>
      <c r="S538" s="71" t="str">
        <f t="shared" si="193"/>
        <v>0</v>
      </c>
      <c r="T538" s="71">
        <f t="shared" si="183"/>
        <v>0</v>
      </c>
      <c r="U538" s="71" t="str">
        <f t="shared" si="194"/>
        <v>0</v>
      </c>
      <c r="V538" s="71">
        <f t="shared" si="184"/>
        <v>0</v>
      </c>
      <c r="W538" s="71" t="str">
        <f t="shared" si="195"/>
        <v>0</v>
      </c>
      <c r="X538" s="71">
        <f t="shared" si="185"/>
        <v>0</v>
      </c>
      <c r="Y538" s="71" t="str">
        <f t="shared" si="196"/>
        <v>0</v>
      </c>
      <c r="Z538" s="71">
        <f t="shared" si="186"/>
        <v>0</v>
      </c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</row>
    <row r="539" spans="1:39" ht="15.75" thickBot="1">
      <c r="A539" s="102">
        <v>43883.916817129626</v>
      </c>
      <c r="B539" s="64">
        <f>Parâmetros!G528*0.04*46.0055</f>
        <v>46.005499999999998</v>
      </c>
      <c r="C539" s="97">
        <f t="shared" si="197"/>
        <v>46.005499999999998</v>
      </c>
      <c r="D539" s="101">
        <f t="shared" si="176"/>
        <v>9.2011000000000003</v>
      </c>
      <c r="E539" s="60" t="str">
        <f t="shared" si="187"/>
        <v>1</v>
      </c>
      <c r="F539" s="69">
        <f t="shared" si="177"/>
        <v>-109.14463750000002</v>
      </c>
      <c r="G539" s="60" t="str">
        <f t="shared" si="188"/>
        <v>0</v>
      </c>
      <c r="H539" s="69">
        <f t="shared" si="178"/>
        <v>-13.572318750000008</v>
      </c>
      <c r="I539" s="60" t="str">
        <f t="shared" si="189"/>
        <v>0</v>
      </c>
      <c r="J539" s="69">
        <f t="shared" si="179"/>
        <v>94.277079629629625</v>
      </c>
      <c r="K539" s="60" t="str">
        <f t="shared" si="190"/>
        <v>0</v>
      </c>
      <c r="L539" s="69">
        <f t="shared" si="180"/>
        <v>86.224111764705881</v>
      </c>
      <c r="M539" s="73" t="str">
        <f t="shared" si="191"/>
        <v>0</v>
      </c>
      <c r="N539" s="76">
        <f t="shared" si="181"/>
        <v>9.2011000000000003</v>
      </c>
      <c r="O539" s="77">
        <v>260</v>
      </c>
      <c r="Q539" s="71" t="str">
        <f t="shared" si="192"/>
        <v>1</v>
      </c>
      <c r="R539" s="71">
        <f t="shared" si="182"/>
        <v>1</v>
      </c>
      <c r="S539" s="71" t="str">
        <f t="shared" si="193"/>
        <v>0</v>
      </c>
      <c r="T539" s="71">
        <f t="shared" si="183"/>
        <v>0</v>
      </c>
      <c r="U539" s="71" t="str">
        <f t="shared" si="194"/>
        <v>0</v>
      </c>
      <c r="V539" s="71">
        <f t="shared" si="184"/>
        <v>0</v>
      </c>
      <c r="W539" s="71" t="str">
        <f t="shared" si="195"/>
        <v>0</v>
      </c>
      <c r="X539" s="71">
        <f t="shared" si="185"/>
        <v>0</v>
      </c>
      <c r="Y539" s="71" t="str">
        <f t="shared" si="196"/>
        <v>0</v>
      </c>
      <c r="Z539" s="71">
        <f t="shared" si="186"/>
        <v>0</v>
      </c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</row>
    <row r="540" spans="1:39" ht="15.75" thickBot="1">
      <c r="A540" s="102">
        <v>43883.958483796298</v>
      </c>
      <c r="B540" s="64">
        <f>Parâmetros!G529*0.04*46.0055</f>
        <v>43.153158999999995</v>
      </c>
      <c r="C540" s="97">
        <f t="shared" si="197"/>
        <v>43.153158999999995</v>
      </c>
      <c r="D540" s="101">
        <f t="shared" si="176"/>
        <v>8.6306317999999997</v>
      </c>
      <c r="E540" s="60" t="str">
        <f t="shared" si="187"/>
        <v>1</v>
      </c>
      <c r="F540" s="69">
        <f t="shared" si="177"/>
        <v>-111.92566997500001</v>
      </c>
      <c r="G540" s="60" t="str">
        <f t="shared" si="188"/>
        <v>0</v>
      </c>
      <c r="H540" s="69">
        <f t="shared" si="178"/>
        <v>-14.962834987500003</v>
      </c>
      <c r="I540" s="60" t="str">
        <f t="shared" si="189"/>
        <v>0</v>
      </c>
      <c r="J540" s="69">
        <f t="shared" si="179"/>
        <v>93.998888346913589</v>
      </c>
      <c r="K540" s="60" t="str">
        <f t="shared" si="190"/>
        <v>0</v>
      </c>
      <c r="L540" s="69">
        <f t="shared" si="180"/>
        <v>85.922099188235293</v>
      </c>
      <c r="M540" s="73" t="str">
        <f t="shared" si="191"/>
        <v>0</v>
      </c>
      <c r="N540" s="76">
        <f t="shared" si="181"/>
        <v>8.6306317999999997</v>
      </c>
      <c r="O540" s="77">
        <v>260</v>
      </c>
      <c r="Q540" s="71" t="str">
        <f t="shared" si="192"/>
        <v>1</v>
      </c>
      <c r="R540" s="71">
        <f t="shared" si="182"/>
        <v>1</v>
      </c>
      <c r="S540" s="71" t="str">
        <f t="shared" si="193"/>
        <v>0</v>
      </c>
      <c r="T540" s="71">
        <f t="shared" si="183"/>
        <v>0</v>
      </c>
      <c r="U540" s="71" t="str">
        <f t="shared" si="194"/>
        <v>0</v>
      </c>
      <c r="V540" s="71">
        <f t="shared" si="184"/>
        <v>0</v>
      </c>
      <c r="W540" s="71" t="str">
        <f t="shared" si="195"/>
        <v>0</v>
      </c>
      <c r="X540" s="71">
        <f t="shared" si="185"/>
        <v>0</v>
      </c>
      <c r="Y540" s="71" t="str">
        <f t="shared" si="196"/>
        <v>0</v>
      </c>
      <c r="Z540" s="71">
        <f t="shared" si="186"/>
        <v>0</v>
      </c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</row>
    <row r="541" spans="1:39" ht="15.75" thickBot="1">
      <c r="A541" s="102">
        <v>43884.000150462962</v>
      </c>
      <c r="B541" s="64">
        <f>Parâmetros!G530*0.04*46.0055</f>
        <v>37.448477000000004</v>
      </c>
      <c r="C541" s="97">
        <f t="shared" si="197"/>
        <v>37.448477000000004</v>
      </c>
      <c r="D541" s="101">
        <f t="shared" si="176"/>
        <v>7.4896954000000004</v>
      </c>
      <c r="E541" s="60" t="str">
        <f t="shared" si="187"/>
        <v>1</v>
      </c>
      <c r="F541" s="69">
        <f t="shared" si="177"/>
        <v>-117.48773492499998</v>
      </c>
      <c r="G541" s="60" t="str">
        <f t="shared" si="188"/>
        <v>0</v>
      </c>
      <c r="H541" s="69">
        <f t="shared" si="178"/>
        <v>-17.743867462499992</v>
      </c>
      <c r="I541" s="60" t="str">
        <f t="shared" si="189"/>
        <v>0</v>
      </c>
      <c r="J541" s="69">
        <f t="shared" si="179"/>
        <v>93.442505781481486</v>
      </c>
      <c r="K541" s="60" t="str">
        <f t="shared" si="190"/>
        <v>0</v>
      </c>
      <c r="L541" s="69">
        <f t="shared" si="180"/>
        <v>85.318074035294103</v>
      </c>
      <c r="M541" s="73" t="str">
        <f t="shared" si="191"/>
        <v>0</v>
      </c>
      <c r="N541" s="76">
        <f t="shared" si="181"/>
        <v>7.4896954000000004</v>
      </c>
      <c r="O541" s="77">
        <v>260</v>
      </c>
      <c r="Q541" s="71" t="str">
        <f t="shared" si="192"/>
        <v>1</v>
      </c>
      <c r="R541" s="71">
        <f t="shared" si="182"/>
        <v>1</v>
      </c>
      <c r="S541" s="71" t="str">
        <f t="shared" si="193"/>
        <v>0</v>
      </c>
      <c r="T541" s="71">
        <f t="shared" si="183"/>
        <v>0</v>
      </c>
      <c r="U541" s="71" t="str">
        <f t="shared" si="194"/>
        <v>0</v>
      </c>
      <c r="V541" s="71">
        <f t="shared" si="184"/>
        <v>0</v>
      </c>
      <c r="W541" s="71" t="str">
        <f t="shared" si="195"/>
        <v>0</v>
      </c>
      <c r="X541" s="71">
        <f t="shared" si="185"/>
        <v>0</v>
      </c>
      <c r="Y541" s="71" t="str">
        <f t="shared" si="196"/>
        <v>0</v>
      </c>
      <c r="Z541" s="71">
        <f t="shared" si="186"/>
        <v>0</v>
      </c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</row>
    <row r="542" spans="1:39" ht="15.75" thickBot="1">
      <c r="A542" s="102">
        <v>43884.041817129626</v>
      </c>
      <c r="B542" s="64">
        <f>Parâmetros!G531*0.04*46.0055</f>
        <v>29.921977200000004</v>
      </c>
      <c r="C542" s="97">
        <f t="shared" si="197"/>
        <v>29.921977200000004</v>
      </c>
      <c r="D542" s="101">
        <f t="shared" si="176"/>
        <v>5.984395440000001</v>
      </c>
      <c r="E542" s="60" t="str">
        <f t="shared" si="187"/>
        <v>1</v>
      </c>
      <c r="F542" s="69">
        <f t="shared" si="177"/>
        <v>-124.82607222999999</v>
      </c>
      <c r="G542" s="60" t="str">
        <f t="shared" si="188"/>
        <v>0</v>
      </c>
      <c r="H542" s="69">
        <f t="shared" si="178"/>
        <v>-21.413036114999997</v>
      </c>
      <c r="I542" s="60" t="str">
        <f t="shared" si="189"/>
        <v>0</v>
      </c>
      <c r="J542" s="69">
        <f t="shared" si="179"/>
        <v>92.708439751604942</v>
      </c>
      <c r="K542" s="60" t="str">
        <f t="shared" si="190"/>
        <v>0</v>
      </c>
      <c r="L542" s="69">
        <f t="shared" si="180"/>
        <v>84.521150527058822</v>
      </c>
      <c r="M542" s="73" t="str">
        <f t="shared" si="191"/>
        <v>0</v>
      </c>
      <c r="N542" s="76">
        <f t="shared" si="181"/>
        <v>5.984395440000001</v>
      </c>
      <c r="O542" s="77">
        <v>260</v>
      </c>
      <c r="Q542" s="71" t="str">
        <f t="shared" si="192"/>
        <v>1</v>
      </c>
      <c r="R542" s="71">
        <f t="shared" si="182"/>
        <v>1</v>
      </c>
      <c r="S542" s="71" t="str">
        <f t="shared" si="193"/>
        <v>0</v>
      </c>
      <c r="T542" s="71">
        <f t="shared" si="183"/>
        <v>0</v>
      </c>
      <c r="U542" s="71" t="str">
        <f t="shared" si="194"/>
        <v>0</v>
      </c>
      <c r="V542" s="71">
        <f t="shared" si="184"/>
        <v>0</v>
      </c>
      <c r="W542" s="71" t="str">
        <f t="shared" si="195"/>
        <v>0</v>
      </c>
      <c r="X542" s="71">
        <f t="shared" si="185"/>
        <v>0</v>
      </c>
      <c r="Y542" s="71" t="str">
        <f t="shared" si="196"/>
        <v>0</v>
      </c>
      <c r="Z542" s="71">
        <f t="shared" si="186"/>
        <v>0</v>
      </c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</row>
    <row r="543" spans="1:39" ht="15.75" thickBot="1">
      <c r="A543" s="102">
        <v>43884.083483796298</v>
      </c>
      <c r="B543" s="64">
        <f>Parâmetros!G532*0.04*46.0055</f>
        <v>12.5687026</v>
      </c>
      <c r="C543" s="97">
        <f t="shared" si="197"/>
        <v>12.5687026</v>
      </c>
      <c r="D543" s="101">
        <f t="shared" si="176"/>
        <v>2.5137405200000003</v>
      </c>
      <c r="E543" s="60" t="str">
        <f t="shared" si="187"/>
        <v>1</v>
      </c>
      <c r="F543" s="69">
        <f t="shared" si="177"/>
        <v>-141.74551496500001</v>
      </c>
      <c r="G543" s="60" t="str">
        <f t="shared" si="188"/>
        <v>0</v>
      </c>
      <c r="H543" s="69">
        <f t="shared" si="178"/>
        <v>-29.872757482500006</v>
      </c>
      <c r="I543" s="60" t="str">
        <f t="shared" si="189"/>
        <v>0</v>
      </c>
      <c r="J543" s="69">
        <f t="shared" si="179"/>
        <v>91.015959883209874</v>
      </c>
      <c r="K543" s="60" t="str">
        <f t="shared" si="190"/>
        <v>0</v>
      </c>
      <c r="L543" s="69">
        <f t="shared" si="180"/>
        <v>82.683744981176474</v>
      </c>
      <c r="M543" s="73" t="str">
        <f t="shared" si="191"/>
        <v>0</v>
      </c>
      <c r="N543" s="76">
        <f t="shared" si="181"/>
        <v>2.5137405200000003</v>
      </c>
      <c r="O543" s="77">
        <v>260</v>
      </c>
      <c r="Q543" s="71" t="str">
        <f t="shared" si="192"/>
        <v>1</v>
      </c>
      <c r="R543" s="71">
        <f t="shared" si="182"/>
        <v>1</v>
      </c>
      <c r="S543" s="71" t="str">
        <f t="shared" si="193"/>
        <v>0</v>
      </c>
      <c r="T543" s="71">
        <f t="shared" si="183"/>
        <v>0</v>
      </c>
      <c r="U543" s="71" t="str">
        <f t="shared" si="194"/>
        <v>0</v>
      </c>
      <c r="V543" s="71">
        <f t="shared" si="184"/>
        <v>0</v>
      </c>
      <c r="W543" s="71" t="str">
        <f t="shared" si="195"/>
        <v>0</v>
      </c>
      <c r="X543" s="71">
        <f t="shared" si="185"/>
        <v>0</v>
      </c>
      <c r="Y543" s="71" t="str">
        <f t="shared" si="196"/>
        <v>0</v>
      </c>
      <c r="Z543" s="71">
        <f t="shared" si="186"/>
        <v>0</v>
      </c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</row>
    <row r="544" spans="1:39" ht="15.75" thickBot="1">
      <c r="A544" s="102">
        <v>43884.125150462962</v>
      </c>
      <c r="B544" s="64">
        <f>Parâmetros!G533*0.04*46.0055</f>
        <v>14.059280799999998</v>
      </c>
      <c r="C544" s="97">
        <f t="shared" si="197"/>
        <v>14.059280799999998</v>
      </c>
      <c r="D544" s="101">
        <f t="shared" si="176"/>
        <v>2.8118561599999996</v>
      </c>
      <c r="E544" s="60" t="str">
        <f t="shared" si="187"/>
        <v>1</v>
      </c>
      <c r="F544" s="69">
        <f t="shared" si="177"/>
        <v>-140.29220121999998</v>
      </c>
      <c r="G544" s="60" t="str">
        <f t="shared" si="188"/>
        <v>0</v>
      </c>
      <c r="H544" s="69">
        <f t="shared" si="178"/>
        <v>-29.146100609999991</v>
      </c>
      <c r="I544" s="60" t="str">
        <f t="shared" si="189"/>
        <v>0</v>
      </c>
      <c r="J544" s="69">
        <f t="shared" si="179"/>
        <v>91.161337263209873</v>
      </c>
      <c r="K544" s="60" t="str">
        <f t="shared" si="190"/>
        <v>0</v>
      </c>
      <c r="L544" s="69">
        <f t="shared" si="180"/>
        <v>82.841570908235283</v>
      </c>
      <c r="M544" s="73" t="str">
        <f t="shared" si="191"/>
        <v>0</v>
      </c>
      <c r="N544" s="76">
        <f t="shared" si="181"/>
        <v>2.8118561599999996</v>
      </c>
      <c r="O544" s="77">
        <v>260</v>
      </c>
      <c r="Q544" s="71" t="str">
        <f t="shared" si="192"/>
        <v>1</v>
      </c>
      <c r="R544" s="71">
        <f t="shared" si="182"/>
        <v>1</v>
      </c>
      <c r="S544" s="71" t="str">
        <f t="shared" si="193"/>
        <v>0</v>
      </c>
      <c r="T544" s="71">
        <f t="shared" si="183"/>
        <v>0</v>
      </c>
      <c r="U544" s="71" t="str">
        <f t="shared" si="194"/>
        <v>0</v>
      </c>
      <c r="V544" s="71">
        <f t="shared" si="184"/>
        <v>0</v>
      </c>
      <c r="W544" s="71" t="str">
        <f t="shared" si="195"/>
        <v>0</v>
      </c>
      <c r="X544" s="71">
        <f t="shared" si="185"/>
        <v>0</v>
      </c>
      <c r="Y544" s="71" t="str">
        <f t="shared" si="196"/>
        <v>0</v>
      </c>
      <c r="Z544" s="71">
        <f t="shared" si="186"/>
        <v>0</v>
      </c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</row>
    <row r="545" spans="1:39" ht="15.75" thickBot="1">
      <c r="A545" s="102">
        <v>43884.166817129626</v>
      </c>
      <c r="B545" s="64">
        <f>Parâmetros!G534*0.04*46.0055</f>
        <v>10.765286999999999</v>
      </c>
      <c r="C545" s="97">
        <f t="shared" si="197"/>
        <v>10.765286999999999</v>
      </c>
      <c r="D545" s="101">
        <f t="shared" si="176"/>
        <v>2.1530573999999998</v>
      </c>
      <c r="E545" s="60" t="str">
        <f t="shared" si="187"/>
        <v>1</v>
      </c>
      <c r="F545" s="69">
        <f t="shared" si="177"/>
        <v>-143.50384517499998</v>
      </c>
      <c r="G545" s="60" t="str">
        <f t="shared" si="188"/>
        <v>0</v>
      </c>
      <c r="H545" s="69">
        <f t="shared" si="178"/>
        <v>-30.75192258749999</v>
      </c>
      <c r="I545" s="60" t="str">
        <f t="shared" si="189"/>
        <v>0</v>
      </c>
      <c r="J545" s="69">
        <f t="shared" si="179"/>
        <v>90.840071201234565</v>
      </c>
      <c r="K545" s="60" t="str">
        <f t="shared" si="190"/>
        <v>0</v>
      </c>
      <c r="L545" s="69">
        <f t="shared" si="180"/>
        <v>82.492795094117639</v>
      </c>
      <c r="M545" s="73" t="str">
        <f t="shared" si="191"/>
        <v>0</v>
      </c>
      <c r="N545" s="76">
        <f t="shared" si="181"/>
        <v>2.1530573999999998</v>
      </c>
      <c r="O545" s="77">
        <v>260</v>
      </c>
      <c r="Q545" s="71" t="str">
        <f t="shared" si="192"/>
        <v>1</v>
      </c>
      <c r="R545" s="71">
        <f t="shared" si="182"/>
        <v>1</v>
      </c>
      <c r="S545" s="71" t="str">
        <f t="shared" si="193"/>
        <v>0</v>
      </c>
      <c r="T545" s="71">
        <f t="shared" si="183"/>
        <v>0</v>
      </c>
      <c r="U545" s="71" t="str">
        <f t="shared" si="194"/>
        <v>0</v>
      </c>
      <c r="V545" s="71">
        <f t="shared" si="184"/>
        <v>0</v>
      </c>
      <c r="W545" s="71" t="str">
        <f t="shared" si="195"/>
        <v>0</v>
      </c>
      <c r="X545" s="71">
        <f t="shared" si="185"/>
        <v>0</v>
      </c>
      <c r="Y545" s="71" t="str">
        <f t="shared" si="196"/>
        <v>0</v>
      </c>
      <c r="Z545" s="71">
        <f t="shared" si="186"/>
        <v>0</v>
      </c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</row>
    <row r="546" spans="1:39" ht="15.75" thickBot="1">
      <c r="A546" s="102">
        <v>43884.208483796298</v>
      </c>
      <c r="B546" s="64">
        <f>Parâmetros!G535*0.04*46.0055</f>
        <v>11.943027799999999</v>
      </c>
      <c r="C546" s="97">
        <f t="shared" si="197"/>
        <v>11.943027799999999</v>
      </c>
      <c r="D546" s="101">
        <f t="shared" si="176"/>
        <v>2.3886055600000002</v>
      </c>
      <c r="E546" s="60" t="str">
        <f t="shared" si="187"/>
        <v>1</v>
      </c>
      <c r="F546" s="69">
        <f t="shared" si="177"/>
        <v>-142.355547895</v>
      </c>
      <c r="G546" s="60" t="str">
        <f t="shared" si="188"/>
        <v>0</v>
      </c>
      <c r="H546" s="69">
        <f t="shared" si="178"/>
        <v>-30.1777739475</v>
      </c>
      <c r="I546" s="60" t="str">
        <f t="shared" si="189"/>
        <v>0</v>
      </c>
      <c r="J546" s="69">
        <f t="shared" si="179"/>
        <v>90.954937279259255</v>
      </c>
      <c r="K546" s="60" t="str">
        <f t="shared" si="190"/>
        <v>0</v>
      </c>
      <c r="L546" s="69">
        <f t="shared" si="180"/>
        <v>82.617497061176479</v>
      </c>
      <c r="M546" s="73" t="str">
        <f t="shared" si="191"/>
        <v>0</v>
      </c>
      <c r="N546" s="76">
        <f t="shared" si="181"/>
        <v>2.3886055600000002</v>
      </c>
      <c r="O546" s="77">
        <v>260</v>
      </c>
      <c r="Q546" s="71" t="str">
        <f t="shared" si="192"/>
        <v>1</v>
      </c>
      <c r="R546" s="71">
        <f t="shared" si="182"/>
        <v>1</v>
      </c>
      <c r="S546" s="71" t="str">
        <f t="shared" si="193"/>
        <v>0</v>
      </c>
      <c r="T546" s="71">
        <f t="shared" si="183"/>
        <v>0</v>
      </c>
      <c r="U546" s="71" t="str">
        <f t="shared" si="194"/>
        <v>0</v>
      </c>
      <c r="V546" s="71">
        <f t="shared" si="184"/>
        <v>0</v>
      </c>
      <c r="W546" s="71" t="str">
        <f t="shared" si="195"/>
        <v>0</v>
      </c>
      <c r="X546" s="71">
        <f t="shared" si="185"/>
        <v>0</v>
      </c>
      <c r="Y546" s="71" t="str">
        <f t="shared" si="196"/>
        <v>0</v>
      </c>
      <c r="Z546" s="71">
        <f t="shared" si="186"/>
        <v>0</v>
      </c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</row>
    <row r="547" spans="1:39" ht="15.75" thickBot="1">
      <c r="A547" s="102">
        <v>43884.250150462962</v>
      </c>
      <c r="B547" s="64">
        <f>Parâmetros!G536*0.04*46.0055</f>
        <v>14.979390800000003</v>
      </c>
      <c r="C547" s="97">
        <f t="shared" si="197"/>
        <v>14.979390800000003</v>
      </c>
      <c r="D547" s="101">
        <f t="shared" si="176"/>
        <v>2.9958781600000006</v>
      </c>
      <c r="E547" s="60" t="str">
        <f t="shared" si="187"/>
        <v>1</v>
      </c>
      <c r="F547" s="69">
        <f t="shared" si="177"/>
        <v>-139.39509396999998</v>
      </c>
      <c r="G547" s="60" t="str">
        <f t="shared" si="188"/>
        <v>0</v>
      </c>
      <c r="H547" s="69">
        <f t="shared" si="178"/>
        <v>-28.697546984999988</v>
      </c>
      <c r="I547" s="60" t="str">
        <f t="shared" si="189"/>
        <v>0</v>
      </c>
      <c r="J547" s="69">
        <f t="shared" si="179"/>
        <v>91.251076386666668</v>
      </c>
      <c r="K547" s="60" t="str">
        <f t="shared" si="190"/>
        <v>0</v>
      </c>
      <c r="L547" s="69">
        <f t="shared" si="180"/>
        <v>82.938994319999978</v>
      </c>
      <c r="M547" s="73" t="str">
        <f t="shared" si="191"/>
        <v>0</v>
      </c>
      <c r="N547" s="76">
        <f t="shared" si="181"/>
        <v>2.9958781600000006</v>
      </c>
      <c r="O547" s="77">
        <v>260</v>
      </c>
      <c r="Q547" s="71" t="str">
        <f t="shared" si="192"/>
        <v>1</v>
      </c>
      <c r="R547" s="71">
        <f t="shared" si="182"/>
        <v>1</v>
      </c>
      <c r="S547" s="71" t="str">
        <f t="shared" si="193"/>
        <v>0</v>
      </c>
      <c r="T547" s="71">
        <f t="shared" si="183"/>
        <v>0</v>
      </c>
      <c r="U547" s="71" t="str">
        <f t="shared" si="194"/>
        <v>0</v>
      </c>
      <c r="V547" s="71">
        <f t="shared" si="184"/>
        <v>0</v>
      </c>
      <c r="W547" s="71" t="str">
        <f t="shared" si="195"/>
        <v>0</v>
      </c>
      <c r="X547" s="71">
        <f t="shared" si="185"/>
        <v>0</v>
      </c>
      <c r="Y547" s="71" t="str">
        <f t="shared" si="196"/>
        <v>0</v>
      </c>
      <c r="Z547" s="71">
        <f t="shared" si="186"/>
        <v>0</v>
      </c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</row>
    <row r="548" spans="1:39" ht="15.75" thickBot="1">
      <c r="A548" s="102">
        <v>43884.291817129626</v>
      </c>
      <c r="B548" s="64">
        <f>Parâmetros!G537*0.04*46.0055</f>
        <v>19.248701200000003</v>
      </c>
      <c r="C548" s="97">
        <f t="shared" si="197"/>
        <v>19.248701200000003</v>
      </c>
      <c r="D548" s="101">
        <f t="shared" si="176"/>
        <v>3.8497402400000009</v>
      </c>
      <c r="E548" s="60" t="str">
        <f t="shared" si="187"/>
        <v>1</v>
      </c>
      <c r="F548" s="69">
        <f t="shared" si="177"/>
        <v>-135.23251632999998</v>
      </c>
      <c r="G548" s="60" t="str">
        <f t="shared" si="188"/>
        <v>0</v>
      </c>
      <c r="H548" s="69">
        <f t="shared" si="178"/>
        <v>-26.616258164999991</v>
      </c>
      <c r="I548" s="60" t="str">
        <f t="shared" si="189"/>
        <v>0</v>
      </c>
      <c r="J548" s="69">
        <f t="shared" si="179"/>
        <v>91.667465919506185</v>
      </c>
      <c r="K548" s="60" t="str">
        <f t="shared" si="190"/>
        <v>0</v>
      </c>
      <c r="L548" s="69">
        <f t="shared" si="180"/>
        <v>83.391038950588225</v>
      </c>
      <c r="M548" s="73" t="str">
        <f t="shared" si="191"/>
        <v>0</v>
      </c>
      <c r="N548" s="76">
        <f t="shared" si="181"/>
        <v>3.8497402400000009</v>
      </c>
      <c r="O548" s="77">
        <v>260</v>
      </c>
      <c r="Q548" s="71" t="str">
        <f t="shared" si="192"/>
        <v>1</v>
      </c>
      <c r="R548" s="71">
        <f t="shared" si="182"/>
        <v>1</v>
      </c>
      <c r="S548" s="71" t="str">
        <f t="shared" si="193"/>
        <v>0</v>
      </c>
      <c r="T548" s="71">
        <f t="shared" si="183"/>
        <v>0</v>
      </c>
      <c r="U548" s="71" t="str">
        <f t="shared" si="194"/>
        <v>0</v>
      </c>
      <c r="V548" s="71">
        <f t="shared" si="184"/>
        <v>0</v>
      </c>
      <c r="W548" s="71" t="str">
        <f t="shared" si="195"/>
        <v>0</v>
      </c>
      <c r="X548" s="71">
        <f t="shared" si="185"/>
        <v>0</v>
      </c>
      <c r="Y548" s="71" t="str">
        <f t="shared" si="196"/>
        <v>0</v>
      </c>
      <c r="Z548" s="71">
        <f t="shared" si="186"/>
        <v>0</v>
      </c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</row>
    <row r="549" spans="1:39" ht="15.75" thickBot="1">
      <c r="A549" s="102">
        <v>43884.333483796298</v>
      </c>
      <c r="B549" s="64">
        <f>Parâmetros!G538*0.04*46.0055</f>
        <v>25.376633799999997</v>
      </c>
      <c r="C549" s="97">
        <f t="shared" si="197"/>
        <v>25.376633799999997</v>
      </c>
      <c r="D549" s="101">
        <f t="shared" si="176"/>
        <v>5.0753267599999994</v>
      </c>
      <c r="E549" s="60" t="str">
        <f t="shared" si="187"/>
        <v>1</v>
      </c>
      <c r="F549" s="69">
        <f t="shared" si="177"/>
        <v>-129.257782045</v>
      </c>
      <c r="G549" s="60" t="str">
        <f t="shared" si="188"/>
        <v>0</v>
      </c>
      <c r="H549" s="69">
        <f t="shared" si="178"/>
        <v>-23.6288910225</v>
      </c>
      <c r="I549" s="60" t="str">
        <f t="shared" si="189"/>
        <v>0</v>
      </c>
      <c r="J549" s="69">
        <f t="shared" si="179"/>
        <v>92.265128481728397</v>
      </c>
      <c r="K549" s="60" t="str">
        <f t="shared" si="190"/>
        <v>0</v>
      </c>
      <c r="L549" s="69">
        <f t="shared" si="180"/>
        <v>84.039878872941188</v>
      </c>
      <c r="M549" s="73" t="str">
        <f t="shared" si="191"/>
        <v>0</v>
      </c>
      <c r="N549" s="76">
        <f t="shared" si="181"/>
        <v>5.0753267599999994</v>
      </c>
      <c r="O549" s="77">
        <v>260</v>
      </c>
      <c r="Q549" s="71" t="str">
        <f t="shared" si="192"/>
        <v>1</v>
      </c>
      <c r="R549" s="71">
        <f t="shared" si="182"/>
        <v>1</v>
      </c>
      <c r="S549" s="71" t="str">
        <f t="shared" si="193"/>
        <v>0</v>
      </c>
      <c r="T549" s="71">
        <f t="shared" si="183"/>
        <v>0</v>
      </c>
      <c r="U549" s="71" t="str">
        <f t="shared" si="194"/>
        <v>0</v>
      </c>
      <c r="V549" s="71">
        <f t="shared" si="184"/>
        <v>0</v>
      </c>
      <c r="W549" s="71" t="str">
        <f t="shared" si="195"/>
        <v>0</v>
      </c>
      <c r="X549" s="71">
        <f t="shared" si="185"/>
        <v>0</v>
      </c>
      <c r="Y549" s="71" t="str">
        <f t="shared" si="196"/>
        <v>0</v>
      </c>
      <c r="Z549" s="71">
        <f t="shared" si="186"/>
        <v>0</v>
      </c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</row>
    <row r="550" spans="1:39" ht="15.75" thickBot="1">
      <c r="A550" s="102">
        <v>43884.375150462962</v>
      </c>
      <c r="B550" s="64">
        <f>Parâmetros!G539*0.04*46.0055</f>
        <v>22.653108199999998</v>
      </c>
      <c r="C550" s="97">
        <f t="shared" si="197"/>
        <v>22.653108199999998</v>
      </c>
      <c r="D550" s="101">
        <f t="shared" si="176"/>
        <v>4.5306216399999997</v>
      </c>
      <c r="E550" s="60" t="str">
        <f t="shared" si="187"/>
        <v>1</v>
      </c>
      <c r="F550" s="69">
        <f t="shared" si="177"/>
        <v>-131.913219505</v>
      </c>
      <c r="G550" s="60" t="str">
        <f t="shared" si="188"/>
        <v>0</v>
      </c>
      <c r="H550" s="69">
        <f t="shared" si="178"/>
        <v>-24.9566097525</v>
      </c>
      <c r="I550" s="60" t="str">
        <f t="shared" si="189"/>
        <v>0</v>
      </c>
      <c r="J550" s="69">
        <f t="shared" si="179"/>
        <v>91.999500676296293</v>
      </c>
      <c r="K550" s="60" t="str">
        <f t="shared" si="190"/>
        <v>0</v>
      </c>
      <c r="L550" s="69">
        <f t="shared" si="180"/>
        <v>83.751505574117644</v>
      </c>
      <c r="M550" s="73" t="str">
        <f t="shared" si="191"/>
        <v>0</v>
      </c>
      <c r="N550" s="76">
        <f t="shared" si="181"/>
        <v>4.5306216399999997</v>
      </c>
      <c r="O550" s="77">
        <v>260</v>
      </c>
      <c r="Q550" s="71" t="str">
        <f t="shared" si="192"/>
        <v>1</v>
      </c>
      <c r="R550" s="71">
        <f t="shared" si="182"/>
        <v>1</v>
      </c>
      <c r="S550" s="71" t="str">
        <f t="shared" si="193"/>
        <v>0</v>
      </c>
      <c r="T550" s="71">
        <f t="shared" si="183"/>
        <v>0</v>
      </c>
      <c r="U550" s="71" t="str">
        <f t="shared" si="194"/>
        <v>0</v>
      </c>
      <c r="V550" s="71">
        <f t="shared" si="184"/>
        <v>0</v>
      </c>
      <c r="W550" s="71" t="str">
        <f t="shared" si="195"/>
        <v>0</v>
      </c>
      <c r="X550" s="71">
        <f t="shared" si="185"/>
        <v>0</v>
      </c>
      <c r="Y550" s="71" t="str">
        <f t="shared" si="196"/>
        <v>0</v>
      </c>
      <c r="Z550" s="71">
        <f t="shared" si="186"/>
        <v>0</v>
      </c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</row>
    <row r="551" spans="1:39" ht="15.75" thickBot="1">
      <c r="A551" s="102">
        <v>43884.416817129626</v>
      </c>
      <c r="B551" s="64">
        <f>Parâmetros!G540*0.04*46.0055</f>
        <v>10.8020914</v>
      </c>
      <c r="C551" s="97">
        <f t="shared" si="197"/>
        <v>10.8020914</v>
      </c>
      <c r="D551" s="101">
        <f t="shared" si="176"/>
        <v>2.16041828</v>
      </c>
      <c r="E551" s="60" t="str">
        <f t="shared" si="187"/>
        <v>1</v>
      </c>
      <c r="F551" s="69">
        <f t="shared" si="177"/>
        <v>-143.467960885</v>
      </c>
      <c r="G551" s="60" t="str">
        <f t="shared" si="188"/>
        <v>0</v>
      </c>
      <c r="H551" s="69">
        <f t="shared" si="178"/>
        <v>-30.733980442499998</v>
      </c>
      <c r="I551" s="60" t="str">
        <f t="shared" si="189"/>
        <v>0</v>
      </c>
      <c r="J551" s="69">
        <f t="shared" si="179"/>
        <v>90.843660766172832</v>
      </c>
      <c r="K551" s="60" t="str">
        <f t="shared" si="190"/>
        <v>0</v>
      </c>
      <c r="L551" s="69">
        <f t="shared" si="180"/>
        <v>82.49669203058825</v>
      </c>
      <c r="M551" s="73" t="str">
        <f t="shared" si="191"/>
        <v>0</v>
      </c>
      <c r="N551" s="76">
        <f t="shared" si="181"/>
        <v>2.16041828</v>
      </c>
      <c r="O551" s="77">
        <v>260</v>
      </c>
      <c r="Q551" s="71" t="str">
        <f t="shared" si="192"/>
        <v>1</v>
      </c>
      <c r="R551" s="71">
        <f t="shared" si="182"/>
        <v>1</v>
      </c>
      <c r="S551" s="71" t="str">
        <f t="shared" si="193"/>
        <v>0</v>
      </c>
      <c r="T551" s="71">
        <f t="shared" si="183"/>
        <v>0</v>
      </c>
      <c r="U551" s="71" t="str">
        <f t="shared" si="194"/>
        <v>0</v>
      </c>
      <c r="V551" s="71">
        <f t="shared" si="184"/>
        <v>0</v>
      </c>
      <c r="W551" s="71" t="str">
        <f t="shared" si="195"/>
        <v>0</v>
      </c>
      <c r="X551" s="71">
        <f t="shared" si="185"/>
        <v>0</v>
      </c>
      <c r="Y551" s="71" t="str">
        <f t="shared" si="196"/>
        <v>0</v>
      </c>
      <c r="Z551" s="71">
        <f t="shared" si="186"/>
        <v>0</v>
      </c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</row>
    <row r="552" spans="1:39" ht="15.75" thickBot="1">
      <c r="A552" s="102">
        <v>43884.458483796298</v>
      </c>
      <c r="B552" s="64">
        <f>Parâmetros!G541*0.04*46.0055</f>
        <v>9.3667198000000003</v>
      </c>
      <c r="C552" s="97">
        <f t="shared" si="197"/>
        <v>9.3667198000000003</v>
      </c>
      <c r="D552" s="101">
        <f t="shared" si="176"/>
        <v>1.8733439600000001</v>
      </c>
      <c r="E552" s="60" t="str">
        <f t="shared" si="187"/>
        <v>1</v>
      </c>
      <c r="F552" s="69">
        <f t="shared" si="177"/>
        <v>-144.86744819500001</v>
      </c>
      <c r="G552" s="60" t="str">
        <f t="shared" si="188"/>
        <v>0</v>
      </c>
      <c r="H552" s="69">
        <f t="shared" si="178"/>
        <v>-31.433724097500004</v>
      </c>
      <c r="I552" s="60" t="str">
        <f t="shared" si="189"/>
        <v>0</v>
      </c>
      <c r="J552" s="69">
        <f t="shared" si="179"/>
        <v>90.703667733580247</v>
      </c>
      <c r="K552" s="60" t="str">
        <f t="shared" si="190"/>
        <v>0</v>
      </c>
      <c r="L552" s="69">
        <f t="shared" si="180"/>
        <v>82.344711508235306</v>
      </c>
      <c r="M552" s="73" t="str">
        <f t="shared" si="191"/>
        <v>0</v>
      </c>
      <c r="N552" s="76">
        <f t="shared" si="181"/>
        <v>1.8733439600000001</v>
      </c>
      <c r="O552" s="77">
        <v>260</v>
      </c>
      <c r="Q552" s="71" t="str">
        <f t="shared" si="192"/>
        <v>1</v>
      </c>
      <c r="R552" s="71">
        <f t="shared" si="182"/>
        <v>1</v>
      </c>
      <c r="S552" s="71" t="str">
        <f t="shared" si="193"/>
        <v>0</v>
      </c>
      <c r="T552" s="71">
        <f t="shared" si="183"/>
        <v>0</v>
      </c>
      <c r="U552" s="71" t="str">
        <f t="shared" si="194"/>
        <v>0</v>
      </c>
      <c r="V552" s="71">
        <f t="shared" si="184"/>
        <v>0</v>
      </c>
      <c r="W552" s="71" t="str">
        <f t="shared" si="195"/>
        <v>0</v>
      </c>
      <c r="X552" s="71">
        <f t="shared" si="185"/>
        <v>0</v>
      </c>
      <c r="Y552" s="71" t="str">
        <f t="shared" si="196"/>
        <v>0</v>
      </c>
      <c r="Z552" s="71">
        <f t="shared" si="186"/>
        <v>0</v>
      </c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</row>
    <row r="553" spans="1:39" ht="15.75" thickBot="1">
      <c r="A553" s="102">
        <v>43884.500150462962</v>
      </c>
      <c r="B553" s="64">
        <f>Parâmetros!G542*0.04*46.0055</f>
        <v>8.9066647999999997</v>
      </c>
      <c r="C553" s="97">
        <f t="shared" si="197"/>
        <v>8.9066647999999997</v>
      </c>
      <c r="D553" s="101">
        <f t="shared" si="176"/>
        <v>1.7813329599999999</v>
      </c>
      <c r="E553" s="60" t="str">
        <f t="shared" si="187"/>
        <v>1</v>
      </c>
      <c r="F553" s="69">
        <f t="shared" si="177"/>
        <v>-145.31600182</v>
      </c>
      <c r="G553" s="60" t="str">
        <f t="shared" si="188"/>
        <v>0</v>
      </c>
      <c r="H553" s="69">
        <f t="shared" si="178"/>
        <v>-31.658000909999998</v>
      </c>
      <c r="I553" s="60" t="str">
        <f t="shared" si="189"/>
        <v>0</v>
      </c>
      <c r="J553" s="69">
        <f t="shared" si="179"/>
        <v>90.658798171851856</v>
      </c>
      <c r="K553" s="60" t="str">
        <f t="shared" si="190"/>
        <v>0</v>
      </c>
      <c r="L553" s="69">
        <f t="shared" si="180"/>
        <v>82.295999802352952</v>
      </c>
      <c r="M553" s="73" t="str">
        <f t="shared" si="191"/>
        <v>0</v>
      </c>
      <c r="N553" s="76">
        <f t="shared" si="181"/>
        <v>1.7813329599999999</v>
      </c>
      <c r="O553" s="77">
        <v>260</v>
      </c>
      <c r="Q553" s="71" t="str">
        <f t="shared" si="192"/>
        <v>1</v>
      </c>
      <c r="R553" s="71">
        <f t="shared" si="182"/>
        <v>1</v>
      </c>
      <c r="S553" s="71" t="str">
        <f t="shared" si="193"/>
        <v>0</v>
      </c>
      <c r="T553" s="71">
        <f t="shared" si="183"/>
        <v>0</v>
      </c>
      <c r="U553" s="71" t="str">
        <f t="shared" si="194"/>
        <v>0</v>
      </c>
      <c r="V553" s="71">
        <f t="shared" si="184"/>
        <v>0</v>
      </c>
      <c r="W553" s="71" t="str">
        <f t="shared" si="195"/>
        <v>0</v>
      </c>
      <c r="X553" s="71">
        <f t="shared" si="185"/>
        <v>0</v>
      </c>
      <c r="Y553" s="71" t="str">
        <f t="shared" si="196"/>
        <v>0</v>
      </c>
      <c r="Z553" s="71">
        <f t="shared" si="186"/>
        <v>0</v>
      </c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</row>
    <row r="554" spans="1:39" ht="15.75" thickBot="1">
      <c r="A554" s="102">
        <v>43884.541817129626</v>
      </c>
      <c r="B554" s="64">
        <f>Parâmetros!G543*0.04*46.0055</f>
        <v>8.7962515999999997</v>
      </c>
      <c r="C554" s="97">
        <f t="shared" si="197"/>
        <v>8.7962515999999997</v>
      </c>
      <c r="D554" s="101">
        <f t="shared" si="176"/>
        <v>1.7592503199999998</v>
      </c>
      <c r="E554" s="60" t="str">
        <f t="shared" si="187"/>
        <v>1</v>
      </c>
      <c r="F554" s="69">
        <f t="shared" si="177"/>
        <v>-145.42365469000001</v>
      </c>
      <c r="G554" s="60" t="str">
        <f t="shared" si="188"/>
        <v>0</v>
      </c>
      <c r="H554" s="69">
        <f t="shared" si="178"/>
        <v>-31.711827345000003</v>
      </c>
      <c r="I554" s="60" t="str">
        <f t="shared" si="189"/>
        <v>0</v>
      </c>
      <c r="J554" s="69">
        <f t="shared" si="179"/>
        <v>90.648029477037042</v>
      </c>
      <c r="K554" s="60" t="str">
        <f t="shared" si="190"/>
        <v>0</v>
      </c>
      <c r="L554" s="69">
        <f t="shared" si="180"/>
        <v>82.284308992941163</v>
      </c>
      <c r="M554" s="73" t="str">
        <f t="shared" si="191"/>
        <v>0</v>
      </c>
      <c r="N554" s="76">
        <f t="shared" si="181"/>
        <v>1.7592503199999998</v>
      </c>
      <c r="O554" s="77">
        <v>260</v>
      </c>
      <c r="Q554" s="71" t="str">
        <f t="shared" si="192"/>
        <v>1</v>
      </c>
      <c r="R554" s="71">
        <f t="shared" si="182"/>
        <v>1</v>
      </c>
      <c r="S554" s="71" t="str">
        <f t="shared" si="193"/>
        <v>0</v>
      </c>
      <c r="T554" s="71">
        <f t="shared" si="183"/>
        <v>0</v>
      </c>
      <c r="U554" s="71" t="str">
        <f t="shared" si="194"/>
        <v>0</v>
      </c>
      <c r="V554" s="71">
        <f t="shared" si="184"/>
        <v>0</v>
      </c>
      <c r="W554" s="71" t="str">
        <f t="shared" si="195"/>
        <v>0</v>
      </c>
      <c r="X554" s="71">
        <f t="shared" si="185"/>
        <v>0</v>
      </c>
      <c r="Y554" s="71" t="str">
        <f t="shared" si="196"/>
        <v>0</v>
      </c>
      <c r="Z554" s="71">
        <f t="shared" si="186"/>
        <v>0</v>
      </c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</row>
    <row r="555" spans="1:39" ht="15.75" thickBot="1">
      <c r="A555" s="102">
        <v>43884.583483796298</v>
      </c>
      <c r="B555" s="64">
        <f>Parâmetros!G544*0.04*46.0055</f>
        <v>8.6858383999999997</v>
      </c>
      <c r="C555" s="97">
        <f t="shared" si="197"/>
        <v>8.6858383999999997</v>
      </c>
      <c r="D555" s="101">
        <f t="shared" si="176"/>
        <v>1.73716768</v>
      </c>
      <c r="E555" s="60" t="str">
        <f t="shared" si="187"/>
        <v>1</v>
      </c>
      <c r="F555" s="69">
        <f t="shared" si="177"/>
        <v>-145.53130756000002</v>
      </c>
      <c r="G555" s="60" t="str">
        <f t="shared" si="188"/>
        <v>0</v>
      </c>
      <c r="H555" s="69">
        <f t="shared" si="178"/>
        <v>-31.765653780000008</v>
      </c>
      <c r="I555" s="60" t="str">
        <f t="shared" si="189"/>
        <v>0</v>
      </c>
      <c r="J555" s="69">
        <f t="shared" si="179"/>
        <v>90.637260782222228</v>
      </c>
      <c r="K555" s="60" t="str">
        <f t="shared" si="190"/>
        <v>0</v>
      </c>
      <c r="L555" s="69">
        <f t="shared" si="180"/>
        <v>82.272618183529403</v>
      </c>
      <c r="M555" s="73" t="str">
        <f t="shared" si="191"/>
        <v>0</v>
      </c>
      <c r="N555" s="76">
        <f t="shared" si="181"/>
        <v>1.73716768</v>
      </c>
      <c r="O555" s="77">
        <v>260</v>
      </c>
      <c r="Q555" s="71" t="str">
        <f t="shared" si="192"/>
        <v>1</v>
      </c>
      <c r="R555" s="71">
        <f t="shared" si="182"/>
        <v>1</v>
      </c>
      <c r="S555" s="71" t="str">
        <f t="shared" si="193"/>
        <v>0</v>
      </c>
      <c r="T555" s="71">
        <f t="shared" si="183"/>
        <v>0</v>
      </c>
      <c r="U555" s="71" t="str">
        <f t="shared" si="194"/>
        <v>0</v>
      </c>
      <c r="V555" s="71">
        <f t="shared" si="184"/>
        <v>0</v>
      </c>
      <c r="W555" s="71" t="str">
        <f t="shared" si="195"/>
        <v>0</v>
      </c>
      <c r="X555" s="71">
        <f t="shared" si="185"/>
        <v>0</v>
      </c>
      <c r="Y555" s="71" t="str">
        <f t="shared" si="196"/>
        <v>0</v>
      </c>
      <c r="Z555" s="71">
        <f t="shared" si="186"/>
        <v>0</v>
      </c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</row>
    <row r="556" spans="1:39" ht="15.75" thickBot="1">
      <c r="A556" s="102">
        <v>43884.625150462962</v>
      </c>
      <c r="B556" s="64">
        <f>Parâmetros!G545*0.04*46.0055</f>
        <v>7.9865547999999995</v>
      </c>
      <c r="C556" s="97">
        <f t="shared" si="197"/>
        <v>7.9865547999999995</v>
      </c>
      <c r="D556" s="101">
        <f t="shared" si="176"/>
        <v>1.5973109599999999</v>
      </c>
      <c r="E556" s="60" t="str">
        <f t="shared" si="187"/>
        <v>1</v>
      </c>
      <c r="F556" s="69">
        <f t="shared" si="177"/>
        <v>-146.21310907</v>
      </c>
      <c r="G556" s="60" t="str">
        <f t="shared" si="188"/>
        <v>0</v>
      </c>
      <c r="H556" s="69">
        <f t="shared" si="178"/>
        <v>-32.106554535000001</v>
      </c>
      <c r="I556" s="60" t="str">
        <f t="shared" si="189"/>
        <v>0</v>
      </c>
      <c r="J556" s="69">
        <f t="shared" si="179"/>
        <v>90.569059048395061</v>
      </c>
      <c r="K556" s="60" t="str">
        <f t="shared" si="190"/>
        <v>0</v>
      </c>
      <c r="L556" s="69">
        <f t="shared" si="180"/>
        <v>82.198576390588244</v>
      </c>
      <c r="M556" s="73" t="str">
        <f t="shared" si="191"/>
        <v>0</v>
      </c>
      <c r="N556" s="76">
        <f t="shared" si="181"/>
        <v>1.5973109599999999</v>
      </c>
      <c r="O556" s="77">
        <v>260</v>
      </c>
      <c r="Q556" s="71" t="str">
        <f t="shared" si="192"/>
        <v>1</v>
      </c>
      <c r="R556" s="71">
        <f t="shared" si="182"/>
        <v>1</v>
      </c>
      <c r="S556" s="71" t="str">
        <f t="shared" si="193"/>
        <v>0</v>
      </c>
      <c r="T556" s="71">
        <f t="shared" si="183"/>
        <v>0</v>
      </c>
      <c r="U556" s="71" t="str">
        <f t="shared" si="194"/>
        <v>0</v>
      </c>
      <c r="V556" s="71">
        <f t="shared" si="184"/>
        <v>0</v>
      </c>
      <c r="W556" s="71" t="str">
        <f t="shared" si="195"/>
        <v>0</v>
      </c>
      <c r="X556" s="71">
        <f t="shared" si="185"/>
        <v>0</v>
      </c>
      <c r="Y556" s="71" t="str">
        <f t="shared" si="196"/>
        <v>0</v>
      </c>
      <c r="Z556" s="71">
        <f t="shared" si="186"/>
        <v>0</v>
      </c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</row>
    <row r="557" spans="1:39" ht="15.75" thickBot="1">
      <c r="A557" s="102">
        <v>43884.666817129626</v>
      </c>
      <c r="B557" s="64">
        <f>Parâmetros!G546*0.04*46.0055</f>
        <v>7.8577393999999989</v>
      </c>
      <c r="C557" s="97">
        <f t="shared" si="197"/>
        <v>7.8577393999999989</v>
      </c>
      <c r="D557" s="101">
        <f t="shared" si="176"/>
        <v>1.5715478799999998</v>
      </c>
      <c r="E557" s="60" t="str">
        <f t="shared" si="187"/>
        <v>1</v>
      </c>
      <c r="F557" s="69">
        <f t="shared" si="177"/>
        <v>-146.33870408500002</v>
      </c>
      <c r="G557" s="60" t="str">
        <f t="shared" si="188"/>
        <v>0</v>
      </c>
      <c r="H557" s="69">
        <f t="shared" si="178"/>
        <v>-32.169352042500009</v>
      </c>
      <c r="I557" s="60" t="str">
        <f t="shared" si="189"/>
        <v>0</v>
      </c>
      <c r="J557" s="69">
        <f t="shared" si="179"/>
        <v>90.556495571111114</v>
      </c>
      <c r="K557" s="60" t="str">
        <f t="shared" si="190"/>
        <v>0</v>
      </c>
      <c r="L557" s="69">
        <f t="shared" si="180"/>
        <v>82.184937112941157</v>
      </c>
      <c r="M557" s="73" t="str">
        <f t="shared" si="191"/>
        <v>0</v>
      </c>
      <c r="N557" s="76">
        <f t="shared" si="181"/>
        <v>1.5715478799999998</v>
      </c>
      <c r="O557" s="77">
        <v>260</v>
      </c>
      <c r="Q557" s="71" t="str">
        <f t="shared" si="192"/>
        <v>1</v>
      </c>
      <c r="R557" s="71">
        <f t="shared" si="182"/>
        <v>1</v>
      </c>
      <c r="S557" s="71" t="str">
        <f t="shared" si="193"/>
        <v>0</v>
      </c>
      <c r="T557" s="71">
        <f t="shared" si="183"/>
        <v>0</v>
      </c>
      <c r="U557" s="71" t="str">
        <f t="shared" si="194"/>
        <v>0</v>
      </c>
      <c r="V557" s="71">
        <f t="shared" si="184"/>
        <v>0</v>
      </c>
      <c r="W557" s="71" t="str">
        <f t="shared" si="195"/>
        <v>0</v>
      </c>
      <c r="X557" s="71">
        <f t="shared" si="185"/>
        <v>0</v>
      </c>
      <c r="Y557" s="71" t="str">
        <f t="shared" si="196"/>
        <v>0</v>
      </c>
      <c r="Z557" s="71">
        <f t="shared" si="186"/>
        <v>0</v>
      </c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</row>
    <row r="558" spans="1:39" ht="15.75" thickBot="1">
      <c r="A558" s="102">
        <v>43884.708483796298</v>
      </c>
      <c r="B558" s="64">
        <f>Parâmetros!G547*0.04*46.0055</f>
        <v>7.3424778000000002</v>
      </c>
      <c r="C558" s="97">
        <f t="shared" si="197"/>
        <v>7.3424778000000002</v>
      </c>
      <c r="D558" s="101">
        <f t="shared" si="176"/>
        <v>1.46849556</v>
      </c>
      <c r="E558" s="60" t="str">
        <f t="shared" si="187"/>
        <v>1</v>
      </c>
      <c r="F558" s="69">
        <f t="shared" si="177"/>
        <v>-146.841084145</v>
      </c>
      <c r="G558" s="60" t="str">
        <f t="shared" si="188"/>
        <v>0</v>
      </c>
      <c r="H558" s="69">
        <f t="shared" si="178"/>
        <v>-32.420542072499998</v>
      </c>
      <c r="I558" s="60" t="str">
        <f t="shared" si="189"/>
        <v>0</v>
      </c>
      <c r="J558" s="69">
        <f t="shared" si="179"/>
        <v>90.506241661975309</v>
      </c>
      <c r="K558" s="60" t="str">
        <f t="shared" si="190"/>
        <v>0</v>
      </c>
      <c r="L558" s="69">
        <f t="shared" si="180"/>
        <v>82.130380002352965</v>
      </c>
      <c r="M558" s="73" t="str">
        <f t="shared" si="191"/>
        <v>0</v>
      </c>
      <c r="N558" s="76">
        <f t="shared" si="181"/>
        <v>1.46849556</v>
      </c>
      <c r="O558" s="77">
        <v>260</v>
      </c>
      <c r="Q558" s="71" t="str">
        <f t="shared" si="192"/>
        <v>1</v>
      </c>
      <c r="R558" s="71">
        <f t="shared" si="182"/>
        <v>1</v>
      </c>
      <c r="S558" s="71" t="str">
        <f t="shared" si="193"/>
        <v>0</v>
      </c>
      <c r="T558" s="71">
        <f t="shared" si="183"/>
        <v>0</v>
      </c>
      <c r="U558" s="71" t="str">
        <f t="shared" si="194"/>
        <v>0</v>
      </c>
      <c r="V558" s="71">
        <f t="shared" si="184"/>
        <v>0</v>
      </c>
      <c r="W558" s="71" t="str">
        <f t="shared" si="195"/>
        <v>0</v>
      </c>
      <c r="X558" s="71">
        <f t="shared" si="185"/>
        <v>0</v>
      </c>
      <c r="Y558" s="71" t="str">
        <f t="shared" si="196"/>
        <v>0</v>
      </c>
      <c r="Z558" s="71">
        <f t="shared" si="186"/>
        <v>0</v>
      </c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</row>
    <row r="559" spans="1:39" ht="15.75" thickBot="1">
      <c r="A559" s="102">
        <v>43884.750150462962</v>
      </c>
      <c r="B559" s="64">
        <f>Parâmetros!G548*0.04*46.0055</f>
        <v>7.0664447999999993</v>
      </c>
      <c r="C559" s="97">
        <f t="shared" si="197"/>
        <v>7.0664447999999993</v>
      </c>
      <c r="D559" s="101">
        <f t="shared" si="176"/>
        <v>1.4132889599999998</v>
      </c>
      <c r="E559" s="60" t="str">
        <f t="shared" si="187"/>
        <v>1</v>
      </c>
      <c r="F559" s="69">
        <f t="shared" si="177"/>
        <v>-147.11021631999998</v>
      </c>
      <c r="G559" s="60" t="str">
        <f t="shared" si="188"/>
        <v>0</v>
      </c>
      <c r="H559" s="69">
        <f t="shared" si="178"/>
        <v>-32.555108159999989</v>
      </c>
      <c r="I559" s="60" t="str">
        <f t="shared" si="189"/>
        <v>0</v>
      </c>
      <c r="J559" s="69">
        <f t="shared" si="179"/>
        <v>90.479319924938267</v>
      </c>
      <c r="K559" s="60" t="str">
        <f t="shared" si="190"/>
        <v>0</v>
      </c>
      <c r="L559" s="69">
        <f t="shared" si="180"/>
        <v>82.101152978823535</v>
      </c>
      <c r="M559" s="73" t="str">
        <f t="shared" si="191"/>
        <v>0</v>
      </c>
      <c r="N559" s="76">
        <f t="shared" si="181"/>
        <v>1.4132889599999998</v>
      </c>
      <c r="O559" s="77">
        <v>260</v>
      </c>
      <c r="Q559" s="71" t="str">
        <f t="shared" si="192"/>
        <v>1</v>
      </c>
      <c r="R559" s="71">
        <f t="shared" si="182"/>
        <v>1</v>
      </c>
      <c r="S559" s="71" t="str">
        <f t="shared" si="193"/>
        <v>0</v>
      </c>
      <c r="T559" s="71">
        <f t="shared" si="183"/>
        <v>0</v>
      </c>
      <c r="U559" s="71" t="str">
        <f t="shared" si="194"/>
        <v>0</v>
      </c>
      <c r="V559" s="71">
        <f t="shared" si="184"/>
        <v>0</v>
      </c>
      <c r="W559" s="71" t="str">
        <f t="shared" si="195"/>
        <v>0</v>
      </c>
      <c r="X559" s="71">
        <f t="shared" si="185"/>
        <v>0</v>
      </c>
      <c r="Y559" s="71" t="str">
        <f t="shared" si="196"/>
        <v>0</v>
      </c>
      <c r="Z559" s="71">
        <f t="shared" si="186"/>
        <v>0</v>
      </c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</row>
    <row r="560" spans="1:39" ht="15.75" thickBot="1">
      <c r="A560" s="102">
        <v>43884.791817129626</v>
      </c>
      <c r="B560" s="64">
        <f>Parâmetros!G549*0.04*46.0055</f>
        <v>8.1705767999999992</v>
      </c>
      <c r="C560" s="97">
        <f t="shared" si="197"/>
        <v>8.1705767999999992</v>
      </c>
      <c r="D560" s="101">
        <f t="shared" si="176"/>
        <v>1.63411536</v>
      </c>
      <c r="E560" s="60" t="str">
        <f t="shared" si="187"/>
        <v>1</v>
      </c>
      <c r="F560" s="69">
        <f t="shared" si="177"/>
        <v>-146.03368762000002</v>
      </c>
      <c r="G560" s="60" t="str">
        <f t="shared" si="188"/>
        <v>0</v>
      </c>
      <c r="H560" s="69">
        <f t="shared" si="178"/>
        <v>-32.016843810000012</v>
      </c>
      <c r="I560" s="60" t="str">
        <f t="shared" si="189"/>
        <v>0</v>
      </c>
      <c r="J560" s="69">
        <f t="shared" si="179"/>
        <v>90.587006873086423</v>
      </c>
      <c r="K560" s="60" t="str">
        <f t="shared" si="190"/>
        <v>0</v>
      </c>
      <c r="L560" s="69">
        <f t="shared" si="180"/>
        <v>82.218061072941168</v>
      </c>
      <c r="M560" s="73" t="str">
        <f t="shared" si="191"/>
        <v>0</v>
      </c>
      <c r="N560" s="76">
        <f t="shared" si="181"/>
        <v>1.63411536</v>
      </c>
      <c r="O560" s="77">
        <v>260</v>
      </c>
      <c r="Q560" s="71" t="str">
        <f t="shared" si="192"/>
        <v>1</v>
      </c>
      <c r="R560" s="71">
        <f t="shared" si="182"/>
        <v>1</v>
      </c>
      <c r="S560" s="71" t="str">
        <f t="shared" si="193"/>
        <v>0</v>
      </c>
      <c r="T560" s="71">
        <f t="shared" si="183"/>
        <v>0</v>
      </c>
      <c r="U560" s="71" t="str">
        <f t="shared" si="194"/>
        <v>0</v>
      </c>
      <c r="V560" s="71">
        <f t="shared" si="184"/>
        <v>0</v>
      </c>
      <c r="W560" s="71" t="str">
        <f t="shared" si="195"/>
        <v>0</v>
      </c>
      <c r="X560" s="71">
        <f t="shared" si="185"/>
        <v>0</v>
      </c>
      <c r="Y560" s="71" t="str">
        <f t="shared" si="196"/>
        <v>0</v>
      </c>
      <c r="Z560" s="71">
        <f t="shared" si="186"/>
        <v>0</v>
      </c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</row>
    <row r="561" spans="1:39" ht="15.75" thickBot="1">
      <c r="A561" s="102">
        <v>43884.833483796298</v>
      </c>
      <c r="B561" s="64">
        <f>Parâmetros!G550*0.04*46.0055</f>
        <v>11.004515600000001</v>
      </c>
      <c r="C561" s="97">
        <f t="shared" si="197"/>
        <v>11.004515600000001</v>
      </c>
      <c r="D561" s="101">
        <f t="shared" si="176"/>
        <v>2.2009031200000004</v>
      </c>
      <c r="E561" s="60" t="str">
        <f t="shared" si="187"/>
        <v>1</v>
      </c>
      <c r="F561" s="69">
        <f t="shared" si="177"/>
        <v>-143.27059729000001</v>
      </c>
      <c r="G561" s="60" t="str">
        <f t="shared" si="188"/>
        <v>0</v>
      </c>
      <c r="H561" s="69">
        <f t="shared" si="178"/>
        <v>-30.635298645000006</v>
      </c>
      <c r="I561" s="60" t="str">
        <f t="shared" si="189"/>
        <v>0</v>
      </c>
      <c r="J561" s="69">
        <f t="shared" si="179"/>
        <v>90.863403373333327</v>
      </c>
      <c r="K561" s="60" t="str">
        <f t="shared" si="190"/>
        <v>0</v>
      </c>
      <c r="L561" s="69">
        <f t="shared" si="180"/>
        <v>82.518125181176487</v>
      </c>
      <c r="M561" s="73" t="str">
        <f t="shared" si="191"/>
        <v>0</v>
      </c>
      <c r="N561" s="76">
        <f t="shared" si="181"/>
        <v>2.2009031200000004</v>
      </c>
      <c r="O561" s="77">
        <v>260</v>
      </c>
      <c r="Q561" s="71" t="str">
        <f t="shared" si="192"/>
        <v>1</v>
      </c>
      <c r="R561" s="71">
        <f t="shared" si="182"/>
        <v>1</v>
      </c>
      <c r="S561" s="71" t="str">
        <f t="shared" si="193"/>
        <v>0</v>
      </c>
      <c r="T561" s="71">
        <f t="shared" si="183"/>
        <v>0</v>
      </c>
      <c r="U561" s="71" t="str">
        <f t="shared" si="194"/>
        <v>0</v>
      </c>
      <c r="V561" s="71">
        <f t="shared" si="184"/>
        <v>0</v>
      </c>
      <c r="W561" s="71" t="str">
        <f t="shared" si="195"/>
        <v>0</v>
      </c>
      <c r="X561" s="71">
        <f t="shared" si="185"/>
        <v>0</v>
      </c>
      <c r="Y561" s="71" t="str">
        <f t="shared" si="196"/>
        <v>0</v>
      </c>
      <c r="Z561" s="71">
        <f t="shared" si="186"/>
        <v>0</v>
      </c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</row>
    <row r="562" spans="1:39" ht="15.75" thickBot="1">
      <c r="A562" s="102">
        <v>43884.875150462962</v>
      </c>
      <c r="B562" s="64">
        <f>Parâmetros!G551*0.04*46.0055</f>
        <v>15.807489800000001</v>
      </c>
      <c r="C562" s="97">
        <f t="shared" si="197"/>
        <v>15.807489800000001</v>
      </c>
      <c r="D562" s="101">
        <f t="shared" si="176"/>
        <v>3.1614979600000002</v>
      </c>
      <c r="E562" s="60" t="str">
        <f t="shared" si="187"/>
        <v>1</v>
      </c>
      <c r="F562" s="69">
        <f t="shared" si="177"/>
        <v>-138.58769744499998</v>
      </c>
      <c r="G562" s="60" t="str">
        <f t="shared" si="188"/>
        <v>0</v>
      </c>
      <c r="H562" s="69">
        <f t="shared" si="178"/>
        <v>-28.293848722499988</v>
      </c>
      <c r="I562" s="60" t="str">
        <f t="shared" si="189"/>
        <v>0</v>
      </c>
      <c r="J562" s="69">
        <f t="shared" si="179"/>
        <v>91.331841597777782</v>
      </c>
      <c r="K562" s="60" t="str">
        <f t="shared" si="190"/>
        <v>0</v>
      </c>
      <c r="L562" s="69">
        <f t="shared" si="180"/>
        <v>83.026675390588238</v>
      </c>
      <c r="M562" s="73" t="str">
        <f t="shared" si="191"/>
        <v>0</v>
      </c>
      <c r="N562" s="76">
        <f t="shared" si="181"/>
        <v>3.1614979600000002</v>
      </c>
      <c r="O562" s="77">
        <v>260</v>
      </c>
      <c r="Q562" s="71" t="str">
        <f t="shared" si="192"/>
        <v>1</v>
      </c>
      <c r="R562" s="71">
        <f t="shared" si="182"/>
        <v>1</v>
      </c>
      <c r="S562" s="71" t="str">
        <f t="shared" si="193"/>
        <v>0</v>
      </c>
      <c r="T562" s="71">
        <f t="shared" si="183"/>
        <v>0</v>
      </c>
      <c r="U562" s="71" t="str">
        <f t="shared" si="194"/>
        <v>0</v>
      </c>
      <c r="V562" s="71">
        <f t="shared" si="184"/>
        <v>0</v>
      </c>
      <c r="W562" s="71" t="str">
        <f t="shared" si="195"/>
        <v>0</v>
      </c>
      <c r="X562" s="71">
        <f t="shared" si="185"/>
        <v>0</v>
      </c>
      <c r="Y562" s="71" t="str">
        <f t="shared" si="196"/>
        <v>0</v>
      </c>
      <c r="Z562" s="71">
        <f t="shared" si="186"/>
        <v>0</v>
      </c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</row>
    <row r="563" spans="1:39" ht="15.75" thickBot="1">
      <c r="A563" s="102">
        <v>43884.916817129626</v>
      </c>
      <c r="B563" s="64">
        <f>Parâmetros!G552*0.04*46.0055</f>
        <v>17.555698799999998</v>
      </c>
      <c r="C563" s="97">
        <f t="shared" si="197"/>
        <v>17.555698799999998</v>
      </c>
      <c r="D563" s="101">
        <f t="shared" si="176"/>
        <v>3.5111397599999994</v>
      </c>
      <c r="E563" s="60" t="str">
        <f t="shared" si="187"/>
        <v>1</v>
      </c>
      <c r="F563" s="69">
        <f t="shared" si="177"/>
        <v>-136.88319367</v>
      </c>
      <c r="G563" s="60" t="str">
        <f t="shared" si="188"/>
        <v>0</v>
      </c>
      <c r="H563" s="69">
        <f t="shared" si="178"/>
        <v>-27.441596834999999</v>
      </c>
      <c r="I563" s="60" t="str">
        <f t="shared" si="189"/>
        <v>0</v>
      </c>
      <c r="J563" s="69">
        <f t="shared" si="179"/>
        <v>91.502345932345676</v>
      </c>
      <c r="K563" s="60" t="str">
        <f t="shared" si="190"/>
        <v>0</v>
      </c>
      <c r="L563" s="69">
        <f t="shared" si="180"/>
        <v>83.211779872941193</v>
      </c>
      <c r="M563" s="73" t="str">
        <f t="shared" si="191"/>
        <v>0</v>
      </c>
      <c r="N563" s="76">
        <f t="shared" si="181"/>
        <v>3.5111397599999994</v>
      </c>
      <c r="O563" s="77">
        <v>260</v>
      </c>
      <c r="Q563" s="71" t="str">
        <f t="shared" si="192"/>
        <v>1</v>
      </c>
      <c r="R563" s="71">
        <f t="shared" si="182"/>
        <v>1</v>
      </c>
      <c r="S563" s="71" t="str">
        <f t="shared" si="193"/>
        <v>0</v>
      </c>
      <c r="T563" s="71">
        <f t="shared" si="183"/>
        <v>0</v>
      </c>
      <c r="U563" s="71" t="str">
        <f t="shared" si="194"/>
        <v>0</v>
      </c>
      <c r="V563" s="71">
        <f t="shared" si="184"/>
        <v>0</v>
      </c>
      <c r="W563" s="71" t="str">
        <f t="shared" si="195"/>
        <v>0</v>
      </c>
      <c r="X563" s="71">
        <f t="shared" si="185"/>
        <v>0</v>
      </c>
      <c r="Y563" s="71" t="str">
        <f t="shared" si="196"/>
        <v>0</v>
      </c>
      <c r="Z563" s="71">
        <f t="shared" si="186"/>
        <v>0</v>
      </c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</row>
    <row r="564" spans="1:39" ht="15.75" thickBot="1">
      <c r="A564" s="102">
        <v>43884.958483796298</v>
      </c>
      <c r="B564" s="64">
        <f>Parâmetros!G553*0.04*46.0055</f>
        <v>12.973550999999999</v>
      </c>
      <c r="C564" s="97">
        <f t="shared" si="197"/>
        <v>12.973550999999999</v>
      </c>
      <c r="D564" s="101">
        <f t="shared" si="176"/>
        <v>2.5947101999999997</v>
      </c>
      <c r="E564" s="60" t="str">
        <f t="shared" si="187"/>
        <v>1</v>
      </c>
      <c r="F564" s="69">
        <f t="shared" si="177"/>
        <v>-141.35078777500001</v>
      </c>
      <c r="G564" s="60" t="str">
        <f t="shared" si="188"/>
        <v>0</v>
      </c>
      <c r="H564" s="69">
        <f t="shared" si="178"/>
        <v>-29.675393887500007</v>
      </c>
      <c r="I564" s="60" t="str">
        <f t="shared" si="189"/>
        <v>0</v>
      </c>
      <c r="J564" s="69">
        <f t="shared" si="179"/>
        <v>91.055445097530864</v>
      </c>
      <c r="K564" s="60" t="str">
        <f t="shared" si="190"/>
        <v>0</v>
      </c>
      <c r="L564" s="69">
        <f t="shared" si="180"/>
        <v>82.726611282352934</v>
      </c>
      <c r="M564" s="73" t="str">
        <f t="shared" si="191"/>
        <v>0</v>
      </c>
      <c r="N564" s="76">
        <f t="shared" si="181"/>
        <v>2.5947101999999997</v>
      </c>
      <c r="O564" s="77">
        <v>260</v>
      </c>
      <c r="Q564" s="71" t="str">
        <f t="shared" si="192"/>
        <v>1</v>
      </c>
      <c r="R564" s="71">
        <f t="shared" si="182"/>
        <v>1</v>
      </c>
      <c r="S564" s="71" t="str">
        <f t="shared" si="193"/>
        <v>0</v>
      </c>
      <c r="T564" s="71">
        <f t="shared" si="183"/>
        <v>0</v>
      </c>
      <c r="U564" s="71" t="str">
        <f t="shared" si="194"/>
        <v>0</v>
      </c>
      <c r="V564" s="71">
        <f t="shared" si="184"/>
        <v>0</v>
      </c>
      <c r="W564" s="71" t="str">
        <f t="shared" si="195"/>
        <v>0</v>
      </c>
      <c r="X564" s="71">
        <f t="shared" si="185"/>
        <v>0</v>
      </c>
      <c r="Y564" s="71" t="str">
        <f t="shared" si="196"/>
        <v>0</v>
      </c>
      <c r="Z564" s="71">
        <f t="shared" si="186"/>
        <v>0</v>
      </c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</row>
    <row r="565" spans="1:39" ht="15.75" thickBot="1">
      <c r="A565" s="102">
        <v>43885.000150462962</v>
      </c>
      <c r="B565" s="64">
        <f>Parâmetros!G554*0.04*46.0055</f>
        <v>9.8451769999999996</v>
      </c>
      <c r="C565" s="97">
        <f t="shared" si="197"/>
        <v>9.8451769999999996</v>
      </c>
      <c r="D565" s="101">
        <f t="shared" si="176"/>
        <v>1.9690353999999999</v>
      </c>
      <c r="E565" s="60" t="str">
        <f t="shared" si="187"/>
        <v>1</v>
      </c>
      <c r="F565" s="69">
        <f t="shared" si="177"/>
        <v>-144.40095242499999</v>
      </c>
      <c r="G565" s="60" t="str">
        <f t="shared" si="188"/>
        <v>0</v>
      </c>
      <c r="H565" s="69">
        <f t="shared" si="178"/>
        <v>-31.200476212499993</v>
      </c>
      <c r="I565" s="60" t="str">
        <f t="shared" si="189"/>
        <v>0</v>
      </c>
      <c r="J565" s="69">
        <f t="shared" si="179"/>
        <v>90.750332077777784</v>
      </c>
      <c r="K565" s="60" t="str">
        <f t="shared" si="190"/>
        <v>0</v>
      </c>
      <c r="L565" s="69">
        <f t="shared" si="180"/>
        <v>82.395371682352931</v>
      </c>
      <c r="M565" s="73" t="str">
        <f t="shared" si="191"/>
        <v>0</v>
      </c>
      <c r="N565" s="76">
        <f t="shared" si="181"/>
        <v>1.9690353999999999</v>
      </c>
      <c r="O565" s="77">
        <v>260</v>
      </c>
      <c r="Q565" s="71" t="str">
        <f t="shared" si="192"/>
        <v>1</v>
      </c>
      <c r="R565" s="71">
        <f t="shared" si="182"/>
        <v>1</v>
      </c>
      <c r="S565" s="71" t="str">
        <f t="shared" si="193"/>
        <v>0</v>
      </c>
      <c r="T565" s="71">
        <f t="shared" si="183"/>
        <v>0</v>
      </c>
      <c r="U565" s="71" t="str">
        <f t="shared" si="194"/>
        <v>0</v>
      </c>
      <c r="V565" s="71">
        <f t="shared" si="184"/>
        <v>0</v>
      </c>
      <c r="W565" s="71" t="str">
        <f t="shared" si="195"/>
        <v>0</v>
      </c>
      <c r="X565" s="71">
        <f t="shared" si="185"/>
        <v>0</v>
      </c>
      <c r="Y565" s="71" t="str">
        <f t="shared" si="196"/>
        <v>0</v>
      </c>
      <c r="Z565" s="71">
        <f t="shared" si="186"/>
        <v>0</v>
      </c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</row>
    <row r="566" spans="1:39" ht="15.75" thickBot="1">
      <c r="A566" s="102">
        <v>43885.041817129626</v>
      </c>
      <c r="B566" s="64">
        <f>Parâmetros!G555*0.04*46.0055</f>
        <v>8.6858383999999997</v>
      </c>
      <c r="C566" s="97">
        <f t="shared" si="197"/>
        <v>8.6858383999999997</v>
      </c>
      <c r="D566" s="101">
        <f t="shared" si="176"/>
        <v>1.73716768</v>
      </c>
      <c r="E566" s="60" t="str">
        <f t="shared" si="187"/>
        <v>1</v>
      </c>
      <c r="F566" s="69">
        <f t="shared" si="177"/>
        <v>-145.53130756000002</v>
      </c>
      <c r="G566" s="60" t="str">
        <f t="shared" si="188"/>
        <v>0</v>
      </c>
      <c r="H566" s="69">
        <f t="shared" si="178"/>
        <v>-31.765653780000008</v>
      </c>
      <c r="I566" s="60" t="str">
        <f t="shared" si="189"/>
        <v>0</v>
      </c>
      <c r="J566" s="69">
        <f t="shared" si="179"/>
        <v>90.637260782222228</v>
      </c>
      <c r="K566" s="60" t="str">
        <f t="shared" si="190"/>
        <v>0</v>
      </c>
      <c r="L566" s="69">
        <f t="shared" si="180"/>
        <v>82.272618183529403</v>
      </c>
      <c r="M566" s="73" t="str">
        <f t="shared" si="191"/>
        <v>0</v>
      </c>
      <c r="N566" s="76">
        <f t="shared" si="181"/>
        <v>1.73716768</v>
      </c>
      <c r="O566" s="77">
        <v>260</v>
      </c>
      <c r="Q566" s="71" t="str">
        <f t="shared" si="192"/>
        <v>1</v>
      </c>
      <c r="R566" s="71">
        <f t="shared" si="182"/>
        <v>1</v>
      </c>
      <c r="S566" s="71" t="str">
        <f t="shared" si="193"/>
        <v>0</v>
      </c>
      <c r="T566" s="71">
        <f t="shared" si="183"/>
        <v>0</v>
      </c>
      <c r="U566" s="71" t="str">
        <f t="shared" si="194"/>
        <v>0</v>
      </c>
      <c r="V566" s="71">
        <f t="shared" si="184"/>
        <v>0</v>
      </c>
      <c r="W566" s="71" t="str">
        <f t="shared" si="195"/>
        <v>0</v>
      </c>
      <c r="X566" s="71">
        <f t="shared" si="185"/>
        <v>0</v>
      </c>
      <c r="Y566" s="71" t="str">
        <f t="shared" si="196"/>
        <v>0</v>
      </c>
      <c r="Z566" s="71">
        <f t="shared" si="186"/>
        <v>0</v>
      </c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</row>
    <row r="567" spans="1:39" ht="15.75" thickBot="1">
      <c r="A567" s="102">
        <v>43885.083483796298</v>
      </c>
      <c r="B567" s="64">
        <f>Parâmetros!G556*0.04*46.0055</f>
        <v>0</v>
      </c>
      <c r="C567" s="97">
        <f t="shared" si="197"/>
        <v>0</v>
      </c>
      <c r="D567" s="101">
        <f t="shared" si="176"/>
        <v>0</v>
      </c>
      <c r="E567" s="60" t="str">
        <f t="shared" si="187"/>
        <v>1</v>
      </c>
      <c r="F567" s="69">
        <f t="shared" si="177"/>
        <v>-154</v>
      </c>
      <c r="G567" s="60" t="str">
        <f t="shared" si="188"/>
        <v>0</v>
      </c>
      <c r="H567" s="69">
        <f t="shared" si="178"/>
        <v>-36</v>
      </c>
      <c r="I567" s="60" t="str">
        <f t="shared" si="189"/>
        <v>0</v>
      </c>
      <c r="J567" s="69">
        <f t="shared" si="179"/>
        <v>89.790123456790127</v>
      </c>
      <c r="K567" s="60" t="str">
        <f t="shared" si="190"/>
        <v>0</v>
      </c>
      <c r="L567" s="69">
        <f t="shared" si="180"/>
        <v>81.352941176470594</v>
      </c>
      <c r="M567" s="73" t="str">
        <f t="shared" si="191"/>
        <v>0</v>
      </c>
      <c r="N567" s="76">
        <f t="shared" si="181"/>
        <v>0</v>
      </c>
      <c r="O567" s="77">
        <v>260</v>
      </c>
      <c r="Q567" s="71" t="str">
        <f t="shared" si="192"/>
        <v>1</v>
      </c>
      <c r="R567" s="71">
        <f t="shared" si="182"/>
        <v>1</v>
      </c>
      <c r="S567" s="71" t="str">
        <f t="shared" si="193"/>
        <v>0</v>
      </c>
      <c r="T567" s="71">
        <f t="shared" si="183"/>
        <v>0</v>
      </c>
      <c r="U567" s="71" t="str">
        <f t="shared" si="194"/>
        <v>0</v>
      </c>
      <c r="V567" s="71">
        <f t="shared" si="184"/>
        <v>0</v>
      </c>
      <c r="W567" s="71" t="str">
        <f t="shared" si="195"/>
        <v>0</v>
      </c>
      <c r="X567" s="71">
        <f t="shared" si="185"/>
        <v>0</v>
      </c>
      <c r="Y567" s="71" t="str">
        <f t="shared" si="196"/>
        <v>0</v>
      </c>
      <c r="Z567" s="71">
        <f t="shared" si="186"/>
        <v>0</v>
      </c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</row>
    <row r="568" spans="1:39" ht="15.75" thickBot="1">
      <c r="A568" s="102">
        <v>43885.125150462962</v>
      </c>
      <c r="B568" s="64">
        <f>Parâmetros!G557*0.04*46.0055</f>
        <v>6.9008249999999993</v>
      </c>
      <c r="C568" s="97">
        <f t="shared" si="197"/>
        <v>6.9008249999999993</v>
      </c>
      <c r="D568" s="101">
        <f t="shared" si="176"/>
        <v>1.3801649999999999</v>
      </c>
      <c r="E568" s="60" t="str">
        <f t="shared" si="187"/>
        <v>1</v>
      </c>
      <c r="F568" s="69">
        <f t="shared" si="177"/>
        <v>-147.27169562500001</v>
      </c>
      <c r="G568" s="60" t="str">
        <f t="shared" si="188"/>
        <v>0</v>
      </c>
      <c r="H568" s="69">
        <f t="shared" si="178"/>
        <v>-32.635847812500003</v>
      </c>
      <c r="I568" s="60" t="str">
        <f t="shared" si="189"/>
        <v>0</v>
      </c>
      <c r="J568" s="69">
        <f t="shared" si="179"/>
        <v>90.463166882716052</v>
      </c>
      <c r="K568" s="60" t="str">
        <f t="shared" si="190"/>
        <v>0</v>
      </c>
      <c r="L568" s="69">
        <f t="shared" si="180"/>
        <v>82.08361676470588</v>
      </c>
      <c r="M568" s="73" t="str">
        <f t="shared" si="191"/>
        <v>0</v>
      </c>
      <c r="N568" s="76">
        <f t="shared" si="181"/>
        <v>1.3801649999999999</v>
      </c>
      <c r="O568" s="77">
        <v>260</v>
      </c>
      <c r="Q568" s="71" t="str">
        <f t="shared" si="192"/>
        <v>1</v>
      </c>
      <c r="R568" s="71">
        <f t="shared" si="182"/>
        <v>1</v>
      </c>
      <c r="S568" s="71" t="str">
        <f t="shared" si="193"/>
        <v>0</v>
      </c>
      <c r="T568" s="71">
        <f t="shared" si="183"/>
        <v>0</v>
      </c>
      <c r="U568" s="71" t="str">
        <f t="shared" si="194"/>
        <v>0</v>
      </c>
      <c r="V568" s="71">
        <f t="shared" si="184"/>
        <v>0</v>
      </c>
      <c r="W568" s="71" t="str">
        <f t="shared" si="195"/>
        <v>0</v>
      </c>
      <c r="X568" s="71">
        <f t="shared" si="185"/>
        <v>0</v>
      </c>
      <c r="Y568" s="71" t="str">
        <f t="shared" si="196"/>
        <v>0</v>
      </c>
      <c r="Z568" s="71">
        <f t="shared" si="186"/>
        <v>0</v>
      </c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</row>
    <row r="569" spans="1:39" ht="15.75" thickBot="1">
      <c r="A569" s="102">
        <v>43885.166817129626</v>
      </c>
      <c r="B569" s="64">
        <f>Parâmetros!G558*0.04*46.0055</f>
        <v>6.0175193999999994</v>
      </c>
      <c r="C569" s="97">
        <f t="shared" si="197"/>
        <v>6.0175193999999994</v>
      </c>
      <c r="D569" s="101">
        <f t="shared" si="176"/>
        <v>1.20350388</v>
      </c>
      <c r="E569" s="60" t="str">
        <f t="shared" si="187"/>
        <v>1</v>
      </c>
      <c r="F569" s="69">
        <f t="shared" si="177"/>
        <v>-148.132918585</v>
      </c>
      <c r="G569" s="60" t="str">
        <f t="shared" si="188"/>
        <v>0</v>
      </c>
      <c r="H569" s="69">
        <f t="shared" si="178"/>
        <v>-33.066459292499999</v>
      </c>
      <c r="I569" s="60" t="str">
        <f t="shared" si="189"/>
        <v>0</v>
      </c>
      <c r="J569" s="69">
        <f t="shared" si="179"/>
        <v>90.377017324197539</v>
      </c>
      <c r="K569" s="60" t="str">
        <f t="shared" si="190"/>
        <v>0</v>
      </c>
      <c r="L569" s="69">
        <f t="shared" si="180"/>
        <v>81.990090289411768</v>
      </c>
      <c r="M569" s="73" t="str">
        <f t="shared" si="191"/>
        <v>0</v>
      </c>
      <c r="N569" s="76">
        <f t="shared" si="181"/>
        <v>1.20350388</v>
      </c>
      <c r="O569" s="77">
        <v>260</v>
      </c>
      <c r="Q569" s="71" t="str">
        <f t="shared" si="192"/>
        <v>1</v>
      </c>
      <c r="R569" s="71">
        <f t="shared" si="182"/>
        <v>1</v>
      </c>
      <c r="S569" s="71" t="str">
        <f t="shared" si="193"/>
        <v>0</v>
      </c>
      <c r="T569" s="71">
        <f t="shared" si="183"/>
        <v>0</v>
      </c>
      <c r="U569" s="71" t="str">
        <f t="shared" si="194"/>
        <v>0</v>
      </c>
      <c r="V569" s="71">
        <f t="shared" si="184"/>
        <v>0</v>
      </c>
      <c r="W569" s="71" t="str">
        <f t="shared" si="195"/>
        <v>0</v>
      </c>
      <c r="X569" s="71">
        <f t="shared" si="185"/>
        <v>0</v>
      </c>
      <c r="Y569" s="71" t="str">
        <f t="shared" si="196"/>
        <v>0</v>
      </c>
      <c r="Z569" s="71">
        <f t="shared" si="186"/>
        <v>0</v>
      </c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</row>
    <row r="570" spans="1:39" ht="15.75" thickBot="1">
      <c r="A570" s="102">
        <v>43885.208483796298</v>
      </c>
      <c r="B570" s="64">
        <f>Parâmetros!G559*0.04*46.0055</f>
        <v>8.8882626000000009</v>
      </c>
      <c r="C570" s="97">
        <f t="shared" si="197"/>
        <v>8.8882626000000009</v>
      </c>
      <c r="D570" s="101">
        <f t="shared" si="176"/>
        <v>1.7776525200000002</v>
      </c>
      <c r="E570" s="60" t="str">
        <f t="shared" si="187"/>
        <v>1</v>
      </c>
      <c r="F570" s="69">
        <f t="shared" si="177"/>
        <v>-145.333943965</v>
      </c>
      <c r="G570" s="60" t="str">
        <f t="shared" si="188"/>
        <v>0</v>
      </c>
      <c r="H570" s="69">
        <f t="shared" si="178"/>
        <v>-31.666971982500002</v>
      </c>
      <c r="I570" s="60" t="str">
        <f t="shared" si="189"/>
        <v>0</v>
      </c>
      <c r="J570" s="69">
        <f t="shared" si="179"/>
        <v>90.657003389382723</v>
      </c>
      <c r="K570" s="60" t="str">
        <f t="shared" si="190"/>
        <v>0</v>
      </c>
      <c r="L570" s="69">
        <f t="shared" si="180"/>
        <v>82.29405133411764</v>
      </c>
      <c r="M570" s="73" t="str">
        <f t="shared" si="191"/>
        <v>0</v>
      </c>
      <c r="N570" s="76">
        <f t="shared" si="181"/>
        <v>1.7776525200000002</v>
      </c>
      <c r="O570" s="77">
        <v>260</v>
      </c>
      <c r="Q570" s="71" t="str">
        <f t="shared" si="192"/>
        <v>1</v>
      </c>
      <c r="R570" s="71">
        <f t="shared" si="182"/>
        <v>1</v>
      </c>
      <c r="S570" s="71" t="str">
        <f t="shared" si="193"/>
        <v>0</v>
      </c>
      <c r="T570" s="71">
        <f t="shared" si="183"/>
        <v>0</v>
      </c>
      <c r="U570" s="71" t="str">
        <f t="shared" si="194"/>
        <v>0</v>
      </c>
      <c r="V570" s="71">
        <f t="shared" si="184"/>
        <v>0</v>
      </c>
      <c r="W570" s="71" t="str">
        <f t="shared" si="195"/>
        <v>0</v>
      </c>
      <c r="X570" s="71">
        <f t="shared" si="185"/>
        <v>0</v>
      </c>
      <c r="Y570" s="71" t="str">
        <f t="shared" si="196"/>
        <v>0</v>
      </c>
      <c r="Z570" s="71">
        <f t="shared" si="186"/>
        <v>0</v>
      </c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</row>
    <row r="571" spans="1:39" ht="15.75" thickBot="1">
      <c r="A571" s="102">
        <v>43885.250150462962</v>
      </c>
      <c r="B571" s="64">
        <f>Parâmetros!G560*0.04*46.0055</f>
        <v>12.623909200000002</v>
      </c>
      <c r="C571" s="97">
        <f t="shared" si="197"/>
        <v>12.623909200000002</v>
      </c>
      <c r="D571" s="101">
        <f t="shared" si="176"/>
        <v>2.5247818400000006</v>
      </c>
      <c r="E571" s="60" t="str">
        <f t="shared" si="187"/>
        <v>1</v>
      </c>
      <c r="F571" s="69">
        <f t="shared" si="177"/>
        <v>-141.69168852999999</v>
      </c>
      <c r="G571" s="60" t="str">
        <f t="shared" si="188"/>
        <v>0</v>
      </c>
      <c r="H571" s="69">
        <f t="shared" si="178"/>
        <v>-29.845844264999997</v>
      </c>
      <c r="I571" s="60" t="str">
        <f t="shared" si="189"/>
        <v>0</v>
      </c>
      <c r="J571" s="69">
        <f t="shared" si="179"/>
        <v>91.021344230617288</v>
      </c>
      <c r="K571" s="60" t="str">
        <f t="shared" si="190"/>
        <v>0</v>
      </c>
      <c r="L571" s="69">
        <f t="shared" si="180"/>
        <v>82.689590385882354</v>
      </c>
      <c r="M571" s="73" t="str">
        <f t="shared" si="191"/>
        <v>0</v>
      </c>
      <c r="N571" s="76">
        <f t="shared" si="181"/>
        <v>2.5247818400000006</v>
      </c>
      <c r="O571" s="77">
        <v>260</v>
      </c>
      <c r="Q571" s="71" t="str">
        <f t="shared" si="192"/>
        <v>1</v>
      </c>
      <c r="R571" s="71">
        <f t="shared" si="182"/>
        <v>1</v>
      </c>
      <c r="S571" s="71" t="str">
        <f t="shared" si="193"/>
        <v>0</v>
      </c>
      <c r="T571" s="71">
        <f t="shared" si="183"/>
        <v>0</v>
      </c>
      <c r="U571" s="71" t="str">
        <f t="shared" si="194"/>
        <v>0</v>
      </c>
      <c r="V571" s="71">
        <f t="shared" si="184"/>
        <v>0</v>
      </c>
      <c r="W571" s="71" t="str">
        <f t="shared" si="195"/>
        <v>0</v>
      </c>
      <c r="X571" s="71">
        <f t="shared" si="185"/>
        <v>0</v>
      </c>
      <c r="Y571" s="71" t="str">
        <f t="shared" si="196"/>
        <v>0</v>
      </c>
      <c r="Z571" s="71">
        <f t="shared" si="186"/>
        <v>0</v>
      </c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</row>
    <row r="572" spans="1:39" ht="15.75" thickBot="1">
      <c r="A572" s="102">
        <v>43885.291817129626</v>
      </c>
      <c r="B572" s="64">
        <f>Parâmetros!G561*0.04*46.0055</f>
        <v>17.647709799999998</v>
      </c>
      <c r="C572" s="97">
        <f t="shared" si="197"/>
        <v>17.647709799999998</v>
      </c>
      <c r="D572" s="101">
        <f t="shared" si="176"/>
        <v>3.5295419599999995</v>
      </c>
      <c r="E572" s="60" t="str">
        <f t="shared" si="187"/>
        <v>1</v>
      </c>
      <c r="F572" s="69">
        <f t="shared" si="177"/>
        <v>-136.79348294499999</v>
      </c>
      <c r="G572" s="60" t="str">
        <f t="shared" si="188"/>
        <v>0</v>
      </c>
      <c r="H572" s="69">
        <f t="shared" si="178"/>
        <v>-27.396741472499997</v>
      </c>
      <c r="I572" s="60" t="str">
        <f t="shared" si="189"/>
        <v>0</v>
      </c>
      <c r="J572" s="69">
        <f t="shared" si="179"/>
        <v>91.511319844691357</v>
      </c>
      <c r="K572" s="60" t="str">
        <f t="shared" si="190"/>
        <v>0</v>
      </c>
      <c r="L572" s="69">
        <f t="shared" si="180"/>
        <v>83.221522214117641</v>
      </c>
      <c r="M572" s="73" t="str">
        <f t="shared" si="191"/>
        <v>0</v>
      </c>
      <c r="N572" s="76">
        <f t="shared" si="181"/>
        <v>3.5295419599999995</v>
      </c>
      <c r="O572" s="77">
        <v>260</v>
      </c>
      <c r="Q572" s="71" t="str">
        <f t="shared" si="192"/>
        <v>1</v>
      </c>
      <c r="R572" s="71">
        <f t="shared" si="182"/>
        <v>1</v>
      </c>
      <c r="S572" s="71" t="str">
        <f t="shared" si="193"/>
        <v>0</v>
      </c>
      <c r="T572" s="71">
        <f t="shared" si="183"/>
        <v>0</v>
      </c>
      <c r="U572" s="71" t="str">
        <f t="shared" si="194"/>
        <v>0</v>
      </c>
      <c r="V572" s="71">
        <f t="shared" si="184"/>
        <v>0</v>
      </c>
      <c r="W572" s="71" t="str">
        <f t="shared" si="195"/>
        <v>0</v>
      </c>
      <c r="X572" s="71">
        <f t="shared" si="185"/>
        <v>0</v>
      </c>
      <c r="Y572" s="71" t="str">
        <f t="shared" si="196"/>
        <v>0</v>
      </c>
      <c r="Z572" s="71">
        <f t="shared" si="186"/>
        <v>0</v>
      </c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</row>
    <row r="573" spans="1:39" ht="15.75" thickBot="1">
      <c r="A573" s="102">
        <v>43885.333483796298</v>
      </c>
      <c r="B573" s="64">
        <f>Parâmetros!G562*0.04*46.0055</f>
        <v>12.182256400000002</v>
      </c>
      <c r="C573" s="97">
        <f t="shared" si="197"/>
        <v>12.182256400000002</v>
      </c>
      <c r="D573" s="101">
        <f t="shared" si="176"/>
        <v>2.4364512800000004</v>
      </c>
      <c r="E573" s="60" t="str">
        <f t="shared" si="187"/>
        <v>1</v>
      </c>
      <c r="F573" s="69">
        <f t="shared" si="177"/>
        <v>-142.12230001</v>
      </c>
      <c r="G573" s="60" t="str">
        <f t="shared" si="188"/>
        <v>0</v>
      </c>
      <c r="H573" s="69">
        <f t="shared" si="178"/>
        <v>-30.061150005000002</v>
      </c>
      <c r="I573" s="60" t="str">
        <f t="shared" si="189"/>
        <v>0</v>
      </c>
      <c r="J573" s="69">
        <f t="shared" si="179"/>
        <v>90.978269451358031</v>
      </c>
      <c r="K573" s="60" t="str">
        <f t="shared" si="190"/>
        <v>0</v>
      </c>
      <c r="L573" s="69">
        <f t="shared" si="180"/>
        <v>82.642827148235284</v>
      </c>
      <c r="M573" s="73" t="str">
        <f t="shared" si="191"/>
        <v>0</v>
      </c>
      <c r="N573" s="76">
        <f t="shared" si="181"/>
        <v>2.4364512800000004</v>
      </c>
      <c r="O573" s="77">
        <v>260</v>
      </c>
      <c r="Q573" s="71" t="str">
        <f t="shared" si="192"/>
        <v>1</v>
      </c>
      <c r="R573" s="71">
        <f t="shared" si="182"/>
        <v>1</v>
      </c>
      <c r="S573" s="71" t="str">
        <f t="shared" si="193"/>
        <v>0</v>
      </c>
      <c r="T573" s="71">
        <f t="shared" si="183"/>
        <v>0</v>
      </c>
      <c r="U573" s="71" t="str">
        <f t="shared" si="194"/>
        <v>0</v>
      </c>
      <c r="V573" s="71">
        <f t="shared" si="184"/>
        <v>0</v>
      </c>
      <c r="W573" s="71" t="str">
        <f t="shared" si="195"/>
        <v>0</v>
      </c>
      <c r="X573" s="71">
        <f t="shared" si="185"/>
        <v>0</v>
      </c>
      <c r="Y573" s="71" t="str">
        <f t="shared" si="196"/>
        <v>0</v>
      </c>
      <c r="Z573" s="71">
        <f t="shared" si="186"/>
        <v>0</v>
      </c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</row>
    <row r="574" spans="1:39" ht="15.75" thickBot="1">
      <c r="A574" s="102">
        <v>43885.375150462962</v>
      </c>
      <c r="B574" s="64">
        <f>Parâmetros!G563*0.04*46.0055</f>
        <v>13.636030199999999</v>
      </c>
      <c r="C574" s="97">
        <f t="shared" si="197"/>
        <v>13.636030199999999</v>
      </c>
      <c r="D574" s="101">
        <f t="shared" si="176"/>
        <v>2.7272060399999996</v>
      </c>
      <c r="E574" s="60" t="str">
        <f t="shared" si="187"/>
        <v>1</v>
      </c>
      <c r="F574" s="69">
        <f t="shared" si="177"/>
        <v>-140.70487055500001</v>
      </c>
      <c r="G574" s="60" t="str">
        <f t="shared" si="188"/>
        <v>0</v>
      </c>
      <c r="H574" s="69">
        <f t="shared" si="178"/>
        <v>-29.352435277500007</v>
      </c>
      <c r="I574" s="60" t="str">
        <f t="shared" si="189"/>
        <v>0</v>
      </c>
      <c r="J574" s="69">
        <f t="shared" si="179"/>
        <v>91.120057266419749</v>
      </c>
      <c r="K574" s="60" t="str">
        <f t="shared" si="190"/>
        <v>0</v>
      </c>
      <c r="L574" s="69">
        <f t="shared" si="180"/>
        <v>82.796756138823525</v>
      </c>
      <c r="M574" s="73" t="str">
        <f t="shared" si="191"/>
        <v>0</v>
      </c>
      <c r="N574" s="76">
        <f t="shared" si="181"/>
        <v>2.7272060399999996</v>
      </c>
      <c r="O574" s="77">
        <v>260</v>
      </c>
      <c r="Q574" s="71" t="str">
        <f t="shared" si="192"/>
        <v>1</v>
      </c>
      <c r="R574" s="71">
        <f t="shared" si="182"/>
        <v>1</v>
      </c>
      <c r="S574" s="71" t="str">
        <f t="shared" si="193"/>
        <v>0</v>
      </c>
      <c r="T574" s="71">
        <f t="shared" si="183"/>
        <v>0</v>
      </c>
      <c r="U574" s="71" t="str">
        <f t="shared" si="194"/>
        <v>0</v>
      </c>
      <c r="V574" s="71">
        <f t="shared" si="184"/>
        <v>0</v>
      </c>
      <c r="W574" s="71" t="str">
        <f t="shared" si="195"/>
        <v>0</v>
      </c>
      <c r="X574" s="71">
        <f t="shared" si="185"/>
        <v>0</v>
      </c>
      <c r="Y574" s="71" t="str">
        <f t="shared" si="196"/>
        <v>0</v>
      </c>
      <c r="Z574" s="71">
        <f t="shared" si="186"/>
        <v>0</v>
      </c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</row>
    <row r="575" spans="1:39" ht="15.75" thickBot="1">
      <c r="A575" s="102">
        <v>43885.416817129626</v>
      </c>
      <c r="B575" s="64">
        <f>Parâmetros!G564*0.04*46.0055</f>
        <v>9.6427528000000002</v>
      </c>
      <c r="C575" s="97">
        <f t="shared" si="197"/>
        <v>9.6427528000000002</v>
      </c>
      <c r="D575" s="101">
        <f t="shared" si="176"/>
        <v>1.9285505599999999</v>
      </c>
      <c r="E575" s="60" t="str">
        <f t="shared" si="187"/>
        <v>1</v>
      </c>
      <c r="F575" s="69">
        <f t="shared" si="177"/>
        <v>-144.59831601999997</v>
      </c>
      <c r="G575" s="60" t="str">
        <f t="shared" si="188"/>
        <v>0</v>
      </c>
      <c r="H575" s="69">
        <f t="shared" si="178"/>
        <v>-31.299158009999985</v>
      </c>
      <c r="I575" s="60" t="str">
        <f t="shared" si="189"/>
        <v>0</v>
      </c>
      <c r="J575" s="69">
        <f t="shared" si="179"/>
        <v>90.730589470617275</v>
      </c>
      <c r="K575" s="60" t="str">
        <f t="shared" si="190"/>
        <v>0</v>
      </c>
      <c r="L575" s="69">
        <f t="shared" si="180"/>
        <v>82.373938531764708</v>
      </c>
      <c r="M575" s="73" t="str">
        <f t="shared" si="191"/>
        <v>0</v>
      </c>
      <c r="N575" s="76">
        <f t="shared" si="181"/>
        <v>1.9285505599999999</v>
      </c>
      <c r="O575" s="77">
        <v>260</v>
      </c>
      <c r="Q575" s="71" t="str">
        <f t="shared" si="192"/>
        <v>1</v>
      </c>
      <c r="R575" s="71">
        <f t="shared" si="182"/>
        <v>1</v>
      </c>
      <c r="S575" s="71" t="str">
        <f t="shared" si="193"/>
        <v>0</v>
      </c>
      <c r="T575" s="71">
        <f t="shared" si="183"/>
        <v>0</v>
      </c>
      <c r="U575" s="71" t="str">
        <f t="shared" si="194"/>
        <v>0</v>
      </c>
      <c r="V575" s="71">
        <f t="shared" si="184"/>
        <v>0</v>
      </c>
      <c r="W575" s="71" t="str">
        <f t="shared" si="195"/>
        <v>0</v>
      </c>
      <c r="X575" s="71">
        <f t="shared" si="185"/>
        <v>0</v>
      </c>
      <c r="Y575" s="71" t="str">
        <f t="shared" si="196"/>
        <v>0</v>
      </c>
      <c r="Z575" s="71">
        <f t="shared" si="186"/>
        <v>0</v>
      </c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</row>
    <row r="576" spans="1:39" ht="15.75" thickBot="1">
      <c r="A576" s="102">
        <v>43885.458483796298</v>
      </c>
      <c r="B576" s="64">
        <f>Parâmetros!G565*0.04*46.0055</f>
        <v>8.1889789999999998</v>
      </c>
      <c r="C576" s="97">
        <f t="shared" si="197"/>
        <v>8.1889789999999998</v>
      </c>
      <c r="D576" s="101">
        <f t="shared" si="176"/>
        <v>1.6377958000000001</v>
      </c>
      <c r="E576" s="60" t="str">
        <f t="shared" si="187"/>
        <v>1</v>
      </c>
      <c r="F576" s="69">
        <f t="shared" si="177"/>
        <v>-146.01574547500002</v>
      </c>
      <c r="G576" s="60" t="str">
        <f t="shared" si="188"/>
        <v>0</v>
      </c>
      <c r="H576" s="69">
        <f t="shared" si="178"/>
        <v>-32.007872737500008</v>
      </c>
      <c r="I576" s="60" t="str">
        <f t="shared" si="189"/>
        <v>0</v>
      </c>
      <c r="J576" s="69">
        <f t="shared" si="179"/>
        <v>90.588801655555557</v>
      </c>
      <c r="K576" s="60" t="str">
        <f t="shared" si="190"/>
        <v>0</v>
      </c>
      <c r="L576" s="69">
        <f t="shared" si="180"/>
        <v>82.220009541176481</v>
      </c>
      <c r="M576" s="73" t="str">
        <f t="shared" si="191"/>
        <v>0</v>
      </c>
      <c r="N576" s="76">
        <f t="shared" si="181"/>
        <v>1.6377958000000001</v>
      </c>
      <c r="O576" s="77">
        <v>260</v>
      </c>
      <c r="Q576" s="71" t="str">
        <f t="shared" si="192"/>
        <v>1</v>
      </c>
      <c r="R576" s="71">
        <f t="shared" si="182"/>
        <v>1</v>
      </c>
      <c r="S576" s="71" t="str">
        <f t="shared" si="193"/>
        <v>0</v>
      </c>
      <c r="T576" s="71">
        <f t="shared" si="183"/>
        <v>0</v>
      </c>
      <c r="U576" s="71" t="str">
        <f t="shared" si="194"/>
        <v>0</v>
      </c>
      <c r="V576" s="71">
        <f t="shared" si="184"/>
        <v>0</v>
      </c>
      <c r="W576" s="71" t="str">
        <f t="shared" si="195"/>
        <v>0</v>
      </c>
      <c r="X576" s="71">
        <f t="shared" si="185"/>
        <v>0</v>
      </c>
      <c r="Y576" s="71" t="str">
        <f t="shared" si="196"/>
        <v>0</v>
      </c>
      <c r="Z576" s="71">
        <f t="shared" si="186"/>
        <v>0</v>
      </c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</row>
    <row r="577" spans="1:39" ht="15.75" thickBot="1">
      <c r="A577" s="102">
        <v>43885.500150462962</v>
      </c>
      <c r="B577" s="64">
        <f>Parâmetros!G566*0.04*46.0055</f>
        <v>7.5449019999999987</v>
      </c>
      <c r="C577" s="97">
        <f t="shared" si="197"/>
        <v>7.5449019999999987</v>
      </c>
      <c r="D577" s="101">
        <f t="shared" si="176"/>
        <v>1.5089803999999998</v>
      </c>
      <c r="E577" s="60" t="str">
        <f t="shared" si="187"/>
        <v>1</v>
      </c>
      <c r="F577" s="69">
        <f t="shared" si="177"/>
        <v>-146.64372055000001</v>
      </c>
      <c r="G577" s="60" t="str">
        <f t="shared" si="188"/>
        <v>0</v>
      </c>
      <c r="H577" s="69">
        <f t="shared" si="178"/>
        <v>-32.321860275000006</v>
      </c>
      <c r="I577" s="60" t="str">
        <f t="shared" si="189"/>
        <v>0</v>
      </c>
      <c r="J577" s="69">
        <f t="shared" si="179"/>
        <v>90.525984269135805</v>
      </c>
      <c r="K577" s="60" t="str">
        <f t="shared" si="190"/>
        <v>0</v>
      </c>
      <c r="L577" s="69">
        <f t="shared" si="180"/>
        <v>82.151813152941187</v>
      </c>
      <c r="M577" s="73" t="str">
        <f t="shared" si="191"/>
        <v>0</v>
      </c>
      <c r="N577" s="76">
        <f t="shared" si="181"/>
        <v>1.5089803999999998</v>
      </c>
      <c r="O577" s="77">
        <v>260</v>
      </c>
      <c r="Q577" s="71" t="str">
        <f t="shared" si="192"/>
        <v>1</v>
      </c>
      <c r="R577" s="71">
        <f t="shared" si="182"/>
        <v>1</v>
      </c>
      <c r="S577" s="71" t="str">
        <f t="shared" si="193"/>
        <v>0</v>
      </c>
      <c r="T577" s="71">
        <f t="shared" si="183"/>
        <v>0</v>
      </c>
      <c r="U577" s="71" t="str">
        <f t="shared" si="194"/>
        <v>0</v>
      </c>
      <c r="V577" s="71">
        <f t="shared" si="184"/>
        <v>0</v>
      </c>
      <c r="W577" s="71" t="str">
        <f t="shared" si="195"/>
        <v>0</v>
      </c>
      <c r="X577" s="71">
        <f t="shared" si="185"/>
        <v>0</v>
      </c>
      <c r="Y577" s="71" t="str">
        <f t="shared" si="196"/>
        <v>0</v>
      </c>
      <c r="Z577" s="71">
        <f t="shared" si="186"/>
        <v>0</v>
      </c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</row>
    <row r="578" spans="1:39" ht="15.75" thickBot="1">
      <c r="A578" s="102">
        <v>43885.541817129626</v>
      </c>
      <c r="B578" s="64">
        <f>Parâmetros!G567*0.04*46.0055</f>
        <v>7.250466799999999</v>
      </c>
      <c r="C578" s="97">
        <f t="shared" si="197"/>
        <v>7.250466799999999</v>
      </c>
      <c r="D578" s="101">
        <f t="shared" si="176"/>
        <v>1.4500933599999999</v>
      </c>
      <c r="E578" s="60" t="str">
        <f t="shared" si="187"/>
        <v>1</v>
      </c>
      <c r="F578" s="69">
        <f t="shared" si="177"/>
        <v>-146.93079487000003</v>
      </c>
      <c r="G578" s="60" t="str">
        <f t="shared" si="188"/>
        <v>0</v>
      </c>
      <c r="H578" s="69">
        <f t="shared" si="178"/>
        <v>-32.465397435000014</v>
      </c>
      <c r="I578" s="60" t="str">
        <f t="shared" si="189"/>
        <v>0</v>
      </c>
      <c r="J578" s="69">
        <f t="shared" si="179"/>
        <v>90.497267749629628</v>
      </c>
      <c r="K578" s="60" t="str">
        <f t="shared" si="190"/>
        <v>0</v>
      </c>
      <c r="L578" s="69">
        <f t="shared" si="180"/>
        <v>82.12063766117646</v>
      </c>
      <c r="M578" s="73" t="str">
        <f t="shared" si="191"/>
        <v>0</v>
      </c>
      <c r="N578" s="76">
        <f t="shared" si="181"/>
        <v>1.4500933599999999</v>
      </c>
      <c r="O578" s="77">
        <v>260</v>
      </c>
      <c r="Q578" s="71" t="str">
        <f t="shared" si="192"/>
        <v>1</v>
      </c>
      <c r="R578" s="71">
        <f t="shared" si="182"/>
        <v>1</v>
      </c>
      <c r="S578" s="71" t="str">
        <f t="shared" si="193"/>
        <v>0</v>
      </c>
      <c r="T578" s="71">
        <f t="shared" si="183"/>
        <v>0</v>
      </c>
      <c r="U578" s="71" t="str">
        <f t="shared" si="194"/>
        <v>0</v>
      </c>
      <c r="V578" s="71">
        <f t="shared" si="184"/>
        <v>0</v>
      </c>
      <c r="W578" s="71" t="str">
        <f t="shared" si="195"/>
        <v>0</v>
      </c>
      <c r="X578" s="71">
        <f t="shared" si="185"/>
        <v>0</v>
      </c>
      <c r="Y578" s="71" t="str">
        <f t="shared" si="196"/>
        <v>0</v>
      </c>
      <c r="Z578" s="71">
        <f t="shared" si="186"/>
        <v>0</v>
      </c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</row>
    <row r="579" spans="1:39" ht="15.75" thickBot="1">
      <c r="A579" s="102">
        <v>43885.583483796298</v>
      </c>
      <c r="B579" s="64">
        <f>Parâmetros!G568*0.04*46.0055</f>
        <v>7.0112382000000002</v>
      </c>
      <c r="C579" s="97">
        <f t="shared" si="197"/>
        <v>7.0112382000000002</v>
      </c>
      <c r="D579" s="101">
        <f t="shared" si="176"/>
        <v>1.4022476400000001</v>
      </c>
      <c r="E579" s="60" t="str">
        <f t="shared" si="187"/>
        <v>1</v>
      </c>
      <c r="F579" s="69">
        <f t="shared" si="177"/>
        <v>-147.164042755</v>
      </c>
      <c r="G579" s="60" t="str">
        <f t="shared" si="188"/>
        <v>0</v>
      </c>
      <c r="H579" s="69">
        <f t="shared" si="178"/>
        <v>-32.582021377499998</v>
      </c>
      <c r="I579" s="60" t="str">
        <f t="shared" si="189"/>
        <v>0</v>
      </c>
      <c r="J579" s="69">
        <f t="shared" si="179"/>
        <v>90.473935577530852</v>
      </c>
      <c r="K579" s="60" t="str">
        <f t="shared" si="190"/>
        <v>0</v>
      </c>
      <c r="L579" s="69">
        <f t="shared" si="180"/>
        <v>82.095307574117641</v>
      </c>
      <c r="M579" s="73" t="str">
        <f t="shared" si="191"/>
        <v>0</v>
      </c>
      <c r="N579" s="76">
        <f t="shared" si="181"/>
        <v>1.4022476400000001</v>
      </c>
      <c r="O579" s="77">
        <v>260</v>
      </c>
      <c r="Q579" s="71" t="str">
        <f t="shared" si="192"/>
        <v>1</v>
      </c>
      <c r="R579" s="71">
        <f t="shared" si="182"/>
        <v>1</v>
      </c>
      <c r="S579" s="71" t="str">
        <f t="shared" si="193"/>
        <v>0</v>
      </c>
      <c r="T579" s="71">
        <f t="shared" si="183"/>
        <v>0</v>
      </c>
      <c r="U579" s="71" t="str">
        <f t="shared" si="194"/>
        <v>0</v>
      </c>
      <c r="V579" s="71">
        <f t="shared" si="184"/>
        <v>0</v>
      </c>
      <c r="W579" s="71" t="str">
        <f t="shared" si="195"/>
        <v>0</v>
      </c>
      <c r="X579" s="71">
        <f t="shared" si="185"/>
        <v>0</v>
      </c>
      <c r="Y579" s="71" t="str">
        <f t="shared" si="196"/>
        <v>0</v>
      </c>
      <c r="Z579" s="71">
        <f t="shared" si="186"/>
        <v>0</v>
      </c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</row>
    <row r="580" spans="1:39" ht="15.75" thickBot="1">
      <c r="A580" s="102">
        <v>43885.625150462962</v>
      </c>
      <c r="B580" s="64">
        <f>Parâmetros!G569*0.04*46.0055</f>
        <v>6.2199435999999988</v>
      </c>
      <c r="C580" s="97">
        <f t="shared" si="197"/>
        <v>6.2199435999999988</v>
      </c>
      <c r="D580" s="101">
        <f t="shared" si="176"/>
        <v>1.2439887199999997</v>
      </c>
      <c r="E580" s="60" t="str">
        <f t="shared" si="187"/>
        <v>1</v>
      </c>
      <c r="F580" s="69">
        <f t="shared" si="177"/>
        <v>-147.93555499000001</v>
      </c>
      <c r="G580" s="60" t="str">
        <f t="shared" si="188"/>
        <v>0</v>
      </c>
      <c r="H580" s="69">
        <f t="shared" si="178"/>
        <v>-32.967777495000007</v>
      </c>
      <c r="I580" s="60" t="str">
        <f t="shared" si="189"/>
        <v>0</v>
      </c>
      <c r="J580" s="69">
        <f t="shared" si="179"/>
        <v>90.396759931358034</v>
      </c>
      <c r="K580" s="60" t="str">
        <f t="shared" si="190"/>
        <v>0</v>
      </c>
      <c r="L580" s="69">
        <f t="shared" si="180"/>
        <v>82.011523440000005</v>
      </c>
      <c r="M580" s="73" t="str">
        <f t="shared" si="191"/>
        <v>0</v>
      </c>
      <c r="N580" s="76">
        <f t="shared" si="181"/>
        <v>1.2439887199999997</v>
      </c>
      <c r="O580" s="77">
        <v>260</v>
      </c>
      <c r="Q580" s="71" t="str">
        <f t="shared" si="192"/>
        <v>1</v>
      </c>
      <c r="R580" s="71">
        <f t="shared" si="182"/>
        <v>1</v>
      </c>
      <c r="S580" s="71" t="str">
        <f t="shared" si="193"/>
        <v>0</v>
      </c>
      <c r="T580" s="71">
        <f t="shared" si="183"/>
        <v>0</v>
      </c>
      <c r="U580" s="71" t="str">
        <f t="shared" si="194"/>
        <v>0</v>
      </c>
      <c r="V580" s="71">
        <f t="shared" si="184"/>
        <v>0</v>
      </c>
      <c r="W580" s="71" t="str">
        <f t="shared" si="195"/>
        <v>0</v>
      </c>
      <c r="X580" s="71">
        <f t="shared" si="185"/>
        <v>0</v>
      </c>
      <c r="Y580" s="71" t="str">
        <f t="shared" si="196"/>
        <v>0</v>
      </c>
      <c r="Z580" s="71">
        <f t="shared" si="186"/>
        <v>0</v>
      </c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</row>
    <row r="581" spans="1:39" ht="15.75" thickBot="1">
      <c r="A581" s="102">
        <v>43885.666817129626</v>
      </c>
      <c r="B581" s="64">
        <f>Parâmetros!G570*0.04*46.0055</f>
        <v>6.3303567999999997</v>
      </c>
      <c r="C581" s="97">
        <f t="shared" si="197"/>
        <v>6.3303567999999997</v>
      </c>
      <c r="D581" s="101">
        <f t="shared" si="176"/>
        <v>1.2660713599999998</v>
      </c>
      <c r="E581" s="60" t="str">
        <f t="shared" si="187"/>
        <v>1</v>
      </c>
      <c r="F581" s="69">
        <f t="shared" si="177"/>
        <v>-147.82790212</v>
      </c>
      <c r="G581" s="60" t="str">
        <f t="shared" si="188"/>
        <v>0</v>
      </c>
      <c r="H581" s="69">
        <f t="shared" si="178"/>
        <v>-32.913951060000002</v>
      </c>
      <c r="I581" s="60" t="str">
        <f t="shared" si="189"/>
        <v>0</v>
      </c>
      <c r="J581" s="69">
        <f t="shared" si="179"/>
        <v>90.407528626172848</v>
      </c>
      <c r="K581" s="60" t="str">
        <f t="shared" si="190"/>
        <v>0</v>
      </c>
      <c r="L581" s="69">
        <f t="shared" si="180"/>
        <v>82.023214249411765</v>
      </c>
      <c r="M581" s="73" t="str">
        <f t="shared" si="191"/>
        <v>0</v>
      </c>
      <c r="N581" s="76">
        <f t="shared" si="181"/>
        <v>1.2660713599999998</v>
      </c>
      <c r="O581" s="77">
        <v>260</v>
      </c>
      <c r="Q581" s="71" t="str">
        <f t="shared" si="192"/>
        <v>1</v>
      </c>
      <c r="R581" s="71">
        <f t="shared" si="182"/>
        <v>1</v>
      </c>
      <c r="S581" s="71" t="str">
        <f t="shared" si="193"/>
        <v>0</v>
      </c>
      <c r="T581" s="71">
        <f t="shared" si="183"/>
        <v>0</v>
      </c>
      <c r="U581" s="71" t="str">
        <f t="shared" si="194"/>
        <v>0</v>
      </c>
      <c r="V581" s="71">
        <f t="shared" si="184"/>
        <v>0</v>
      </c>
      <c r="W581" s="71" t="str">
        <f t="shared" si="195"/>
        <v>0</v>
      </c>
      <c r="X581" s="71">
        <f t="shared" si="185"/>
        <v>0</v>
      </c>
      <c r="Y581" s="71" t="str">
        <f t="shared" si="196"/>
        <v>0</v>
      </c>
      <c r="Z581" s="71">
        <f t="shared" si="186"/>
        <v>0</v>
      </c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</row>
    <row r="582" spans="1:39" ht="15.75" thickBot="1">
      <c r="A582" s="102">
        <v>43885.708483796298</v>
      </c>
      <c r="B582" s="64">
        <f>Parâmetros!G571*0.04*46.0055</f>
        <v>6.256748</v>
      </c>
      <c r="C582" s="97">
        <f t="shared" si="197"/>
        <v>6.256748</v>
      </c>
      <c r="D582" s="101">
        <f t="shared" si="176"/>
        <v>1.2513496</v>
      </c>
      <c r="E582" s="60" t="str">
        <f t="shared" si="187"/>
        <v>1</v>
      </c>
      <c r="F582" s="69">
        <f t="shared" si="177"/>
        <v>-147.8996707</v>
      </c>
      <c r="G582" s="60" t="str">
        <f t="shared" si="188"/>
        <v>0</v>
      </c>
      <c r="H582" s="69">
        <f t="shared" si="178"/>
        <v>-32.949835350000001</v>
      </c>
      <c r="I582" s="60" t="str">
        <f t="shared" si="189"/>
        <v>0</v>
      </c>
      <c r="J582" s="69">
        <f t="shared" si="179"/>
        <v>90.4003494962963</v>
      </c>
      <c r="K582" s="60" t="str">
        <f t="shared" si="190"/>
        <v>0</v>
      </c>
      <c r="L582" s="69">
        <f t="shared" si="180"/>
        <v>82.015420376470601</v>
      </c>
      <c r="M582" s="73" t="str">
        <f t="shared" si="191"/>
        <v>0</v>
      </c>
      <c r="N582" s="76">
        <f t="shared" si="181"/>
        <v>1.2513496</v>
      </c>
      <c r="O582" s="77">
        <v>260</v>
      </c>
      <c r="Q582" s="71" t="str">
        <f t="shared" si="192"/>
        <v>1</v>
      </c>
      <c r="R582" s="71">
        <f t="shared" si="182"/>
        <v>1</v>
      </c>
      <c r="S582" s="71" t="str">
        <f t="shared" si="193"/>
        <v>0</v>
      </c>
      <c r="T582" s="71">
        <f t="shared" si="183"/>
        <v>0</v>
      </c>
      <c r="U582" s="71" t="str">
        <f t="shared" si="194"/>
        <v>0</v>
      </c>
      <c r="V582" s="71">
        <f t="shared" si="184"/>
        <v>0</v>
      </c>
      <c r="W582" s="71" t="str">
        <f t="shared" si="195"/>
        <v>0</v>
      </c>
      <c r="X582" s="71">
        <f t="shared" si="185"/>
        <v>0</v>
      </c>
      <c r="Y582" s="71" t="str">
        <f t="shared" si="196"/>
        <v>0</v>
      </c>
      <c r="Z582" s="71">
        <f t="shared" si="186"/>
        <v>0</v>
      </c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</row>
    <row r="583" spans="1:39" ht="15.75" thickBot="1">
      <c r="A583" s="102">
        <v>43885.750150462962</v>
      </c>
      <c r="B583" s="64">
        <f>Parâmetros!G572*0.04*46.0055</f>
        <v>6.6799985999999993</v>
      </c>
      <c r="C583" s="97">
        <f t="shared" si="197"/>
        <v>6.6799985999999993</v>
      </c>
      <c r="D583" s="101">
        <f t="shared" si="176"/>
        <v>1.3359997199999998</v>
      </c>
      <c r="E583" s="60" t="str">
        <f t="shared" si="187"/>
        <v>1</v>
      </c>
      <c r="F583" s="69">
        <f t="shared" si="177"/>
        <v>-147.48700136499997</v>
      </c>
      <c r="G583" s="60" t="str">
        <f t="shared" si="188"/>
        <v>0</v>
      </c>
      <c r="H583" s="69">
        <f t="shared" si="178"/>
        <v>-32.743500682499985</v>
      </c>
      <c r="I583" s="60" t="str">
        <f t="shared" si="189"/>
        <v>0</v>
      </c>
      <c r="J583" s="69">
        <f t="shared" si="179"/>
        <v>90.441629493086424</v>
      </c>
      <c r="K583" s="60" t="str">
        <f t="shared" si="190"/>
        <v>0</v>
      </c>
      <c r="L583" s="69">
        <f t="shared" si="180"/>
        <v>82.060235145882359</v>
      </c>
      <c r="M583" s="73" t="str">
        <f t="shared" si="191"/>
        <v>0</v>
      </c>
      <c r="N583" s="76">
        <f t="shared" si="181"/>
        <v>1.3359997199999998</v>
      </c>
      <c r="O583" s="77">
        <v>260</v>
      </c>
      <c r="Q583" s="71" t="str">
        <f t="shared" si="192"/>
        <v>1</v>
      </c>
      <c r="R583" s="71">
        <f t="shared" si="182"/>
        <v>1</v>
      </c>
      <c r="S583" s="71" t="str">
        <f t="shared" si="193"/>
        <v>0</v>
      </c>
      <c r="T583" s="71">
        <f t="shared" si="183"/>
        <v>0</v>
      </c>
      <c r="U583" s="71" t="str">
        <f t="shared" si="194"/>
        <v>0</v>
      </c>
      <c r="V583" s="71">
        <f t="shared" si="184"/>
        <v>0</v>
      </c>
      <c r="W583" s="71" t="str">
        <f t="shared" si="195"/>
        <v>0</v>
      </c>
      <c r="X583" s="71">
        <f t="shared" si="185"/>
        <v>0</v>
      </c>
      <c r="Y583" s="71" t="str">
        <f t="shared" si="196"/>
        <v>0</v>
      </c>
      <c r="Z583" s="71">
        <f t="shared" si="186"/>
        <v>0</v>
      </c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</row>
    <row r="584" spans="1:39" ht="15.75" thickBot="1">
      <c r="A584" s="102">
        <v>43885.791817129626</v>
      </c>
      <c r="B584" s="64">
        <f>Parâmetros!G573*0.04*46.0055</f>
        <v>7.1400535999999999</v>
      </c>
      <c r="C584" s="97">
        <f t="shared" si="197"/>
        <v>7.1400535999999999</v>
      </c>
      <c r="D584" s="101">
        <f t="shared" si="176"/>
        <v>1.4280107200000001</v>
      </c>
      <c r="E584" s="60" t="str">
        <f t="shared" si="187"/>
        <v>1</v>
      </c>
      <c r="F584" s="69">
        <f t="shared" si="177"/>
        <v>-147.03844774000001</v>
      </c>
      <c r="G584" s="60" t="str">
        <f t="shared" si="188"/>
        <v>0</v>
      </c>
      <c r="H584" s="69">
        <f t="shared" si="178"/>
        <v>-32.519223870000005</v>
      </c>
      <c r="I584" s="60" t="str">
        <f t="shared" si="189"/>
        <v>0</v>
      </c>
      <c r="J584" s="69">
        <f t="shared" si="179"/>
        <v>90.486499054814814</v>
      </c>
      <c r="K584" s="60" t="str">
        <f t="shared" si="190"/>
        <v>0</v>
      </c>
      <c r="L584" s="69">
        <f t="shared" si="180"/>
        <v>82.108946851764728</v>
      </c>
      <c r="M584" s="73" t="str">
        <f t="shared" si="191"/>
        <v>0</v>
      </c>
      <c r="N584" s="76">
        <f t="shared" si="181"/>
        <v>1.4280107200000001</v>
      </c>
      <c r="O584" s="77">
        <v>260</v>
      </c>
      <c r="Q584" s="71" t="str">
        <f t="shared" si="192"/>
        <v>1</v>
      </c>
      <c r="R584" s="71">
        <f t="shared" si="182"/>
        <v>1</v>
      </c>
      <c r="S584" s="71" t="str">
        <f t="shared" si="193"/>
        <v>0</v>
      </c>
      <c r="T584" s="71">
        <f t="shared" si="183"/>
        <v>0</v>
      </c>
      <c r="U584" s="71" t="str">
        <f t="shared" si="194"/>
        <v>0</v>
      </c>
      <c r="V584" s="71">
        <f t="shared" si="184"/>
        <v>0</v>
      </c>
      <c r="W584" s="71" t="str">
        <f t="shared" si="195"/>
        <v>0</v>
      </c>
      <c r="X584" s="71">
        <f t="shared" si="185"/>
        <v>0</v>
      </c>
      <c r="Y584" s="71" t="str">
        <f t="shared" si="196"/>
        <v>0</v>
      </c>
      <c r="Z584" s="71">
        <f t="shared" si="186"/>
        <v>0</v>
      </c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</row>
    <row r="585" spans="1:39" ht="15.75" thickBot="1">
      <c r="A585" s="102">
        <v>43885.833483796298</v>
      </c>
      <c r="B585" s="64">
        <f>Parâmetros!G574*0.04*46.0055</f>
        <v>7.3792821999999987</v>
      </c>
      <c r="C585" s="97">
        <f t="shared" si="197"/>
        <v>7.3792821999999987</v>
      </c>
      <c r="D585" s="101">
        <f t="shared" si="176"/>
        <v>1.4758564399999996</v>
      </c>
      <c r="E585" s="60" t="str">
        <f t="shared" si="187"/>
        <v>1</v>
      </c>
      <c r="F585" s="69">
        <f t="shared" si="177"/>
        <v>-146.80519985499998</v>
      </c>
      <c r="G585" s="60" t="str">
        <f t="shared" si="188"/>
        <v>0</v>
      </c>
      <c r="H585" s="69">
        <f t="shared" si="178"/>
        <v>-32.402599927499992</v>
      </c>
      <c r="I585" s="60" t="str">
        <f t="shared" si="189"/>
        <v>0</v>
      </c>
      <c r="J585" s="69">
        <f t="shared" si="179"/>
        <v>90.509831226913576</v>
      </c>
      <c r="K585" s="60" t="str">
        <f t="shared" si="190"/>
        <v>0</v>
      </c>
      <c r="L585" s="69">
        <f t="shared" si="180"/>
        <v>82.134276938823533</v>
      </c>
      <c r="M585" s="73" t="str">
        <f t="shared" si="191"/>
        <v>0</v>
      </c>
      <c r="N585" s="76">
        <f t="shared" si="181"/>
        <v>1.4758564399999996</v>
      </c>
      <c r="O585" s="77">
        <v>260</v>
      </c>
      <c r="Q585" s="71" t="str">
        <f t="shared" si="192"/>
        <v>1</v>
      </c>
      <c r="R585" s="71">
        <f t="shared" si="182"/>
        <v>1</v>
      </c>
      <c r="S585" s="71" t="str">
        <f t="shared" si="193"/>
        <v>0</v>
      </c>
      <c r="T585" s="71">
        <f t="shared" si="183"/>
        <v>0</v>
      </c>
      <c r="U585" s="71" t="str">
        <f t="shared" si="194"/>
        <v>0</v>
      </c>
      <c r="V585" s="71">
        <f t="shared" si="184"/>
        <v>0</v>
      </c>
      <c r="W585" s="71" t="str">
        <f t="shared" si="195"/>
        <v>0</v>
      </c>
      <c r="X585" s="71">
        <f t="shared" si="185"/>
        <v>0</v>
      </c>
      <c r="Y585" s="71" t="str">
        <f t="shared" si="196"/>
        <v>0</v>
      </c>
      <c r="Z585" s="71">
        <f t="shared" si="186"/>
        <v>0</v>
      </c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</row>
    <row r="586" spans="1:39" ht="15.75" thickBot="1">
      <c r="A586" s="102">
        <v>43885.875150462962</v>
      </c>
      <c r="B586" s="64">
        <f>Parâmetros!G575*0.04*46.0055</f>
        <v>7.5817063999999998</v>
      </c>
      <c r="C586" s="97">
        <f t="shared" si="197"/>
        <v>7.5817063999999998</v>
      </c>
      <c r="D586" s="101">
        <f t="shared" si="176"/>
        <v>1.51634128</v>
      </c>
      <c r="E586" s="60" t="str">
        <f t="shared" si="187"/>
        <v>1</v>
      </c>
      <c r="F586" s="69">
        <f t="shared" si="177"/>
        <v>-146.60783626</v>
      </c>
      <c r="G586" s="60" t="str">
        <f t="shared" si="188"/>
        <v>0</v>
      </c>
      <c r="H586" s="69">
        <f t="shared" si="178"/>
        <v>-32.30391813</v>
      </c>
      <c r="I586" s="60" t="str">
        <f t="shared" si="189"/>
        <v>0</v>
      </c>
      <c r="J586" s="69">
        <f t="shared" si="179"/>
        <v>90.529573834074071</v>
      </c>
      <c r="K586" s="60" t="str">
        <f t="shared" si="190"/>
        <v>0</v>
      </c>
      <c r="L586" s="69">
        <f t="shared" si="180"/>
        <v>82.155710089411755</v>
      </c>
      <c r="M586" s="73" t="str">
        <f t="shared" si="191"/>
        <v>0</v>
      </c>
      <c r="N586" s="76">
        <f t="shared" si="181"/>
        <v>1.51634128</v>
      </c>
      <c r="O586" s="77">
        <v>260</v>
      </c>
      <c r="Q586" s="71" t="str">
        <f t="shared" si="192"/>
        <v>1</v>
      </c>
      <c r="R586" s="71">
        <f t="shared" si="182"/>
        <v>1</v>
      </c>
      <c r="S586" s="71" t="str">
        <f t="shared" si="193"/>
        <v>0</v>
      </c>
      <c r="T586" s="71">
        <f t="shared" si="183"/>
        <v>0</v>
      </c>
      <c r="U586" s="71" t="str">
        <f t="shared" si="194"/>
        <v>0</v>
      </c>
      <c r="V586" s="71">
        <f t="shared" si="184"/>
        <v>0</v>
      </c>
      <c r="W586" s="71" t="str">
        <f t="shared" si="195"/>
        <v>0</v>
      </c>
      <c r="X586" s="71">
        <f t="shared" si="185"/>
        <v>0</v>
      </c>
      <c r="Y586" s="71" t="str">
        <f t="shared" si="196"/>
        <v>0</v>
      </c>
      <c r="Z586" s="71">
        <f t="shared" si="186"/>
        <v>0</v>
      </c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</row>
    <row r="587" spans="1:39" ht="15.75" thickBot="1">
      <c r="A587" s="102">
        <v>43885.916817129626</v>
      </c>
      <c r="B587" s="64">
        <f>Parâmetros!G576*0.04*46.0055</f>
        <v>6.9008249999999993</v>
      </c>
      <c r="C587" s="97">
        <f t="shared" si="197"/>
        <v>6.9008249999999993</v>
      </c>
      <c r="D587" s="101">
        <f t="shared" si="176"/>
        <v>1.3801649999999999</v>
      </c>
      <c r="E587" s="60" t="str">
        <f t="shared" si="187"/>
        <v>1</v>
      </c>
      <c r="F587" s="69">
        <f t="shared" si="177"/>
        <v>-147.27169562500001</v>
      </c>
      <c r="G587" s="60" t="str">
        <f t="shared" si="188"/>
        <v>0</v>
      </c>
      <c r="H587" s="69">
        <f t="shared" si="178"/>
        <v>-32.635847812500003</v>
      </c>
      <c r="I587" s="60" t="str">
        <f t="shared" si="189"/>
        <v>0</v>
      </c>
      <c r="J587" s="69">
        <f t="shared" si="179"/>
        <v>90.463166882716052</v>
      </c>
      <c r="K587" s="60" t="str">
        <f t="shared" si="190"/>
        <v>0</v>
      </c>
      <c r="L587" s="69">
        <f t="shared" si="180"/>
        <v>82.08361676470588</v>
      </c>
      <c r="M587" s="73" t="str">
        <f t="shared" si="191"/>
        <v>0</v>
      </c>
      <c r="N587" s="76">
        <f t="shared" si="181"/>
        <v>1.3801649999999999</v>
      </c>
      <c r="O587" s="77">
        <v>260</v>
      </c>
      <c r="Q587" s="71" t="str">
        <f t="shared" si="192"/>
        <v>1</v>
      </c>
      <c r="R587" s="71">
        <f t="shared" si="182"/>
        <v>1</v>
      </c>
      <c r="S587" s="71" t="str">
        <f t="shared" si="193"/>
        <v>0</v>
      </c>
      <c r="T587" s="71">
        <f t="shared" si="183"/>
        <v>0</v>
      </c>
      <c r="U587" s="71" t="str">
        <f t="shared" si="194"/>
        <v>0</v>
      </c>
      <c r="V587" s="71">
        <f t="shared" si="184"/>
        <v>0</v>
      </c>
      <c r="W587" s="71" t="str">
        <f t="shared" si="195"/>
        <v>0</v>
      </c>
      <c r="X587" s="71">
        <f t="shared" si="185"/>
        <v>0</v>
      </c>
      <c r="Y587" s="71" t="str">
        <f t="shared" si="196"/>
        <v>0</v>
      </c>
      <c r="Z587" s="71">
        <f t="shared" si="186"/>
        <v>0</v>
      </c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</row>
    <row r="588" spans="1:39" ht="15.75" thickBot="1">
      <c r="A588" s="102">
        <v>43885.958483796298</v>
      </c>
      <c r="B588" s="64">
        <f>Parâmetros!G577*0.04*46.0055</f>
        <v>5.9623128000000003</v>
      </c>
      <c r="C588" s="97">
        <f t="shared" si="197"/>
        <v>5.9623128000000003</v>
      </c>
      <c r="D588" s="101">
        <f t="shared" si="176"/>
        <v>1.1924625600000001</v>
      </c>
      <c r="E588" s="60" t="str">
        <f t="shared" si="187"/>
        <v>1</v>
      </c>
      <c r="F588" s="69">
        <f t="shared" si="177"/>
        <v>-148.18674501999999</v>
      </c>
      <c r="G588" s="60" t="str">
        <f t="shared" si="188"/>
        <v>0</v>
      </c>
      <c r="H588" s="69">
        <f t="shared" si="178"/>
        <v>-33.093372509999995</v>
      </c>
      <c r="I588" s="60" t="str">
        <f t="shared" si="189"/>
        <v>0</v>
      </c>
      <c r="J588" s="69">
        <f t="shared" si="179"/>
        <v>90.371632976790124</v>
      </c>
      <c r="K588" s="60" t="str">
        <f t="shared" si="190"/>
        <v>0</v>
      </c>
      <c r="L588" s="69">
        <f t="shared" si="180"/>
        <v>81.984244884705888</v>
      </c>
      <c r="M588" s="73" t="str">
        <f t="shared" si="191"/>
        <v>0</v>
      </c>
      <c r="N588" s="76">
        <f t="shared" si="181"/>
        <v>1.1924625600000001</v>
      </c>
      <c r="O588" s="77">
        <v>260</v>
      </c>
      <c r="Q588" s="71" t="str">
        <f t="shared" si="192"/>
        <v>1</v>
      </c>
      <c r="R588" s="71">
        <f t="shared" si="182"/>
        <v>1</v>
      </c>
      <c r="S588" s="71" t="str">
        <f t="shared" si="193"/>
        <v>0</v>
      </c>
      <c r="T588" s="71">
        <f t="shared" si="183"/>
        <v>0</v>
      </c>
      <c r="U588" s="71" t="str">
        <f t="shared" si="194"/>
        <v>0</v>
      </c>
      <c r="V588" s="71">
        <f t="shared" si="184"/>
        <v>0</v>
      </c>
      <c r="W588" s="71" t="str">
        <f t="shared" si="195"/>
        <v>0</v>
      </c>
      <c r="X588" s="71">
        <f t="shared" si="185"/>
        <v>0</v>
      </c>
      <c r="Y588" s="71" t="str">
        <f t="shared" si="196"/>
        <v>0</v>
      </c>
      <c r="Z588" s="71">
        <f t="shared" si="186"/>
        <v>0</v>
      </c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</row>
    <row r="589" spans="1:39" ht="15.75" thickBot="1">
      <c r="A589" s="102">
        <v>43886.000150462962</v>
      </c>
      <c r="B589" s="64">
        <f>Parâmetros!G578*0.04*46.0055</f>
        <v>5.1710181999999998</v>
      </c>
      <c r="C589" s="97">
        <f t="shared" si="197"/>
        <v>5.1710181999999998</v>
      </c>
      <c r="D589" s="101">
        <f t="shared" ref="D589:D652" si="198">(((C589-$B$4)/($B$5-$B$4))*($B$7-$B$6))+$B$6</f>
        <v>1.0342036400000001</v>
      </c>
      <c r="E589" s="60" t="str">
        <f t="shared" si="187"/>
        <v>1</v>
      </c>
      <c r="F589" s="69">
        <f t="shared" ref="F589:F652" si="199">(((C589-$C$4)/($C$5-$C$4))*($C$7-$C$6))+$C$6</f>
        <v>-148.95825725500001</v>
      </c>
      <c r="G589" s="60" t="str">
        <f t="shared" si="188"/>
        <v>0</v>
      </c>
      <c r="H589" s="69">
        <f t="shared" ref="H589:H652" si="200">(((C589-$D$4)/($D$5-$D$4))*($D$7-$D$6))+$D$6</f>
        <v>-33.479128627500003</v>
      </c>
      <c r="I589" s="60" t="str">
        <f t="shared" si="189"/>
        <v>0</v>
      </c>
      <c r="J589" s="69">
        <f t="shared" ref="J589:J652" si="201">(((C589-$E$4)/($E$5-$E$4))*($E$7-$E$6))+$E$6</f>
        <v>90.294457330617291</v>
      </c>
      <c r="K589" s="60" t="str">
        <f t="shared" si="190"/>
        <v>0</v>
      </c>
      <c r="L589" s="69">
        <f t="shared" ref="L589:L652" si="202">(((C589-$F$4)/($F$5-$F$4))*($F$7-$F$6))+$F$6</f>
        <v>81.900460750588238</v>
      </c>
      <c r="M589" s="73" t="str">
        <f t="shared" si="191"/>
        <v>0</v>
      </c>
      <c r="N589" s="76">
        <f t="shared" ref="N589:N652" si="203">(D589*E589)+(F589*G589)+(H589*I589)+(J589*K589)+(L589*M589)</f>
        <v>1.0342036400000001</v>
      </c>
      <c r="O589" s="77">
        <v>260</v>
      </c>
      <c r="Q589" s="71" t="str">
        <f t="shared" si="192"/>
        <v>1</v>
      </c>
      <c r="R589" s="71">
        <f t="shared" ref="R589:R652" si="204">Q589*1</f>
        <v>1</v>
      </c>
      <c r="S589" s="71" t="str">
        <f t="shared" si="193"/>
        <v>0</v>
      </c>
      <c r="T589" s="71">
        <f t="shared" ref="T589:T652" si="205">S589*1</f>
        <v>0</v>
      </c>
      <c r="U589" s="71" t="str">
        <f t="shared" si="194"/>
        <v>0</v>
      </c>
      <c r="V589" s="71">
        <f t="shared" ref="V589:V652" si="206">U589*1</f>
        <v>0</v>
      </c>
      <c r="W589" s="71" t="str">
        <f t="shared" si="195"/>
        <v>0</v>
      </c>
      <c r="X589" s="71">
        <f t="shared" ref="X589:X652" si="207">W589*1</f>
        <v>0</v>
      </c>
      <c r="Y589" s="71" t="str">
        <f t="shared" si="196"/>
        <v>0</v>
      </c>
      <c r="Z589" s="71">
        <f t="shared" ref="Z589:Z652" si="208">Y589*1</f>
        <v>0</v>
      </c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</row>
    <row r="590" spans="1:39" ht="15.75" thickBot="1">
      <c r="A590" s="102">
        <v>43886.041817129626</v>
      </c>
      <c r="B590" s="64">
        <f>Parâmetros!G579*0.04*46.0055</f>
        <v>5.8334973999999997</v>
      </c>
      <c r="C590" s="97">
        <f t="shared" si="197"/>
        <v>5.8334973999999997</v>
      </c>
      <c r="D590" s="101">
        <f t="shared" si="198"/>
        <v>1.1666994799999999</v>
      </c>
      <c r="E590" s="60" t="str">
        <f t="shared" ref="E590:E653" si="209">IF(AND(D590&lt;=40,D590&gt;=0),"1","0")</f>
        <v>1</v>
      </c>
      <c r="F590" s="69">
        <f t="shared" si="199"/>
        <v>-148.31234003500001</v>
      </c>
      <c r="G590" s="60" t="str">
        <f t="shared" ref="G590:G653" si="210">IF(AND(F590&lt;=80,F590&gt;41),"1","0")</f>
        <v>0</v>
      </c>
      <c r="H590" s="69">
        <f t="shared" si="200"/>
        <v>-33.156170017500003</v>
      </c>
      <c r="I590" s="60" t="str">
        <f t="shared" ref="I590:I653" si="211">IF(AND(H590&lt;=120,H590&gt;81),"1","0")</f>
        <v>0</v>
      </c>
      <c r="J590" s="69">
        <f t="shared" si="201"/>
        <v>90.359069499506177</v>
      </c>
      <c r="K590" s="60" t="str">
        <f t="shared" ref="K590:K653" si="212">IF(AND(J590&lt;=200,J590&gt;121),"1","0")</f>
        <v>0</v>
      </c>
      <c r="L590" s="69">
        <f t="shared" si="202"/>
        <v>81.970605607058829</v>
      </c>
      <c r="M590" s="73" t="str">
        <f t="shared" ref="M590:M653" si="213">IF(AND(L590&lt;999,L590&gt;201),"1","0")</f>
        <v>0</v>
      </c>
      <c r="N590" s="76">
        <f t="shared" si="203"/>
        <v>1.1666994799999999</v>
      </c>
      <c r="O590" s="77">
        <v>260</v>
      </c>
      <c r="Q590" s="71" t="str">
        <f t="shared" ref="Q590:Q653" si="214">IF(AND(N590&lt;40.5,N590&gt;=0),"1","0")</f>
        <v>1</v>
      </c>
      <c r="R590" s="71">
        <f t="shared" si="204"/>
        <v>1</v>
      </c>
      <c r="S590" s="71" t="str">
        <f t="shared" ref="S590:S653" si="215">IF(AND(N590&lt;80.5,N590&gt;=40.5),"1","0")</f>
        <v>0</v>
      </c>
      <c r="T590" s="71">
        <f t="shared" si="205"/>
        <v>0</v>
      </c>
      <c r="U590" s="71" t="str">
        <f t="shared" ref="U590:U653" si="216">IF(AND(N590&lt;120.5,N590&gt;=80.5),"1","0")</f>
        <v>0</v>
      </c>
      <c r="V590" s="71">
        <f t="shared" si="206"/>
        <v>0</v>
      </c>
      <c r="W590" s="71" t="str">
        <f t="shared" ref="W590:W653" si="217">IF(AND(N590&lt;200.5,N590&gt;=120.5),"1","0")</f>
        <v>0</v>
      </c>
      <c r="X590" s="71">
        <f t="shared" si="207"/>
        <v>0</v>
      </c>
      <c r="Y590" s="71" t="str">
        <f t="shared" ref="Y590:Y653" si="218">IF(AND(N590&lt;999,N590&gt;=200.5),"1","0")</f>
        <v>0</v>
      </c>
      <c r="Z590" s="71">
        <f t="shared" si="208"/>
        <v>0</v>
      </c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</row>
    <row r="591" spans="1:39" ht="15.75" thickBot="1">
      <c r="A591" s="102">
        <v>43886.083483796298</v>
      </c>
      <c r="B591" s="64">
        <f>Parâmetros!G580*0.04*46.0055</f>
        <v>5.0606049999999998</v>
      </c>
      <c r="C591" s="97">
        <f t="shared" ref="C591:C654" si="219">B591</f>
        <v>5.0606049999999998</v>
      </c>
      <c r="D591" s="101">
        <f t="shared" si="198"/>
        <v>1.012121</v>
      </c>
      <c r="E591" s="60" t="str">
        <f t="shared" si="209"/>
        <v>1</v>
      </c>
      <c r="F591" s="69">
        <f t="shared" si="199"/>
        <v>-149.06591012499999</v>
      </c>
      <c r="G591" s="60" t="str">
        <f t="shared" si="210"/>
        <v>0</v>
      </c>
      <c r="H591" s="69">
        <f t="shared" si="200"/>
        <v>-33.532955062499994</v>
      </c>
      <c r="I591" s="60" t="str">
        <f t="shared" si="211"/>
        <v>0</v>
      </c>
      <c r="J591" s="69">
        <f t="shared" si="201"/>
        <v>90.283688635802463</v>
      </c>
      <c r="K591" s="60" t="str">
        <f t="shared" si="212"/>
        <v>0</v>
      </c>
      <c r="L591" s="69">
        <f t="shared" si="202"/>
        <v>81.888769941176449</v>
      </c>
      <c r="M591" s="73" t="str">
        <f t="shared" si="213"/>
        <v>0</v>
      </c>
      <c r="N591" s="76">
        <f t="shared" si="203"/>
        <v>1.012121</v>
      </c>
      <c r="O591" s="77">
        <v>260</v>
      </c>
      <c r="Q591" s="71" t="str">
        <f t="shared" si="214"/>
        <v>1</v>
      </c>
      <c r="R591" s="71">
        <f t="shared" si="204"/>
        <v>1</v>
      </c>
      <c r="S591" s="71" t="str">
        <f t="shared" si="215"/>
        <v>0</v>
      </c>
      <c r="T591" s="71">
        <f t="shared" si="205"/>
        <v>0</v>
      </c>
      <c r="U591" s="71" t="str">
        <f t="shared" si="216"/>
        <v>0</v>
      </c>
      <c r="V591" s="71">
        <f t="shared" si="206"/>
        <v>0</v>
      </c>
      <c r="W591" s="71" t="str">
        <f t="shared" si="217"/>
        <v>0</v>
      </c>
      <c r="X591" s="71">
        <f t="shared" si="207"/>
        <v>0</v>
      </c>
      <c r="Y591" s="71" t="str">
        <f t="shared" si="218"/>
        <v>0</v>
      </c>
      <c r="Z591" s="71">
        <f t="shared" si="208"/>
        <v>0</v>
      </c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</row>
    <row r="592" spans="1:39" ht="15.75" thickBot="1">
      <c r="A592" s="102">
        <v>43886.125150462962</v>
      </c>
      <c r="B592" s="64">
        <f>Parâmetros!G581*0.04*46.0055</f>
        <v>0</v>
      </c>
      <c r="C592" s="97">
        <f t="shared" si="219"/>
        <v>0</v>
      </c>
      <c r="D592" s="101">
        <f t="shared" si="198"/>
        <v>0</v>
      </c>
      <c r="E592" s="60" t="str">
        <f t="shared" si="209"/>
        <v>1</v>
      </c>
      <c r="F592" s="69">
        <f t="shared" si="199"/>
        <v>-154</v>
      </c>
      <c r="G592" s="60" t="str">
        <f t="shared" si="210"/>
        <v>0</v>
      </c>
      <c r="H592" s="69">
        <f t="shared" si="200"/>
        <v>-36</v>
      </c>
      <c r="I592" s="60" t="str">
        <f t="shared" si="211"/>
        <v>0</v>
      </c>
      <c r="J592" s="69">
        <f t="shared" si="201"/>
        <v>89.790123456790127</v>
      </c>
      <c r="K592" s="60" t="str">
        <f t="shared" si="212"/>
        <v>0</v>
      </c>
      <c r="L592" s="69">
        <f t="shared" si="202"/>
        <v>81.352941176470594</v>
      </c>
      <c r="M592" s="73" t="str">
        <f t="shared" si="213"/>
        <v>0</v>
      </c>
      <c r="N592" s="76">
        <f t="shared" si="203"/>
        <v>0</v>
      </c>
      <c r="O592" s="77">
        <v>260</v>
      </c>
      <c r="Q592" s="71" t="str">
        <f t="shared" si="214"/>
        <v>1</v>
      </c>
      <c r="R592" s="71">
        <f t="shared" si="204"/>
        <v>1</v>
      </c>
      <c r="S592" s="71" t="str">
        <f t="shared" si="215"/>
        <v>0</v>
      </c>
      <c r="T592" s="71">
        <f t="shared" si="205"/>
        <v>0</v>
      </c>
      <c r="U592" s="71" t="str">
        <f t="shared" si="216"/>
        <v>0</v>
      </c>
      <c r="V592" s="71">
        <f t="shared" si="206"/>
        <v>0</v>
      </c>
      <c r="W592" s="71" t="str">
        <f t="shared" si="217"/>
        <v>0</v>
      </c>
      <c r="X592" s="71">
        <f t="shared" si="207"/>
        <v>0</v>
      </c>
      <c r="Y592" s="71" t="str">
        <f t="shared" si="218"/>
        <v>0</v>
      </c>
      <c r="Z592" s="71">
        <f t="shared" si="208"/>
        <v>0</v>
      </c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</row>
    <row r="593" spans="1:39" ht="15.75" thickBot="1">
      <c r="A593" s="102">
        <v>43886.166817129626</v>
      </c>
      <c r="B593" s="64">
        <f>Parâmetros!G582*0.04*46.0055</f>
        <v>6.2935524000000003</v>
      </c>
      <c r="C593" s="97">
        <f t="shared" si="219"/>
        <v>6.2935524000000003</v>
      </c>
      <c r="D593" s="101">
        <f t="shared" si="198"/>
        <v>1.2587104800000002</v>
      </c>
      <c r="E593" s="60" t="str">
        <f t="shared" si="209"/>
        <v>1</v>
      </c>
      <c r="F593" s="69">
        <f t="shared" si="199"/>
        <v>-147.86378640999999</v>
      </c>
      <c r="G593" s="60" t="str">
        <f t="shared" si="210"/>
        <v>0</v>
      </c>
      <c r="H593" s="69">
        <f t="shared" si="200"/>
        <v>-32.931893204999994</v>
      </c>
      <c r="I593" s="60" t="str">
        <f t="shared" si="211"/>
        <v>0</v>
      </c>
      <c r="J593" s="69">
        <f t="shared" si="201"/>
        <v>90.403939061234567</v>
      </c>
      <c r="K593" s="60" t="str">
        <f t="shared" si="212"/>
        <v>0</v>
      </c>
      <c r="L593" s="69">
        <f t="shared" si="202"/>
        <v>82.019317312941169</v>
      </c>
      <c r="M593" s="73" t="str">
        <f t="shared" si="213"/>
        <v>0</v>
      </c>
      <c r="N593" s="76">
        <f t="shared" si="203"/>
        <v>1.2587104800000002</v>
      </c>
      <c r="O593" s="77">
        <v>260</v>
      </c>
      <c r="Q593" s="71" t="str">
        <f t="shared" si="214"/>
        <v>1</v>
      </c>
      <c r="R593" s="71">
        <f t="shared" si="204"/>
        <v>1</v>
      </c>
      <c r="S593" s="71" t="str">
        <f t="shared" si="215"/>
        <v>0</v>
      </c>
      <c r="T593" s="71">
        <f t="shared" si="205"/>
        <v>0</v>
      </c>
      <c r="U593" s="71" t="str">
        <f t="shared" si="216"/>
        <v>0</v>
      </c>
      <c r="V593" s="71">
        <f t="shared" si="206"/>
        <v>0</v>
      </c>
      <c r="W593" s="71" t="str">
        <f t="shared" si="217"/>
        <v>0</v>
      </c>
      <c r="X593" s="71">
        <f t="shared" si="207"/>
        <v>0</v>
      </c>
      <c r="Y593" s="71" t="str">
        <f t="shared" si="218"/>
        <v>0</v>
      </c>
      <c r="Z593" s="71">
        <f t="shared" si="208"/>
        <v>0</v>
      </c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</row>
    <row r="594" spans="1:39" ht="15.75" thickBot="1">
      <c r="A594" s="102">
        <v>43886.208483796298</v>
      </c>
      <c r="B594" s="64">
        <f>Parâmetros!G583*0.04*46.0055</f>
        <v>6.9928359999999996</v>
      </c>
      <c r="C594" s="97">
        <f t="shared" si="219"/>
        <v>6.9928359999999996</v>
      </c>
      <c r="D594" s="101">
        <f t="shared" si="198"/>
        <v>1.3985672</v>
      </c>
      <c r="E594" s="60" t="str">
        <f t="shared" si="209"/>
        <v>1</v>
      </c>
      <c r="F594" s="69">
        <f t="shared" si="199"/>
        <v>-147.18198489999997</v>
      </c>
      <c r="G594" s="60" t="str">
        <f t="shared" si="210"/>
        <v>0</v>
      </c>
      <c r="H594" s="69">
        <f t="shared" si="200"/>
        <v>-32.590992449999987</v>
      </c>
      <c r="I594" s="60" t="str">
        <f t="shared" si="211"/>
        <v>0</v>
      </c>
      <c r="J594" s="69">
        <f t="shared" si="201"/>
        <v>90.472140795061733</v>
      </c>
      <c r="K594" s="60" t="str">
        <f t="shared" si="212"/>
        <v>0</v>
      </c>
      <c r="L594" s="69">
        <f t="shared" si="202"/>
        <v>82.093359105882328</v>
      </c>
      <c r="M594" s="73" t="str">
        <f t="shared" si="213"/>
        <v>0</v>
      </c>
      <c r="N594" s="76">
        <f t="shared" si="203"/>
        <v>1.3985672</v>
      </c>
      <c r="O594" s="77">
        <v>260</v>
      </c>
      <c r="Q594" s="71" t="str">
        <f t="shared" si="214"/>
        <v>1</v>
      </c>
      <c r="R594" s="71">
        <f t="shared" si="204"/>
        <v>1</v>
      </c>
      <c r="S594" s="71" t="str">
        <f t="shared" si="215"/>
        <v>0</v>
      </c>
      <c r="T594" s="71">
        <f t="shared" si="205"/>
        <v>0</v>
      </c>
      <c r="U594" s="71" t="str">
        <f t="shared" si="216"/>
        <v>0</v>
      </c>
      <c r="V594" s="71">
        <f t="shared" si="206"/>
        <v>0</v>
      </c>
      <c r="W594" s="71" t="str">
        <f t="shared" si="217"/>
        <v>0</v>
      </c>
      <c r="X594" s="71">
        <f t="shared" si="207"/>
        <v>0</v>
      </c>
      <c r="Y594" s="71" t="str">
        <f t="shared" si="218"/>
        <v>0</v>
      </c>
      <c r="Z594" s="71">
        <f t="shared" si="208"/>
        <v>0</v>
      </c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</row>
    <row r="595" spans="1:39" ht="15.75" thickBot="1">
      <c r="A595" s="102">
        <v>43886.250150462962</v>
      </c>
      <c r="B595" s="64">
        <f>Parâmetros!G584*0.04*46.0055</f>
        <v>9.3851219999999991</v>
      </c>
      <c r="C595" s="97">
        <f t="shared" si="219"/>
        <v>9.3851219999999991</v>
      </c>
      <c r="D595" s="101">
        <f t="shared" si="198"/>
        <v>1.8770243999999998</v>
      </c>
      <c r="E595" s="60" t="str">
        <f t="shared" si="209"/>
        <v>1</v>
      </c>
      <c r="F595" s="69">
        <f t="shared" si="199"/>
        <v>-144.84950605000003</v>
      </c>
      <c r="G595" s="60" t="str">
        <f t="shared" si="210"/>
        <v>0</v>
      </c>
      <c r="H595" s="69">
        <f t="shared" si="200"/>
        <v>-31.424753025000015</v>
      </c>
      <c r="I595" s="60" t="str">
        <f t="shared" si="211"/>
        <v>0</v>
      </c>
      <c r="J595" s="69">
        <f t="shared" si="201"/>
        <v>90.70546251604938</v>
      </c>
      <c r="K595" s="60" t="str">
        <f t="shared" si="212"/>
        <v>0</v>
      </c>
      <c r="L595" s="69">
        <f t="shared" si="202"/>
        <v>82.346659976470576</v>
      </c>
      <c r="M595" s="73" t="str">
        <f t="shared" si="213"/>
        <v>0</v>
      </c>
      <c r="N595" s="76">
        <f t="shared" si="203"/>
        <v>1.8770243999999998</v>
      </c>
      <c r="O595" s="77">
        <v>260</v>
      </c>
      <c r="Q595" s="71" t="str">
        <f t="shared" si="214"/>
        <v>1</v>
      </c>
      <c r="R595" s="71">
        <f t="shared" si="204"/>
        <v>1</v>
      </c>
      <c r="S595" s="71" t="str">
        <f t="shared" si="215"/>
        <v>0</v>
      </c>
      <c r="T595" s="71">
        <f t="shared" si="205"/>
        <v>0</v>
      </c>
      <c r="U595" s="71" t="str">
        <f t="shared" si="216"/>
        <v>0</v>
      </c>
      <c r="V595" s="71">
        <f t="shared" si="206"/>
        <v>0</v>
      </c>
      <c r="W595" s="71" t="str">
        <f t="shared" si="217"/>
        <v>0</v>
      </c>
      <c r="X595" s="71">
        <f t="shared" si="207"/>
        <v>0</v>
      </c>
      <c r="Y595" s="71" t="str">
        <f t="shared" si="218"/>
        <v>0</v>
      </c>
      <c r="Z595" s="71">
        <f t="shared" si="208"/>
        <v>0</v>
      </c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</row>
    <row r="596" spans="1:39" ht="15.75" thickBot="1">
      <c r="A596" s="102">
        <v>43886.291817129626</v>
      </c>
      <c r="B596" s="64">
        <f>Parâmetros!G585*0.04*46.0055</f>
        <v>14.0224764</v>
      </c>
      <c r="C596" s="97">
        <f t="shared" si="219"/>
        <v>14.0224764</v>
      </c>
      <c r="D596" s="101">
        <f t="shared" si="198"/>
        <v>2.8044952800000003</v>
      </c>
      <c r="E596" s="60" t="str">
        <f t="shared" si="209"/>
        <v>1</v>
      </c>
      <c r="F596" s="69">
        <f t="shared" si="199"/>
        <v>-140.32808551000002</v>
      </c>
      <c r="G596" s="60" t="str">
        <f t="shared" si="210"/>
        <v>0</v>
      </c>
      <c r="H596" s="69">
        <f t="shared" si="200"/>
        <v>-29.164042755000011</v>
      </c>
      <c r="I596" s="60" t="str">
        <f t="shared" si="211"/>
        <v>0</v>
      </c>
      <c r="J596" s="69">
        <f t="shared" si="201"/>
        <v>91.157747698271606</v>
      </c>
      <c r="K596" s="60" t="str">
        <f t="shared" si="212"/>
        <v>0</v>
      </c>
      <c r="L596" s="69">
        <f t="shared" si="202"/>
        <v>82.837673971764701</v>
      </c>
      <c r="M596" s="73" t="str">
        <f t="shared" si="213"/>
        <v>0</v>
      </c>
      <c r="N596" s="76">
        <f t="shared" si="203"/>
        <v>2.8044952800000003</v>
      </c>
      <c r="O596" s="77">
        <v>260</v>
      </c>
      <c r="Q596" s="71" t="str">
        <f t="shared" si="214"/>
        <v>1</v>
      </c>
      <c r="R596" s="71">
        <f t="shared" si="204"/>
        <v>1</v>
      </c>
      <c r="S596" s="71" t="str">
        <f t="shared" si="215"/>
        <v>0</v>
      </c>
      <c r="T596" s="71">
        <f t="shared" si="205"/>
        <v>0</v>
      </c>
      <c r="U596" s="71" t="str">
        <f t="shared" si="216"/>
        <v>0</v>
      </c>
      <c r="V596" s="71">
        <f t="shared" si="206"/>
        <v>0</v>
      </c>
      <c r="W596" s="71" t="str">
        <f t="shared" si="217"/>
        <v>0</v>
      </c>
      <c r="X596" s="71">
        <f t="shared" si="207"/>
        <v>0</v>
      </c>
      <c r="Y596" s="71" t="str">
        <f t="shared" si="218"/>
        <v>0</v>
      </c>
      <c r="Z596" s="71">
        <f t="shared" si="208"/>
        <v>0</v>
      </c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</row>
    <row r="597" spans="1:39" ht="15.75" thickBot="1">
      <c r="A597" s="102">
        <v>43886.333483796298</v>
      </c>
      <c r="B597" s="64">
        <f>Parâmetros!G586*0.04*46.0055</f>
        <v>11.390961799999999</v>
      </c>
      <c r="C597" s="97">
        <f t="shared" si="219"/>
        <v>11.390961799999999</v>
      </c>
      <c r="D597" s="101">
        <f t="shared" si="198"/>
        <v>2.2781923599999998</v>
      </c>
      <c r="E597" s="60" t="str">
        <f t="shared" si="209"/>
        <v>1</v>
      </c>
      <c r="F597" s="69">
        <f t="shared" si="199"/>
        <v>-142.89381224499996</v>
      </c>
      <c r="G597" s="60" t="str">
        <f t="shared" si="210"/>
        <v>0</v>
      </c>
      <c r="H597" s="69">
        <f t="shared" si="200"/>
        <v>-30.446906122499982</v>
      </c>
      <c r="I597" s="60" t="str">
        <f t="shared" si="211"/>
        <v>0</v>
      </c>
      <c r="J597" s="69">
        <f t="shared" si="201"/>
        <v>90.901093805185184</v>
      </c>
      <c r="K597" s="60" t="str">
        <f t="shared" si="212"/>
        <v>0</v>
      </c>
      <c r="L597" s="69">
        <f t="shared" si="202"/>
        <v>82.559043014117634</v>
      </c>
      <c r="M597" s="73" t="str">
        <f t="shared" si="213"/>
        <v>0</v>
      </c>
      <c r="N597" s="76">
        <f t="shared" si="203"/>
        <v>2.2781923599999998</v>
      </c>
      <c r="O597" s="77">
        <v>260</v>
      </c>
      <c r="Q597" s="71" t="str">
        <f t="shared" si="214"/>
        <v>1</v>
      </c>
      <c r="R597" s="71">
        <f t="shared" si="204"/>
        <v>1</v>
      </c>
      <c r="S597" s="71" t="str">
        <f t="shared" si="215"/>
        <v>0</v>
      </c>
      <c r="T597" s="71">
        <f t="shared" si="205"/>
        <v>0</v>
      </c>
      <c r="U597" s="71" t="str">
        <f t="shared" si="216"/>
        <v>0</v>
      </c>
      <c r="V597" s="71">
        <f t="shared" si="206"/>
        <v>0</v>
      </c>
      <c r="W597" s="71" t="str">
        <f t="shared" si="217"/>
        <v>0</v>
      </c>
      <c r="X597" s="71">
        <f t="shared" si="207"/>
        <v>0</v>
      </c>
      <c r="Y597" s="71" t="str">
        <f t="shared" si="218"/>
        <v>0</v>
      </c>
      <c r="Z597" s="71">
        <f t="shared" si="208"/>
        <v>0</v>
      </c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</row>
    <row r="598" spans="1:39" ht="15.75" thickBot="1">
      <c r="A598" s="102">
        <v>43886.375150462962</v>
      </c>
      <c r="B598" s="64">
        <f>Parâmetros!G587*0.04*46.0055</f>
        <v>8.7410449999999997</v>
      </c>
      <c r="C598" s="97">
        <f t="shared" si="219"/>
        <v>8.7410449999999997</v>
      </c>
      <c r="D598" s="101">
        <f t="shared" si="198"/>
        <v>1.7482090000000001</v>
      </c>
      <c r="E598" s="60" t="str">
        <f t="shared" si="209"/>
        <v>1</v>
      </c>
      <c r="F598" s="69">
        <f t="shared" si="199"/>
        <v>-145.47748112500003</v>
      </c>
      <c r="G598" s="60" t="str">
        <f t="shared" si="210"/>
        <v>0</v>
      </c>
      <c r="H598" s="69">
        <f t="shared" si="200"/>
        <v>-31.738740562500013</v>
      </c>
      <c r="I598" s="60" t="str">
        <f t="shared" si="211"/>
        <v>0</v>
      </c>
      <c r="J598" s="69">
        <f t="shared" si="201"/>
        <v>90.642645129629628</v>
      </c>
      <c r="K598" s="60" t="str">
        <f t="shared" si="212"/>
        <v>0</v>
      </c>
      <c r="L598" s="69">
        <f t="shared" si="202"/>
        <v>82.278463588235283</v>
      </c>
      <c r="M598" s="73" t="str">
        <f t="shared" si="213"/>
        <v>0</v>
      </c>
      <c r="N598" s="76">
        <f t="shared" si="203"/>
        <v>1.7482090000000001</v>
      </c>
      <c r="O598" s="77">
        <v>260</v>
      </c>
      <c r="Q598" s="71" t="str">
        <f t="shared" si="214"/>
        <v>1</v>
      </c>
      <c r="R598" s="71">
        <f t="shared" si="204"/>
        <v>1</v>
      </c>
      <c r="S598" s="71" t="str">
        <f t="shared" si="215"/>
        <v>0</v>
      </c>
      <c r="T598" s="71">
        <f t="shared" si="205"/>
        <v>0</v>
      </c>
      <c r="U598" s="71" t="str">
        <f t="shared" si="216"/>
        <v>0</v>
      </c>
      <c r="V598" s="71">
        <f t="shared" si="206"/>
        <v>0</v>
      </c>
      <c r="W598" s="71" t="str">
        <f t="shared" si="217"/>
        <v>0</v>
      </c>
      <c r="X598" s="71">
        <f t="shared" si="207"/>
        <v>0</v>
      </c>
      <c r="Y598" s="71" t="str">
        <f t="shared" si="218"/>
        <v>0</v>
      </c>
      <c r="Z598" s="71">
        <f t="shared" si="208"/>
        <v>0</v>
      </c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</row>
    <row r="599" spans="1:39" ht="15.75" thickBot="1">
      <c r="A599" s="102">
        <v>43886.416817129626</v>
      </c>
      <c r="B599" s="64">
        <f>Parâmetros!G588*0.04*46.0055</f>
        <v>7.0480425999999996</v>
      </c>
      <c r="C599" s="97">
        <f t="shared" si="219"/>
        <v>7.0480425999999996</v>
      </c>
      <c r="D599" s="101">
        <f t="shared" si="198"/>
        <v>1.4096085199999999</v>
      </c>
      <c r="E599" s="60" t="str">
        <f t="shared" si="209"/>
        <v>1</v>
      </c>
      <c r="F599" s="69">
        <f t="shared" si="199"/>
        <v>-147.12815846500001</v>
      </c>
      <c r="G599" s="60" t="str">
        <f t="shared" si="210"/>
        <v>0</v>
      </c>
      <c r="H599" s="69">
        <f t="shared" si="200"/>
        <v>-32.564079232500006</v>
      </c>
      <c r="I599" s="60" t="str">
        <f t="shared" si="211"/>
        <v>0</v>
      </c>
      <c r="J599" s="69">
        <f t="shared" si="201"/>
        <v>90.477525142469133</v>
      </c>
      <c r="K599" s="60" t="str">
        <f t="shared" si="212"/>
        <v>0</v>
      </c>
      <c r="L599" s="69">
        <f t="shared" si="202"/>
        <v>82.099204510588237</v>
      </c>
      <c r="M599" s="73" t="str">
        <f t="shared" si="213"/>
        <v>0</v>
      </c>
      <c r="N599" s="76">
        <f t="shared" si="203"/>
        <v>1.4096085199999999</v>
      </c>
      <c r="O599" s="77">
        <v>260</v>
      </c>
      <c r="Q599" s="71" t="str">
        <f t="shared" si="214"/>
        <v>1</v>
      </c>
      <c r="R599" s="71">
        <f t="shared" si="204"/>
        <v>1</v>
      </c>
      <c r="S599" s="71" t="str">
        <f t="shared" si="215"/>
        <v>0</v>
      </c>
      <c r="T599" s="71">
        <f t="shared" si="205"/>
        <v>0</v>
      </c>
      <c r="U599" s="71" t="str">
        <f t="shared" si="216"/>
        <v>0</v>
      </c>
      <c r="V599" s="71">
        <f t="shared" si="206"/>
        <v>0</v>
      </c>
      <c r="W599" s="71" t="str">
        <f t="shared" si="217"/>
        <v>0</v>
      </c>
      <c r="X599" s="71">
        <f t="shared" si="207"/>
        <v>0</v>
      </c>
      <c r="Y599" s="71" t="str">
        <f t="shared" si="218"/>
        <v>0</v>
      </c>
      <c r="Z599" s="71">
        <f t="shared" si="208"/>
        <v>0</v>
      </c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</row>
    <row r="600" spans="1:39" ht="15.75" thickBot="1">
      <c r="A600" s="102">
        <v>43886.458483796298</v>
      </c>
      <c r="B600" s="64">
        <f>Parâmetros!G589*0.04*46.0055</f>
        <v>7.4896954000000013</v>
      </c>
      <c r="C600" s="97">
        <f t="shared" si="219"/>
        <v>7.4896954000000013</v>
      </c>
      <c r="D600" s="101">
        <f t="shared" si="198"/>
        <v>1.4979390800000003</v>
      </c>
      <c r="E600" s="60" t="str">
        <f t="shared" si="209"/>
        <v>1</v>
      </c>
      <c r="F600" s="69">
        <f t="shared" si="199"/>
        <v>-146.69754698500003</v>
      </c>
      <c r="G600" s="60" t="str">
        <f t="shared" si="210"/>
        <v>0</v>
      </c>
      <c r="H600" s="69">
        <f t="shared" si="200"/>
        <v>-32.348773492500015</v>
      </c>
      <c r="I600" s="60" t="str">
        <f t="shared" si="211"/>
        <v>0</v>
      </c>
      <c r="J600" s="69">
        <f t="shared" si="201"/>
        <v>90.520599921728405</v>
      </c>
      <c r="K600" s="60" t="str">
        <f t="shared" si="212"/>
        <v>0</v>
      </c>
      <c r="L600" s="69">
        <f t="shared" si="202"/>
        <v>82.145967748235307</v>
      </c>
      <c r="M600" s="73" t="str">
        <f t="shared" si="213"/>
        <v>0</v>
      </c>
      <c r="N600" s="76">
        <f t="shared" si="203"/>
        <v>1.4979390800000003</v>
      </c>
      <c r="O600" s="77">
        <v>260</v>
      </c>
      <c r="Q600" s="71" t="str">
        <f t="shared" si="214"/>
        <v>1</v>
      </c>
      <c r="R600" s="71">
        <f t="shared" si="204"/>
        <v>1</v>
      </c>
      <c r="S600" s="71" t="str">
        <f t="shared" si="215"/>
        <v>0</v>
      </c>
      <c r="T600" s="71">
        <f t="shared" si="205"/>
        <v>0</v>
      </c>
      <c r="U600" s="71" t="str">
        <f t="shared" si="216"/>
        <v>0</v>
      </c>
      <c r="V600" s="71">
        <f t="shared" si="206"/>
        <v>0</v>
      </c>
      <c r="W600" s="71" t="str">
        <f t="shared" si="217"/>
        <v>0</v>
      </c>
      <c r="X600" s="71">
        <f t="shared" si="207"/>
        <v>0</v>
      </c>
      <c r="Y600" s="71" t="str">
        <f t="shared" si="218"/>
        <v>0</v>
      </c>
      <c r="Z600" s="71">
        <f t="shared" si="208"/>
        <v>0</v>
      </c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</row>
    <row r="601" spans="1:39" ht="15.75" thickBot="1">
      <c r="A601" s="102">
        <v>43886.500150462962</v>
      </c>
      <c r="B601" s="64">
        <f>Parâmetros!G590*0.04*46.0055</f>
        <v>6.7904118000000002</v>
      </c>
      <c r="C601" s="97">
        <f t="shared" si="219"/>
        <v>6.7904118000000002</v>
      </c>
      <c r="D601" s="101">
        <f t="shared" si="198"/>
        <v>1.35808236</v>
      </c>
      <c r="E601" s="60" t="str">
        <f t="shared" si="209"/>
        <v>1</v>
      </c>
      <c r="F601" s="69">
        <f t="shared" si="199"/>
        <v>-147.37934849500002</v>
      </c>
      <c r="G601" s="60" t="str">
        <f t="shared" si="210"/>
        <v>0</v>
      </c>
      <c r="H601" s="69">
        <f t="shared" si="200"/>
        <v>-32.689674247500008</v>
      </c>
      <c r="I601" s="60" t="str">
        <f t="shared" si="211"/>
        <v>0</v>
      </c>
      <c r="J601" s="69">
        <f t="shared" si="201"/>
        <v>90.452398187901238</v>
      </c>
      <c r="K601" s="60" t="str">
        <f t="shared" si="212"/>
        <v>0</v>
      </c>
      <c r="L601" s="69">
        <f t="shared" si="202"/>
        <v>82.071925955294105</v>
      </c>
      <c r="M601" s="73" t="str">
        <f t="shared" si="213"/>
        <v>0</v>
      </c>
      <c r="N601" s="76">
        <f t="shared" si="203"/>
        <v>1.35808236</v>
      </c>
      <c r="O601" s="77">
        <v>260</v>
      </c>
      <c r="Q601" s="71" t="str">
        <f t="shared" si="214"/>
        <v>1</v>
      </c>
      <c r="R601" s="71">
        <f t="shared" si="204"/>
        <v>1</v>
      </c>
      <c r="S601" s="71" t="str">
        <f t="shared" si="215"/>
        <v>0</v>
      </c>
      <c r="T601" s="71">
        <f t="shared" si="205"/>
        <v>0</v>
      </c>
      <c r="U601" s="71" t="str">
        <f t="shared" si="216"/>
        <v>0</v>
      </c>
      <c r="V601" s="71">
        <f t="shared" si="206"/>
        <v>0</v>
      </c>
      <c r="W601" s="71" t="str">
        <f t="shared" si="217"/>
        <v>0</v>
      </c>
      <c r="X601" s="71">
        <f t="shared" si="207"/>
        <v>0</v>
      </c>
      <c r="Y601" s="71" t="str">
        <f t="shared" si="218"/>
        <v>0</v>
      </c>
      <c r="Z601" s="71">
        <f t="shared" si="208"/>
        <v>0</v>
      </c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</row>
    <row r="602" spans="1:39" ht="15.75" thickBot="1">
      <c r="A602" s="102">
        <v>43886.541817129626</v>
      </c>
      <c r="B602" s="64">
        <f>Parâmetros!G591*0.04*46.0055</f>
        <v>6.4775744</v>
      </c>
      <c r="C602" s="97">
        <f t="shared" si="219"/>
        <v>6.4775744</v>
      </c>
      <c r="D602" s="101">
        <f t="shared" si="198"/>
        <v>1.2955148799999998</v>
      </c>
      <c r="E602" s="60" t="str">
        <f t="shared" si="209"/>
        <v>1</v>
      </c>
      <c r="F602" s="69">
        <f t="shared" si="199"/>
        <v>-147.68436496000001</v>
      </c>
      <c r="G602" s="60" t="str">
        <f t="shared" si="210"/>
        <v>0</v>
      </c>
      <c r="H602" s="69">
        <f t="shared" si="200"/>
        <v>-32.842182480000005</v>
      </c>
      <c r="I602" s="60" t="str">
        <f t="shared" si="211"/>
        <v>0</v>
      </c>
      <c r="J602" s="69">
        <f t="shared" si="201"/>
        <v>90.421886885925915</v>
      </c>
      <c r="K602" s="60" t="str">
        <f t="shared" si="212"/>
        <v>0</v>
      </c>
      <c r="L602" s="69">
        <f t="shared" si="202"/>
        <v>82.038801995294136</v>
      </c>
      <c r="M602" s="73" t="str">
        <f t="shared" si="213"/>
        <v>0</v>
      </c>
      <c r="N602" s="76">
        <f t="shared" si="203"/>
        <v>1.2955148799999998</v>
      </c>
      <c r="O602" s="77">
        <v>260</v>
      </c>
      <c r="Q602" s="71" t="str">
        <f t="shared" si="214"/>
        <v>1</v>
      </c>
      <c r="R602" s="71">
        <f t="shared" si="204"/>
        <v>1</v>
      </c>
      <c r="S602" s="71" t="str">
        <f t="shared" si="215"/>
        <v>0</v>
      </c>
      <c r="T602" s="71">
        <f t="shared" si="205"/>
        <v>0</v>
      </c>
      <c r="U602" s="71" t="str">
        <f t="shared" si="216"/>
        <v>0</v>
      </c>
      <c r="V602" s="71">
        <f t="shared" si="206"/>
        <v>0</v>
      </c>
      <c r="W602" s="71" t="str">
        <f t="shared" si="217"/>
        <v>0</v>
      </c>
      <c r="X602" s="71">
        <f t="shared" si="207"/>
        <v>0</v>
      </c>
      <c r="Y602" s="71" t="str">
        <f t="shared" si="218"/>
        <v>0</v>
      </c>
      <c r="Z602" s="71">
        <f t="shared" si="208"/>
        <v>0</v>
      </c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</row>
    <row r="603" spans="1:39" ht="15.75" thickBot="1">
      <c r="A603" s="102">
        <v>43886.583483796298</v>
      </c>
      <c r="B603" s="64">
        <f>Parâmetros!G592*0.04*46.0055</f>
        <v>6.4407700000000006</v>
      </c>
      <c r="C603" s="97">
        <f t="shared" si="219"/>
        <v>6.4407700000000006</v>
      </c>
      <c r="D603" s="101">
        <f t="shared" si="198"/>
        <v>1.2881540000000002</v>
      </c>
      <c r="E603" s="60" t="str">
        <f t="shared" si="209"/>
        <v>1</v>
      </c>
      <c r="F603" s="69">
        <f t="shared" si="199"/>
        <v>-147.72024924999999</v>
      </c>
      <c r="G603" s="60" t="str">
        <f t="shared" si="210"/>
        <v>0</v>
      </c>
      <c r="H603" s="69">
        <f t="shared" si="200"/>
        <v>-32.860124624999997</v>
      </c>
      <c r="I603" s="60" t="str">
        <f t="shared" si="211"/>
        <v>0</v>
      </c>
      <c r="J603" s="69">
        <f t="shared" si="201"/>
        <v>90.418297320987648</v>
      </c>
      <c r="K603" s="60" t="str">
        <f t="shared" si="212"/>
        <v>0</v>
      </c>
      <c r="L603" s="69">
        <f t="shared" si="202"/>
        <v>82.034905058823512</v>
      </c>
      <c r="M603" s="73" t="str">
        <f t="shared" si="213"/>
        <v>0</v>
      </c>
      <c r="N603" s="76">
        <f t="shared" si="203"/>
        <v>1.2881540000000002</v>
      </c>
      <c r="O603" s="77">
        <v>260</v>
      </c>
      <c r="Q603" s="71" t="str">
        <f t="shared" si="214"/>
        <v>1</v>
      </c>
      <c r="R603" s="71">
        <f t="shared" si="204"/>
        <v>1</v>
      </c>
      <c r="S603" s="71" t="str">
        <f t="shared" si="215"/>
        <v>0</v>
      </c>
      <c r="T603" s="71">
        <f t="shared" si="205"/>
        <v>0</v>
      </c>
      <c r="U603" s="71" t="str">
        <f t="shared" si="216"/>
        <v>0</v>
      </c>
      <c r="V603" s="71">
        <f t="shared" si="206"/>
        <v>0</v>
      </c>
      <c r="W603" s="71" t="str">
        <f t="shared" si="217"/>
        <v>0</v>
      </c>
      <c r="X603" s="71">
        <f t="shared" si="207"/>
        <v>0</v>
      </c>
      <c r="Y603" s="71" t="str">
        <f t="shared" si="218"/>
        <v>0</v>
      </c>
      <c r="Z603" s="71">
        <f t="shared" si="208"/>
        <v>0</v>
      </c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</row>
    <row r="604" spans="1:39" ht="15.75" thickBot="1">
      <c r="A604" s="102">
        <v>43886.625150462962</v>
      </c>
      <c r="B604" s="64">
        <f>Parâmetros!G593*0.04*46.0055</f>
        <v>6.5879875999999991</v>
      </c>
      <c r="C604" s="97">
        <f t="shared" si="219"/>
        <v>6.5879875999999991</v>
      </c>
      <c r="D604" s="101">
        <f t="shared" si="198"/>
        <v>1.3175975199999999</v>
      </c>
      <c r="E604" s="60" t="str">
        <f t="shared" si="209"/>
        <v>1</v>
      </c>
      <c r="F604" s="69">
        <f t="shared" si="199"/>
        <v>-147.57671209</v>
      </c>
      <c r="G604" s="60" t="str">
        <f t="shared" si="210"/>
        <v>0</v>
      </c>
      <c r="H604" s="69">
        <f t="shared" si="200"/>
        <v>-32.788356045</v>
      </c>
      <c r="I604" s="60" t="str">
        <f t="shared" si="211"/>
        <v>0</v>
      </c>
      <c r="J604" s="69">
        <f t="shared" si="201"/>
        <v>90.432655580740743</v>
      </c>
      <c r="K604" s="60" t="str">
        <f t="shared" si="212"/>
        <v>0</v>
      </c>
      <c r="L604" s="69">
        <f t="shared" si="202"/>
        <v>82.050492804705868</v>
      </c>
      <c r="M604" s="73" t="str">
        <f t="shared" si="213"/>
        <v>0</v>
      </c>
      <c r="N604" s="76">
        <f t="shared" si="203"/>
        <v>1.3175975199999999</v>
      </c>
      <c r="O604" s="77">
        <v>260</v>
      </c>
      <c r="Q604" s="71" t="str">
        <f t="shared" si="214"/>
        <v>1</v>
      </c>
      <c r="R604" s="71">
        <f t="shared" si="204"/>
        <v>1</v>
      </c>
      <c r="S604" s="71" t="str">
        <f t="shared" si="215"/>
        <v>0</v>
      </c>
      <c r="T604" s="71">
        <f t="shared" si="205"/>
        <v>0</v>
      </c>
      <c r="U604" s="71" t="str">
        <f t="shared" si="216"/>
        <v>0</v>
      </c>
      <c r="V604" s="71">
        <f t="shared" si="206"/>
        <v>0</v>
      </c>
      <c r="W604" s="71" t="str">
        <f t="shared" si="217"/>
        <v>0</v>
      </c>
      <c r="X604" s="71">
        <f t="shared" si="207"/>
        <v>0</v>
      </c>
      <c r="Y604" s="71" t="str">
        <f t="shared" si="218"/>
        <v>0</v>
      </c>
      <c r="Z604" s="71">
        <f t="shared" si="208"/>
        <v>0</v>
      </c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</row>
    <row r="605" spans="1:39" ht="15.75" thickBot="1">
      <c r="A605" s="102">
        <v>43886.666817129626</v>
      </c>
      <c r="B605" s="64">
        <f>Parâmetros!G594*0.04*46.0055</f>
        <v>6.3855633999999997</v>
      </c>
      <c r="C605" s="97">
        <f t="shared" si="219"/>
        <v>6.3855633999999997</v>
      </c>
      <c r="D605" s="101">
        <f t="shared" si="198"/>
        <v>1.2771126799999999</v>
      </c>
      <c r="E605" s="60" t="str">
        <f t="shared" si="209"/>
        <v>1</v>
      </c>
      <c r="F605" s="69">
        <f t="shared" si="199"/>
        <v>-147.77407568499999</v>
      </c>
      <c r="G605" s="60" t="str">
        <f t="shared" si="210"/>
        <v>0</v>
      </c>
      <c r="H605" s="69">
        <f t="shared" si="200"/>
        <v>-32.887037842499993</v>
      </c>
      <c r="I605" s="60" t="str">
        <f t="shared" si="211"/>
        <v>0</v>
      </c>
      <c r="J605" s="69">
        <f t="shared" si="201"/>
        <v>90.412912973580248</v>
      </c>
      <c r="K605" s="60" t="str">
        <f t="shared" si="212"/>
        <v>0</v>
      </c>
      <c r="L605" s="69">
        <f t="shared" si="202"/>
        <v>82.029059654117646</v>
      </c>
      <c r="M605" s="73" t="str">
        <f t="shared" si="213"/>
        <v>0</v>
      </c>
      <c r="N605" s="76">
        <f t="shared" si="203"/>
        <v>1.2771126799999999</v>
      </c>
      <c r="O605" s="77">
        <v>260</v>
      </c>
      <c r="Q605" s="71" t="str">
        <f t="shared" si="214"/>
        <v>1</v>
      </c>
      <c r="R605" s="71">
        <f t="shared" si="204"/>
        <v>1</v>
      </c>
      <c r="S605" s="71" t="str">
        <f t="shared" si="215"/>
        <v>0</v>
      </c>
      <c r="T605" s="71">
        <f t="shared" si="205"/>
        <v>0</v>
      </c>
      <c r="U605" s="71" t="str">
        <f t="shared" si="216"/>
        <v>0</v>
      </c>
      <c r="V605" s="71">
        <f t="shared" si="206"/>
        <v>0</v>
      </c>
      <c r="W605" s="71" t="str">
        <f t="shared" si="217"/>
        <v>0</v>
      </c>
      <c r="X605" s="71">
        <f t="shared" si="207"/>
        <v>0</v>
      </c>
      <c r="Y605" s="71" t="str">
        <f t="shared" si="218"/>
        <v>0</v>
      </c>
      <c r="Z605" s="71">
        <f t="shared" si="208"/>
        <v>0</v>
      </c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</row>
    <row r="606" spans="1:39" ht="15.75" thickBot="1">
      <c r="A606" s="102">
        <v>43886.708483796298</v>
      </c>
      <c r="B606" s="64">
        <f>Parâmetros!G595*0.04*46.0055</f>
        <v>6.8640205999999999</v>
      </c>
      <c r="C606" s="97">
        <f t="shared" si="219"/>
        <v>6.8640205999999999</v>
      </c>
      <c r="D606" s="101">
        <f t="shared" si="198"/>
        <v>1.3728041199999999</v>
      </c>
      <c r="E606" s="60" t="str">
        <f t="shared" si="209"/>
        <v>1</v>
      </c>
      <c r="F606" s="69">
        <f t="shared" si="199"/>
        <v>-147.30757991500002</v>
      </c>
      <c r="G606" s="60" t="str">
        <f t="shared" si="210"/>
        <v>0</v>
      </c>
      <c r="H606" s="69">
        <f t="shared" si="200"/>
        <v>-32.65378995750001</v>
      </c>
      <c r="I606" s="60" t="str">
        <f t="shared" si="211"/>
        <v>0</v>
      </c>
      <c r="J606" s="69">
        <f t="shared" si="201"/>
        <v>90.459577317777786</v>
      </c>
      <c r="K606" s="60" t="str">
        <f t="shared" si="212"/>
        <v>0</v>
      </c>
      <c r="L606" s="69">
        <f t="shared" si="202"/>
        <v>82.079719828235284</v>
      </c>
      <c r="M606" s="73" t="str">
        <f t="shared" si="213"/>
        <v>0</v>
      </c>
      <c r="N606" s="76">
        <f t="shared" si="203"/>
        <v>1.3728041199999999</v>
      </c>
      <c r="O606" s="77">
        <v>260</v>
      </c>
      <c r="Q606" s="71" t="str">
        <f t="shared" si="214"/>
        <v>1</v>
      </c>
      <c r="R606" s="71">
        <f t="shared" si="204"/>
        <v>1</v>
      </c>
      <c r="S606" s="71" t="str">
        <f t="shared" si="215"/>
        <v>0</v>
      </c>
      <c r="T606" s="71">
        <f t="shared" si="205"/>
        <v>0</v>
      </c>
      <c r="U606" s="71" t="str">
        <f t="shared" si="216"/>
        <v>0</v>
      </c>
      <c r="V606" s="71">
        <f t="shared" si="206"/>
        <v>0</v>
      </c>
      <c r="W606" s="71" t="str">
        <f t="shared" si="217"/>
        <v>0</v>
      </c>
      <c r="X606" s="71">
        <f t="shared" si="207"/>
        <v>0</v>
      </c>
      <c r="Y606" s="71" t="str">
        <f t="shared" si="218"/>
        <v>0</v>
      </c>
      <c r="Z606" s="71">
        <f t="shared" si="208"/>
        <v>0</v>
      </c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</row>
    <row r="607" spans="1:39" ht="15.75" thickBot="1">
      <c r="A607" s="102">
        <v>43886.750150462962</v>
      </c>
      <c r="B607" s="64">
        <f>Parâmetros!G596*0.04*46.0055</f>
        <v>7.029640399999999</v>
      </c>
      <c r="C607" s="97">
        <f t="shared" si="219"/>
        <v>7.029640399999999</v>
      </c>
      <c r="D607" s="101">
        <f t="shared" si="198"/>
        <v>1.4059280799999998</v>
      </c>
      <c r="E607" s="60" t="str">
        <f t="shared" si="209"/>
        <v>1</v>
      </c>
      <c r="F607" s="69">
        <f t="shared" si="199"/>
        <v>-147.14610060999999</v>
      </c>
      <c r="G607" s="60" t="str">
        <f t="shared" si="210"/>
        <v>0</v>
      </c>
      <c r="H607" s="69">
        <f t="shared" si="200"/>
        <v>-32.573050304999995</v>
      </c>
      <c r="I607" s="60" t="str">
        <f t="shared" si="211"/>
        <v>0</v>
      </c>
      <c r="J607" s="69">
        <f t="shared" si="201"/>
        <v>90.47573036</v>
      </c>
      <c r="K607" s="60" t="str">
        <f t="shared" si="212"/>
        <v>0</v>
      </c>
      <c r="L607" s="69">
        <f t="shared" si="202"/>
        <v>82.097256042352953</v>
      </c>
      <c r="M607" s="73" t="str">
        <f t="shared" si="213"/>
        <v>0</v>
      </c>
      <c r="N607" s="76">
        <f t="shared" si="203"/>
        <v>1.4059280799999998</v>
      </c>
      <c r="O607" s="77">
        <v>260</v>
      </c>
      <c r="Q607" s="71" t="str">
        <f t="shared" si="214"/>
        <v>1</v>
      </c>
      <c r="R607" s="71">
        <f t="shared" si="204"/>
        <v>1</v>
      </c>
      <c r="S607" s="71" t="str">
        <f t="shared" si="215"/>
        <v>0</v>
      </c>
      <c r="T607" s="71">
        <f t="shared" si="205"/>
        <v>0</v>
      </c>
      <c r="U607" s="71" t="str">
        <f t="shared" si="216"/>
        <v>0</v>
      </c>
      <c r="V607" s="71">
        <f t="shared" si="206"/>
        <v>0</v>
      </c>
      <c r="W607" s="71" t="str">
        <f t="shared" si="217"/>
        <v>0</v>
      </c>
      <c r="X607" s="71">
        <f t="shared" si="207"/>
        <v>0</v>
      </c>
      <c r="Y607" s="71" t="str">
        <f t="shared" si="218"/>
        <v>0</v>
      </c>
      <c r="Z607" s="71">
        <f t="shared" si="208"/>
        <v>0</v>
      </c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</row>
    <row r="608" spans="1:39" ht="15.75" thickBot="1">
      <c r="A608" s="102">
        <v>43886.791817129626</v>
      </c>
      <c r="B608" s="64">
        <f>Parâmetros!G597*0.04*46.0055</f>
        <v>13.378399399999999</v>
      </c>
      <c r="C608" s="97">
        <f t="shared" si="219"/>
        <v>13.378399399999999</v>
      </c>
      <c r="D608" s="101">
        <f t="shared" si="198"/>
        <v>2.6756798799999997</v>
      </c>
      <c r="E608" s="60" t="str">
        <f t="shared" si="209"/>
        <v>1</v>
      </c>
      <c r="F608" s="69">
        <f t="shared" si="199"/>
        <v>-140.95606058499999</v>
      </c>
      <c r="G608" s="60" t="str">
        <f t="shared" si="210"/>
        <v>0</v>
      </c>
      <c r="H608" s="69">
        <f t="shared" si="200"/>
        <v>-29.478030292499994</v>
      </c>
      <c r="I608" s="60" t="str">
        <f t="shared" si="211"/>
        <v>0</v>
      </c>
      <c r="J608" s="69">
        <f t="shared" si="201"/>
        <v>91.094930311851854</v>
      </c>
      <c r="K608" s="60" t="str">
        <f t="shared" si="212"/>
        <v>0</v>
      </c>
      <c r="L608" s="69">
        <f t="shared" si="202"/>
        <v>82.769477583529422</v>
      </c>
      <c r="M608" s="73" t="str">
        <f t="shared" si="213"/>
        <v>0</v>
      </c>
      <c r="N608" s="76">
        <f t="shared" si="203"/>
        <v>2.6756798799999997</v>
      </c>
      <c r="O608" s="77">
        <v>260</v>
      </c>
      <c r="Q608" s="71" t="str">
        <f t="shared" si="214"/>
        <v>1</v>
      </c>
      <c r="R608" s="71">
        <f t="shared" si="204"/>
        <v>1</v>
      </c>
      <c r="S608" s="71" t="str">
        <f t="shared" si="215"/>
        <v>0</v>
      </c>
      <c r="T608" s="71">
        <f t="shared" si="205"/>
        <v>0</v>
      </c>
      <c r="U608" s="71" t="str">
        <f t="shared" si="216"/>
        <v>0</v>
      </c>
      <c r="V608" s="71">
        <f t="shared" si="206"/>
        <v>0</v>
      </c>
      <c r="W608" s="71" t="str">
        <f t="shared" si="217"/>
        <v>0</v>
      </c>
      <c r="X608" s="71">
        <f t="shared" si="207"/>
        <v>0</v>
      </c>
      <c r="Y608" s="71" t="str">
        <f t="shared" si="218"/>
        <v>0</v>
      </c>
      <c r="Z608" s="71">
        <f t="shared" si="208"/>
        <v>0</v>
      </c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</row>
    <row r="609" spans="1:39" ht="15.75" thickBot="1">
      <c r="A609" s="102">
        <v>43886.833483796298</v>
      </c>
      <c r="B609" s="64">
        <f>Parâmetros!G598*0.04*46.0055</f>
        <v>19.8191694</v>
      </c>
      <c r="C609" s="97">
        <f t="shared" si="219"/>
        <v>19.8191694</v>
      </c>
      <c r="D609" s="101">
        <f t="shared" si="198"/>
        <v>3.9638338800000001</v>
      </c>
      <c r="E609" s="60" t="str">
        <f t="shared" si="209"/>
        <v>1</v>
      </c>
      <c r="F609" s="69">
        <f t="shared" si="199"/>
        <v>-134.67630983500001</v>
      </c>
      <c r="G609" s="60" t="str">
        <f t="shared" si="210"/>
        <v>0</v>
      </c>
      <c r="H609" s="69">
        <f t="shared" si="200"/>
        <v>-26.338154917500006</v>
      </c>
      <c r="I609" s="60" t="str">
        <f t="shared" si="211"/>
        <v>0</v>
      </c>
      <c r="J609" s="69">
        <f t="shared" si="201"/>
        <v>91.723104176049389</v>
      </c>
      <c r="K609" s="60" t="str">
        <f t="shared" si="212"/>
        <v>0</v>
      </c>
      <c r="L609" s="69">
        <f t="shared" si="202"/>
        <v>83.45144146588234</v>
      </c>
      <c r="M609" s="73" t="str">
        <f t="shared" si="213"/>
        <v>0</v>
      </c>
      <c r="N609" s="76">
        <f t="shared" si="203"/>
        <v>3.9638338800000001</v>
      </c>
      <c r="O609" s="77">
        <v>260</v>
      </c>
      <c r="Q609" s="71" t="str">
        <f t="shared" si="214"/>
        <v>1</v>
      </c>
      <c r="R609" s="71">
        <f t="shared" si="204"/>
        <v>1</v>
      </c>
      <c r="S609" s="71" t="str">
        <f t="shared" si="215"/>
        <v>0</v>
      </c>
      <c r="T609" s="71">
        <f t="shared" si="205"/>
        <v>0</v>
      </c>
      <c r="U609" s="71" t="str">
        <f t="shared" si="216"/>
        <v>0</v>
      </c>
      <c r="V609" s="71">
        <f t="shared" si="206"/>
        <v>0</v>
      </c>
      <c r="W609" s="71" t="str">
        <f t="shared" si="217"/>
        <v>0</v>
      </c>
      <c r="X609" s="71">
        <f t="shared" si="207"/>
        <v>0</v>
      </c>
      <c r="Y609" s="71" t="str">
        <f t="shared" si="218"/>
        <v>0</v>
      </c>
      <c r="Z609" s="71">
        <f t="shared" si="208"/>
        <v>0</v>
      </c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</row>
    <row r="610" spans="1:39" ht="15.75" thickBot="1">
      <c r="A610" s="102">
        <v>43886.875150462962</v>
      </c>
      <c r="B610" s="64">
        <f>Parâmetros!G599*0.04*46.0055</f>
        <v>14.335313799999998</v>
      </c>
      <c r="C610" s="97">
        <f t="shared" si="219"/>
        <v>14.335313799999998</v>
      </c>
      <c r="D610" s="101">
        <f t="shared" si="198"/>
        <v>2.8670627599999996</v>
      </c>
      <c r="E610" s="60" t="str">
        <f t="shared" si="209"/>
        <v>1</v>
      </c>
      <c r="F610" s="69">
        <f t="shared" si="199"/>
        <v>-140.02306904500003</v>
      </c>
      <c r="G610" s="60" t="str">
        <f t="shared" si="210"/>
        <v>0</v>
      </c>
      <c r="H610" s="69">
        <f t="shared" si="200"/>
        <v>-29.011534522500014</v>
      </c>
      <c r="I610" s="60" t="str">
        <f t="shared" si="211"/>
        <v>0</v>
      </c>
      <c r="J610" s="69">
        <f t="shared" si="201"/>
        <v>91.188259000246916</v>
      </c>
      <c r="K610" s="60" t="str">
        <f t="shared" si="212"/>
        <v>0</v>
      </c>
      <c r="L610" s="69">
        <f t="shared" si="202"/>
        <v>82.870797931764699</v>
      </c>
      <c r="M610" s="73" t="str">
        <f t="shared" si="213"/>
        <v>0</v>
      </c>
      <c r="N610" s="76">
        <f t="shared" si="203"/>
        <v>2.8670627599999996</v>
      </c>
      <c r="O610" s="77">
        <v>260</v>
      </c>
      <c r="Q610" s="71" t="str">
        <f t="shared" si="214"/>
        <v>1</v>
      </c>
      <c r="R610" s="71">
        <f t="shared" si="204"/>
        <v>1</v>
      </c>
      <c r="S610" s="71" t="str">
        <f t="shared" si="215"/>
        <v>0</v>
      </c>
      <c r="T610" s="71">
        <f t="shared" si="205"/>
        <v>0</v>
      </c>
      <c r="U610" s="71" t="str">
        <f t="shared" si="216"/>
        <v>0</v>
      </c>
      <c r="V610" s="71">
        <f t="shared" si="206"/>
        <v>0</v>
      </c>
      <c r="W610" s="71" t="str">
        <f t="shared" si="217"/>
        <v>0</v>
      </c>
      <c r="X610" s="71">
        <f t="shared" si="207"/>
        <v>0</v>
      </c>
      <c r="Y610" s="71" t="str">
        <f t="shared" si="218"/>
        <v>0</v>
      </c>
      <c r="Z610" s="71">
        <f t="shared" si="208"/>
        <v>0</v>
      </c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</row>
    <row r="611" spans="1:39" ht="15.75" thickBot="1">
      <c r="A611" s="102">
        <v>43886.916817129626</v>
      </c>
      <c r="B611" s="64">
        <f>Parâmetros!G600*0.04*46.0055</f>
        <v>15.089803999999997</v>
      </c>
      <c r="C611" s="97">
        <f t="shared" si="219"/>
        <v>15.089803999999997</v>
      </c>
      <c r="D611" s="101">
        <f t="shared" si="198"/>
        <v>3.0179607999999996</v>
      </c>
      <c r="E611" s="60" t="str">
        <f t="shared" si="209"/>
        <v>1</v>
      </c>
      <c r="F611" s="69">
        <f t="shared" si="199"/>
        <v>-139.28744110000002</v>
      </c>
      <c r="G611" s="60" t="str">
        <f t="shared" si="210"/>
        <v>0</v>
      </c>
      <c r="H611" s="69">
        <f t="shared" si="200"/>
        <v>-28.643720550000012</v>
      </c>
      <c r="I611" s="60" t="str">
        <f t="shared" si="211"/>
        <v>0</v>
      </c>
      <c r="J611" s="69">
        <f t="shared" si="201"/>
        <v>91.261845081481482</v>
      </c>
      <c r="K611" s="60" t="str">
        <f t="shared" si="212"/>
        <v>0</v>
      </c>
      <c r="L611" s="69">
        <f t="shared" si="202"/>
        <v>82.950685129411767</v>
      </c>
      <c r="M611" s="73" t="str">
        <f t="shared" si="213"/>
        <v>0</v>
      </c>
      <c r="N611" s="76">
        <f t="shared" si="203"/>
        <v>3.0179607999999996</v>
      </c>
      <c r="O611" s="77">
        <v>260</v>
      </c>
      <c r="Q611" s="71" t="str">
        <f t="shared" si="214"/>
        <v>1</v>
      </c>
      <c r="R611" s="71">
        <f t="shared" si="204"/>
        <v>1</v>
      </c>
      <c r="S611" s="71" t="str">
        <f t="shared" si="215"/>
        <v>0</v>
      </c>
      <c r="T611" s="71">
        <f t="shared" si="205"/>
        <v>0</v>
      </c>
      <c r="U611" s="71" t="str">
        <f t="shared" si="216"/>
        <v>0</v>
      </c>
      <c r="V611" s="71">
        <f t="shared" si="206"/>
        <v>0</v>
      </c>
      <c r="W611" s="71" t="str">
        <f t="shared" si="217"/>
        <v>0</v>
      </c>
      <c r="X611" s="71">
        <f t="shared" si="207"/>
        <v>0</v>
      </c>
      <c r="Y611" s="71" t="str">
        <f t="shared" si="218"/>
        <v>0</v>
      </c>
      <c r="Z611" s="71">
        <f t="shared" si="208"/>
        <v>0</v>
      </c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</row>
    <row r="612" spans="1:39" ht="15.75" thickBot="1">
      <c r="A612" s="102">
        <v>43886.958483796298</v>
      </c>
      <c r="B612" s="64">
        <f>Parâmetros!G601*0.04*46.0055</f>
        <v>22.413879600000001</v>
      </c>
      <c r="C612" s="97">
        <f t="shared" si="219"/>
        <v>22.413879600000001</v>
      </c>
      <c r="D612" s="101">
        <f t="shared" si="198"/>
        <v>4.4827759199999999</v>
      </c>
      <c r="E612" s="60" t="str">
        <f t="shared" si="209"/>
        <v>1</v>
      </c>
      <c r="F612" s="69">
        <f t="shared" si="199"/>
        <v>-132.14646739</v>
      </c>
      <c r="G612" s="60" t="str">
        <f t="shared" si="210"/>
        <v>0</v>
      </c>
      <c r="H612" s="69">
        <f t="shared" si="200"/>
        <v>-25.073233694999999</v>
      </c>
      <c r="I612" s="60" t="str">
        <f t="shared" si="211"/>
        <v>0</v>
      </c>
      <c r="J612" s="69">
        <f t="shared" si="201"/>
        <v>91.976168504197531</v>
      </c>
      <c r="K612" s="60" t="str">
        <f t="shared" si="212"/>
        <v>0</v>
      </c>
      <c r="L612" s="69">
        <f t="shared" si="202"/>
        <v>83.726175487058825</v>
      </c>
      <c r="M612" s="73" t="str">
        <f t="shared" si="213"/>
        <v>0</v>
      </c>
      <c r="N612" s="76">
        <f t="shared" si="203"/>
        <v>4.4827759199999999</v>
      </c>
      <c r="O612" s="77">
        <v>260</v>
      </c>
      <c r="Q612" s="71" t="str">
        <f t="shared" si="214"/>
        <v>1</v>
      </c>
      <c r="R612" s="71">
        <f t="shared" si="204"/>
        <v>1</v>
      </c>
      <c r="S612" s="71" t="str">
        <f t="shared" si="215"/>
        <v>0</v>
      </c>
      <c r="T612" s="71">
        <f t="shared" si="205"/>
        <v>0</v>
      </c>
      <c r="U612" s="71" t="str">
        <f t="shared" si="216"/>
        <v>0</v>
      </c>
      <c r="V612" s="71">
        <f t="shared" si="206"/>
        <v>0</v>
      </c>
      <c r="W612" s="71" t="str">
        <f t="shared" si="217"/>
        <v>0</v>
      </c>
      <c r="X612" s="71">
        <f t="shared" si="207"/>
        <v>0</v>
      </c>
      <c r="Y612" s="71" t="str">
        <f t="shared" si="218"/>
        <v>0</v>
      </c>
      <c r="Z612" s="71">
        <f t="shared" si="208"/>
        <v>0</v>
      </c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</row>
    <row r="613" spans="1:39" ht="15.75" thickBot="1">
      <c r="A613" s="102">
        <v>43887.000150462962</v>
      </c>
      <c r="B613" s="64">
        <f>Parâmetros!G602*0.04*46.0055</f>
        <v>27.621702200000001</v>
      </c>
      <c r="C613" s="97">
        <f t="shared" si="219"/>
        <v>27.621702200000001</v>
      </c>
      <c r="D613" s="101">
        <f t="shared" si="198"/>
        <v>5.5243404400000005</v>
      </c>
      <c r="E613" s="60" t="str">
        <f t="shared" si="209"/>
        <v>1</v>
      </c>
      <c r="F613" s="69">
        <f t="shared" si="199"/>
        <v>-127.06884035499999</v>
      </c>
      <c r="G613" s="60" t="str">
        <f t="shared" si="210"/>
        <v>0</v>
      </c>
      <c r="H613" s="69">
        <f t="shared" si="200"/>
        <v>-22.534420177499996</v>
      </c>
      <c r="I613" s="60" t="str">
        <f t="shared" si="211"/>
        <v>0</v>
      </c>
      <c r="J613" s="69">
        <f t="shared" si="201"/>
        <v>92.484091942962962</v>
      </c>
      <c r="K613" s="60" t="str">
        <f t="shared" si="212"/>
        <v>0</v>
      </c>
      <c r="L613" s="69">
        <f t="shared" si="202"/>
        <v>84.277591997647079</v>
      </c>
      <c r="M613" s="73" t="str">
        <f t="shared" si="213"/>
        <v>0</v>
      </c>
      <c r="N613" s="76">
        <f t="shared" si="203"/>
        <v>5.5243404400000005</v>
      </c>
      <c r="O613" s="77">
        <v>260</v>
      </c>
      <c r="Q613" s="71" t="str">
        <f t="shared" si="214"/>
        <v>1</v>
      </c>
      <c r="R613" s="71">
        <f t="shared" si="204"/>
        <v>1</v>
      </c>
      <c r="S613" s="71" t="str">
        <f t="shared" si="215"/>
        <v>0</v>
      </c>
      <c r="T613" s="71">
        <f t="shared" si="205"/>
        <v>0</v>
      </c>
      <c r="U613" s="71" t="str">
        <f t="shared" si="216"/>
        <v>0</v>
      </c>
      <c r="V613" s="71">
        <f t="shared" si="206"/>
        <v>0</v>
      </c>
      <c r="W613" s="71" t="str">
        <f t="shared" si="217"/>
        <v>0</v>
      </c>
      <c r="X613" s="71">
        <f t="shared" si="207"/>
        <v>0</v>
      </c>
      <c r="Y613" s="71" t="str">
        <f t="shared" si="218"/>
        <v>0</v>
      </c>
      <c r="Z613" s="71">
        <f t="shared" si="208"/>
        <v>0</v>
      </c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</row>
    <row r="614" spans="1:39" ht="15.75" thickBot="1">
      <c r="A614" s="102">
        <v>43887.041817129626</v>
      </c>
      <c r="B614" s="64">
        <f>Parâmetros!G603*0.04*46.0055</f>
        <v>29.829966200000001</v>
      </c>
      <c r="C614" s="97">
        <f t="shared" si="219"/>
        <v>29.829966200000001</v>
      </c>
      <c r="D614" s="101">
        <f t="shared" si="198"/>
        <v>5.9659932400000004</v>
      </c>
      <c r="E614" s="60" t="str">
        <f t="shared" si="209"/>
        <v>1</v>
      </c>
      <c r="F614" s="69">
        <f t="shared" si="199"/>
        <v>-124.915782955</v>
      </c>
      <c r="G614" s="60" t="str">
        <f t="shared" si="210"/>
        <v>0</v>
      </c>
      <c r="H614" s="69">
        <f t="shared" si="200"/>
        <v>-21.457891477499999</v>
      </c>
      <c r="I614" s="60" t="str">
        <f t="shared" si="211"/>
        <v>0</v>
      </c>
      <c r="J614" s="69">
        <f t="shared" si="201"/>
        <v>92.699465839259261</v>
      </c>
      <c r="K614" s="60" t="str">
        <f t="shared" si="212"/>
        <v>0</v>
      </c>
      <c r="L614" s="69">
        <f t="shared" si="202"/>
        <v>84.511408185882345</v>
      </c>
      <c r="M614" s="73" t="str">
        <f t="shared" si="213"/>
        <v>0</v>
      </c>
      <c r="N614" s="76">
        <f t="shared" si="203"/>
        <v>5.9659932400000004</v>
      </c>
      <c r="O614" s="77">
        <v>260</v>
      </c>
      <c r="Q614" s="71" t="str">
        <f t="shared" si="214"/>
        <v>1</v>
      </c>
      <c r="R614" s="71">
        <f t="shared" si="204"/>
        <v>1</v>
      </c>
      <c r="S614" s="71" t="str">
        <f t="shared" si="215"/>
        <v>0</v>
      </c>
      <c r="T614" s="71">
        <f t="shared" si="205"/>
        <v>0</v>
      </c>
      <c r="U614" s="71" t="str">
        <f t="shared" si="216"/>
        <v>0</v>
      </c>
      <c r="V614" s="71">
        <f t="shared" si="206"/>
        <v>0</v>
      </c>
      <c r="W614" s="71" t="str">
        <f t="shared" si="217"/>
        <v>0</v>
      </c>
      <c r="X614" s="71">
        <f t="shared" si="207"/>
        <v>0</v>
      </c>
      <c r="Y614" s="71" t="str">
        <f t="shared" si="218"/>
        <v>0</v>
      </c>
      <c r="Z614" s="71">
        <f t="shared" si="208"/>
        <v>0</v>
      </c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</row>
    <row r="615" spans="1:39" ht="15.75" thickBot="1">
      <c r="A615" s="102">
        <v>43887.083483796298</v>
      </c>
      <c r="B615" s="64">
        <f>Parâmetros!G604*0.04*46.0055</f>
        <v>27.0328318</v>
      </c>
      <c r="C615" s="97">
        <f t="shared" si="219"/>
        <v>27.0328318</v>
      </c>
      <c r="D615" s="101">
        <f t="shared" si="198"/>
        <v>5.4065663600000002</v>
      </c>
      <c r="E615" s="60" t="str">
        <f t="shared" si="209"/>
        <v>1</v>
      </c>
      <c r="F615" s="69">
        <f t="shared" si="199"/>
        <v>-127.642988995</v>
      </c>
      <c r="G615" s="60" t="str">
        <f t="shared" si="210"/>
        <v>0</v>
      </c>
      <c r="H615" s="69">
        <f t="shared" si="200"/>
        <v>-22.821494497499998</v>
      </c>
      <c r="I615" s="60" t="str">
        <f t="shared" si="211"/>
        <v>0</v>
      </c>
      <c r="J615" s="69">
        <f t="shared" si="201"/>
        <v>92.42665890395061</v>
      </c>
      <c r="K615" s="60" t="str">
        <f t="shared" si="212"/>
        <v>0</v>
      </c>
      <c r="L615" s="69">
        <f t="shared" si="202"/>
        <v>84.215241014117638</v>
      </c>
      <c r="M615" s="73" t="str">
        <f t="shared" si="213"/>
        <v>0</v>
      </c>
      <c r="N615" s="76">
        <f t="shared" si="203"/>
        <v>5.4065663600000002</v>
      </c>
      <c r="O615" s="77">
        <v>260</v>
      </c>
      <c r="Q615" s="71" t="str">
        <f t="shared" si="214"/>
        <v>1</v>
      </c>
      <c r="R615" s="71">
        <f t="shared" si="204"/>
        <v>1</v>
      </c>
      <c r="S615" s="71" t="str">
        <f t="shared" si="215"/>
        <v>0</v>
      </c>
      <c r="T615" s="71">
        <f t="shared" si="205"/>
        <v>0</v>
      </c>
      <c r="U615" s="71" t="str">
        <f t="shared" si="216"/>
        <v>0</v>
      </c>
      <c r="V615" s="71">
        <f t="shared" si="206"/>
        <v>0</v>
      </c>
      <c r="W615" s="71" t="str">
        <f t="shared" si="217"/>
        <v>0</v>
      </c>
      <c r="X615" s="71">
        <f t="shared" si="207"/>
        <v>0</v>
      </c>
      <c r="Y615" s="71" t="str">
        <f t="shared" si="218"/>
        <v>0</v>
      </c>
      <c r="Z615" s="71">
        <f t="shared" si="208"/>
        <v>0</v>
      </c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</row>
    <row r="616" spans="1:39" ht="15.75" thickBot="1">
      <c r="A616" s="102">
        <v>43887.125150462962</v>
      </c>
      <c r="B616" s="64">
        <f>Parâmetros!G605*0.04*46.0055</f>
        <v>23.738838000000001</v>
      </c>
      <c r="C616" s="97">
        <f t="shared" si="219"/>
        <v>23.738838000000001</v>
      </c>
      <c r="D616" s="101">
        <f t="shared" si="198"/>
        <v>4.7477676000000004</v>
      </c>
      <c r="E616" s="60" t="str">
        <f t="shared" si="209"/>
        <v>1</v>
      </c>
      <c r="F616" s="69">
        <f t="shared" si="199"/>
        <v>-130.85463295000002</v>
      </c>
      <c r="G616" s="60" t="str">
        <f t="shared" si="210"/>
        <v>0</v>
      </c>
      <c r="H616" s="69">
        <f t="shared" si="200"/>
        <v>-24.427316475000012</v>
      </c>
      <c r="I616" s="60" t="str">
        <f t="shared" si="211"/>
        <v>0</v>
      </c>
      <c r="J616" s="69">
        <f t="shared" si="201"/>
        <v>92.105392841975316</v>
      </c>
      <c r="K616" s="60" t="str">
        <f t="shared" si="212"/>
        <v>0</v>
      </c>
      <c r="L616" s="69">
        <f t="shared" si="202"/>
        <v>83.866465200000007</v>
      </c>
      <c r="M616" s="73" t="str">
        <f t="shared" si="213"/>
        <v>0</v>
      </c>
      <c r="N616" s="76">
        <f t="shared" si="203"/>
        <v>4.7477676000000004</v>
      </c>
      <c r="O616" s="77">
        <v>260</v>
      </c>
      <c r="Q616" s="71" t="str">
        <f t="shared" si="214"/>
        <v>1</v>
      </c>
      <c r="R616" s="71">
        <f t="shared" si="204"/>
        <v>1</v>
      </c>
      <c r="S616" s="71" t="str">
        <f t="shared" si="215"/>
        <v>0</v>
      </c>
      <c r="T616" s="71">
        <f t="shared" si="205"/>
        <v>0</v>
      </c>
      <c r="U616" s="71" t="str">
        <f t="shared" si="216"/>
        <v>0</v>
      </c>
      <c r="V616" s="71">
        <f t="shared" si="206"/>
        <v>0</v>
      </c>
      <c r="W616" s="71" t="str">
        <f t="shared" si="217"/>
        <v>0</v>
      </c>
      <c r="X616" s="71">
        <f t="shared" si="207"/>
        <v>0</v>
      </c>
      <c r="Y616" s="71" t="str">
        <f t="shared" si="218"/>
        <v>0</v>
      </c>
      <c r="Z616" s="71">
        <f t="shared" si="208"/>
        <v>0</v>
      </c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</row>
    <row r="617" spans="1:39" ht="15.75" thickBot="1">
      <c r="A617" s="102">
        <v>43887.166817129626</v>
      </c>
      <c r="B617" s="64">
        <f>Parâmetros!G606*0.04*46.0055</f>
        <v>22.193053200000001</v>
      </c>
      <c r="C617" s="97">
        <f t="shared" si="219"/>
        <v>22.193053200000001</v>
      </c>
      <c r="D617" s="101">
        <f t="shared" si="198"/>
        <v>4.4386106400000003</v>
      </c>
      <c r="E617" s="60" t="str">
        <f t="shared" si="209"/>
        <v>1</v>
      </c>
      <c r="F617" s="69">
        <f t="shared" si="199"/>
        <v>-132.36177312999999</v>
      </c>
      <c r="G617" s="60" t="str">
        <f t="shared" si="210"/>
        <v>0</v>
      </c>
      <c r="H617" s="69">
        <f t="shared" si="200"/>
        <v>-25.180886564999994</v>
      </c>
      <c r="I617" s="60" t="str">
        <f t="shared" si="211"/>
        <v>0</v>
      </c>
      <c r="J617" s="69">
        <f t="shared" si="201"/>
        <v>91.954631114567903</v>
      </c>
      <c r="K617" s="60" t="str">
        <f t="shared" si="212"/>
        <v>0</v>
      </c>
      <c r="L617" s="69">
        <f t="shared" si="202"/>
        <v>83.702793868235275</v>
      </c>
      <c r="M617" s="73" t="str">
        <f t="shared" si="213"/>
        <v>0</v>
      </c>
      <c r="N617" s="76">
        <f t="shared" si="203"/>
        <v>4.4386106400000003</v>
      </c>
      <c r="O617" s="77">
        <v>260</v>
      </c>
      <c r="Q617" s="71" t="str">
        <f t="shared" si="214"/>
        <v>1</v>
      </c>
      <c r="R617" s="71">
        <f t="shared" si="204"/>
        <v>1</v>
      </c>
      <c r="S617" s="71" t="str">
        <f t="shared" si="215"/>
        <v>0</v>
      </c>
      <c r="T617" s="71">
        <f t="shared" si="205"/>
        <v>0</v>
      </c>
      <c r="U617" s="71" t="str">
        <f t="shared" si="216"/>
        <v>0</v>
      </c>
      <c r="V617" s="71">
        <f t="shared" si="206"/>
        <v>0</v>
      </c>
      <c r="W617" s="71" t="str">
        <f t="shared" si="217"/>
        <v>0</v>
      </c>
      <c r="X617" s="71">
        <f t="shared" si="207"/>
        <v>0</v>
      </c>
      <c r="Y617" s="71" t="str">
        <f t="shared" si="218"/>
        <v>0</v>
      </c>
      <c r="Z617" s="71">
        <f t="shared" si="208"/>
        <v>0</v>
      </c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</row>
    <row r="618" spans="1:39" ht="15.75" thickBot="1">
      <c r="A618" s="102">
        <v>43887.208483796298</v>
      </c>
      <c r="B618" s="64">
        <f>Parâmetros!G607*0.04*46.0055</f>
        <v>20.868094799999998</v>
      </c>
      <c r="C618" s="97">
        <f t="shared" si="219"/>
        <v>20.868094799999998</v>
      </c>
      <c r="D618" s="101">
        <f t="shared" si="198"/>
        <v>4.1736189599999998</v>
      </c>
      <c r="E618" s="60" t="str">
        <f t="shared" si="209"/>
        <v>1</v>
      </c>
      <c r="F618" s="69">
        <f t="shared" si="199"/>
        <v>-133.65360757000002</v>
      </c>
      <c r="G618" s="60" t="str">
        <f t="shared" si="210"/>
        <v>0</v>
      </c>
      <c r="H618" s="69">
        <f t="shared" si="200"/>
        <v>-25.82680378500001</v>
      </c>
      <c r="I618" s="60" t="str">
        <f t="shared" si="211"/>
        <v>0</v>
      </c>
      <c r="J618" s="69">
        <f t="shared" si="201"/>
        <v>91.825406776790118</v>
      </c>
      <c r="K618" s="60" t="str">
        <f t="shared" si="212"/>
        <v>0</v>
      </c>
      <c r="L618" s="69">
        <f t="shared" si="202"/>
        <v>83.562504155294135</v>
      </c>
      <c r="M618" s="73" t="str">
        <f t="shared" si="213"/>
        <v>0</v>
      </c>
      <c r="N618" s="76">
        <f t="shared" si="203"/>
        <v>4.1736189599999998</v>
      </c>
      <c r="O618" s="77">
        <v>260</v>
      </c>
      <c r="Q618" s="71" t="str">
        <f t="shared" si="214"/>
        <v>1</v>
      </c>
      <c r="R618" s="71">
        <f t="shared" si="204"/>
        <v>1</v>
      </c>
      <c r="S618" s="71" t="str">
        <f t="shared" si="215"/>
        <v>0</v>
      </c>
      <c r="T618" s="71">
        <f t="shared" si="205"/>
        <v>0</v>
      </c>
      <c r="U618" s="71" t="str">
        <f t="shared" si="216"/>
        <v>0</v>
      </c>
      <c r="V618" s="71">
        <f t="shared" si="206"/>
        <v>0</v>
      </c>
      <c r="W618" s="71" t="str">
        <f t="shared" si="217"/>
        <v>0</v>
      </c>
      <c r="X618" s="71">
        <f t="shared" si="207"/>
        <v>0</v>
      </c>
      <c r="Y618" s="71" t="str">
        <f t="shared" si="218"/>
        <v>0</v>
      </c>
      <c r="Z618" s="71">
        <f t="shared" si="208"/>
        <v>0</v>
      </c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</row>
    <row r="619" spans="1:39" ht="15.75" thickBot="1">
      <c r="A619" s="102">
        <v>43887.250150462962</v>
      </c>
      <c r="B619" s="64">
        <f>Parâmetros!G608*0.04*46.0055</f>
        <v>22.653108199999998</v>
      </c>
      <c r="C619" s="97">
        <f t="shared" si="219"/>
        <v>22.653108199999998</v>
      </c>
      <c r="D619" s="101">
        <f t="shared" si="198"/>
        <v>4.5306216399999997</v>
      </c>
      <c r="E619" s="60" t="str">
        <f t="shared" si="209"/>
        <v>1</v>
      </c>
      <c r="F619" s="69">
        <f t="shared" si="199"/>
        <v>-131.913219505</v>
      </c>
      <c r="G619" s="60" t="str">
        <f t="shared" si="210"/>
        <v>0</v>
      </c>
      <c r="H619" s="69">
        <f t="shared" si="200"/>
        <v>-24.9566097525</v>
      </c>
      <c r="I619" s="60" t="str">
        <f t="shared" si="211"/>
        <v>0</v>
      </c>
      <c r="J619" s="69">
        <f t="shared" si="201"/>
        <v>91.999500676296293</v>
      </c>
      <c r="K619" s="60" t="str">
        <f t="shared" si="212"/>
        <v>0</v>
      </c>
      <c r="L619" s="69">
        <f t="shared" si="202"/>
        <v>83.751505574117644</v>
      </c>
      <c r="M619" s="73" t="str">
        <f t="shared" si="213"/>
        <v>0</v>
      </c>
      <c r="N619" s="76">
        <f t="shared" si="203"/>
        <v>4.5306216399999997</v>
      </c>
      <c r="O619" s="77">
        <v>260</v>
      </c>
      <c r="Q619" s="71" t="str">
        <f t="shared" si="214"/>
        <v>1</v>
      </c>
      <c r="R619" s="71">
        <f t="shared" si="204"/>
        <v>1</v>
      </c>
      <c r="S619" s="71" t="str">
        <f t="shared" si="215"/>
        <v>0</v>
      </c>
      <c r="T619" s="71">
        <f t="shared" si="205"/>
        <v>0</v>
      </c>
      <c r="U619" s="71" t="str">
        <f t="shared" si="216"/>
        <v>0</v>
      </c>
      <c r="V619" s="71">
        <f t="shared" si="206"/>
        <v>0</v>
      </c>
      <c r="W619" s="71" t="str">
        <f t="shared" si="217"/>
        <v>0</v>
      </c>
      <c r="X619" s="71">
        <f t="shared" si="207"/>
        <v>0</v>
      </c>
      <c r="Y619" s="71" t="str">
        <f t="shared" si="218"/>
        <v>0</v>
      </c>
      <c r="Z619" s="71">
        <f t="shared" si="208"/>
        <v>0</v>
      </c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</row>
    <row r="620" spans="1:39" ht="15.75" thickBot="1">
      <c r="A620" s="102">
        <v>43887.291817129626</v>
      </c>
      <c r="B620" s="64">
        <f>Parâmetros!G609*0.04*46.0055</f>
        <v>20.3896376</v>
      </c>
      <c r="C620" s="97">
        <f t="shared" si="219"/>
        <v>20.3896376</v>
      </c>
      <c r="D620" s="101">
        <f t="shared" si="198"/>
        <v>4.0779275199999994</v>
      </c>
      <c r="E620" s="60" t="str">
        <f t="shared" si="209"/>
        <v>1</v>
      </c>
      <c r="F620" s="69">
        <f t="shared" si="199"/>
        <v>-134.12010333999999</v>
      </c>
      <c r="G620" s="60" t="str">
        <f t="shared" si="210"/>
        <v>0</v>
      </c>
      <c r="H620" s="69">
        <f t="shared" si="200"/>
        <v>-26.060051669999993</v>
      </c>
      <c r="I620" s="60" t="str">
        <f t="shared" si="211"/>
        <v>0</v>
      </c>
      <c r="J620" s="69">
        <f t="shared" si="201"/>
        <v>91.778742432592594</v>
      </c>
      <c r="K620" s="60" t="str">
        <f t="shared" si="212"/>
        <v>0</v>
      </c>
      <c r="L620" s="69">
        <f t="shared" si="202"/>
        <v>83.511843981176469</v>
      </c>
      <c r="M620" s="73" t="str">
        <f t="shared" si="213"/>
        <v>0</v>
      </c>
      <c r="N620" s="76">
        <f t="shared" si="203"/>
        <v>4.0779275199999994</v>
      </c>
      <c r="O620" s="77">
        <v>260</v>
      </c>
      <c r="Q620" s="71" t="str">
        <f t="shared" si="214"/>
        <v>1</v>
      </c>
      <c r="R620" s="71">
        <f t="shared" si="204"/>
        <v>1</v>
      </c>
      <c r="S620" s="71" t="str">
        <f t="shared" si="215"/>
        <v>0</v>
      </c>
      <c r="T620" s="71">
        <f t="shared" si="205"/>
        <v>0</v>
      </c>
      <c r="U620" s="71" t="str">
        <f t="shared" si="216"/>
        <v>0</v>
      </c>
      <c r="V620" s="71">
        <f t="shared" si="206"/>
        <v>0</v>
      </c>
      <c r="W620" s="71" t="str">
        <f t="shared" si="217"/>
        <v>0</v>
      </c>
      <c r="X620" s="71">
        <f t="shared" si="207"/>
        <v>0</v>
      </c>
      <c r="Y620" s="71" t="str">
        <f t="shared" si="218"/>
        <v>0</v>
      </c>
      <c r="Z620" s="71">
        <f t="shared" si="208"/>
        <v>0</v>
      </c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</row>
    <row r="621" spans="1:39" ht="15.75" thickBot="1">
      <c r="A621" s="102">
        <v>43887.333483796298</v>
      </c>
      <c r="B621" s="64">
        <f>Parâmetros!G610*0.04*46.0055</f>
        <v>26.4623636</v>
      </c>
      <c r="C621" s="97">
        <f t="shared" si="219"/>
        <v>26.4623636</v>
      </c>
      <c r="D621" s="101">
        <f t="shared" si="198"/>
        <v>5.2924727200000001</v>
      </c>
      <c r="E621" s="60" t="str">
        <f t="shared" si="209"/>
        <v>1</v>
      </c>
      <c r="F621" s="69">
        <f t="shared" si="199"/>
        <v>-128.19919548999999</v>
      </c>
      <c r="G621" s="60" t="str">
        <f t="shared" si="210"/>
        <v>0</v>
      </c>
      <c r="H621" s="69">
        <f t="shared" si="200"/>
        <v>-23.099597744999997</v>
      </c>
      <c r="I621" s="60" t="str">
        <f t="shared" si="211"/>
        <v>0</v>
      </c>
      <c r="J621" s="69">
        <f t="shared" si="201"/>
        <v>92.371020647407406</v>
      </c>
      <c r="K621" s="60" t="str">
        <f t="shared" si="212"/>
        <v>0</v>
      </c>
      <c r="L621" s="69">
        <f t="shared" si="202"/>
        <v>84.154838498823523</v>
      </c>
      <c r="M621" s="73" t="str">
        <f t="shared" si="213"/>
        <v>0</v>
      </c>
      <c r="N621" s="76">
        <f t="shared" si="203"/>
        <v>5.2924727200000001</v>
      </c>
      <c r="O621" s="77">
        <v>260</v>
      </c>
      <c r="Q621" s="71" t="str">
        <f t="shared" si="214"/>
        <v>1</v>
      </c>
      <c r="R621" s="71">
        <f t="shared" si="204"/>
        <v>1</v>
      </c>
      <c r="S621" s="71" t="str">
        <f t="shared" si="215"/>
        <v>0</v>
      </c>
      <c r="T621" s="71">
        <f t="shared" si="205"/>
        <v>0</v>
      </c>
      <c r="U621" s="71" t="str">
        <f t="shared" si="216"/>
        <v>0</v>
      </c>
      <c r="V621" s="71">
        <f t="shared" si="206"/>
        <v>0</v>
      </c>
      <c r="W621" s="71" t="str">
        <f t="shared" si="217"/>
        <v>0</v>
      </c>
      <c r="X621" s="71">
        <f t="shared" si="207"/>
        <v>0</v>
      </c>
      <c r="Y621" s="71" t="str">
        <f t="shared" si="218"/>
        <v>0</v>
      </c>
      <c r="Z621" s="71">
        <f t="shared" si="208"/>
        <v>0</v>
      </c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</row>
    <row r="622" spans="1:39" ht="15.75" thickBot="1">
      <c r="A622" s="102">
        <v>43887.375150462962</v>
      </c>
      <c r="B622" s="64">
        <f>Parâmetros!G611*0.04*46.0055</f>
        <v>16.433164600000001</v>
      </c>
      <c r="C622" s="97">
        <f t="shared" si="219"/>
        <v>16.433164600000001</v>
      </c>
      <c r="D622" s="101">
        <f t="shared" si="198"/>
        <v>3.2866329200000006</v>
      </c>
      <c r="E622" s="60" t="str">
        <f t="shared" si="209"/>
        <v>1</v>
      </c>
      <c r="F622" s="69">
        <f t="shared" si="199"/>
        <v>-137.97766451499999</v>
      </c>
      <c r="G622" s="60" t="str">
        <f t="shared" si="210"/>
        <v>0</v>
      </c>
      <c r="H622" s="69">
        <f t="shared" si="200"/>
        <v>-27.988832257499993</v>
      </c>
      <c r="I622" s="60" t="str">
        <f t="shared" si="211"/>
        <v>0</v>
      </c>
      <c r="J622" s="69">
        <f t="shared" si="201"/>
        <v>91.392864201728401</v>
      </c>
      <c r="K622" s="60" t="str">
        <f t="shared" si="212"/>
        <v>0</v>
      </c>
      <c r="L622" s="69">
        <f t="shared" si="202"/>
        <v>83.092923310588233</v>
      </c>
      <c r="M622" s="73" t="str">
        <f t="shared" si="213"/>
        <v>0</v>
      </c>
      <c r="N622" s="76">
        <f t="shared" si="203"/>
        <v>3.2866329200000006</v>
      </c>
      <c r="O622" s="77">
        <v>260</v>
      </c>
      <c r="Q622" s="71" t="str">
        <f t="shared" si="214"/>
        <v>1</v>
      </c>
      <c r="R622" s="71">
        <f t="shared" si="204"/>
        <v>1</v>
      </c>
      <c r="S622" s="71" t="str">
        <f t="shared" si="215"/>
        <v>0</v>
      </c>
      <c r="T622" s="71">
        <f t="shared" si="205"/>
        <v>0</v>
      </c>
      <c r="U622" s="71" t="str">
        <f t="shared" si="216"/>
        <v>0</v>
      </c>
      <c r="V622" s="71">
        <f t="shared" si="206"/>
        <v>0</v>
      </c>
      <c r="W622" s="71" t="str">
        <f t="shared" si="217"/>
        <v>0</v>
      </c>
      <c r="X622" s="71">
        <f t="shared" si="207"/>
        <v>0</v>
      </c>
      <c r="Y622" s="71" t="str">
        <f t="shared" si="218"/>
        <v>0</v>
      </c>
      <c r="Z622" s="71">
        <f t="shared" si="208"/>
        <v>0</v>
      </c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</row>
    <row r="623" spans="1:39" ht="15.75" thickBot="1">
      <c r="A623" s="102">
        <v>43887.416817129626</v>
      </c>
      <c r="B623" s="64">
        <f>Parâmetros!G612*0.04*46.0055</f>
        <v>10.305231999999998</v>
      </c>
      <c r="C623" s="97">
        <f t="shared" si="219"/>
        <v>10.305231999999998</v>
      </c>
      <c r="D623" s="101">
        <f t="shared" si="198"/>
        <v>2.0610463999999999</v>
      </c>
      <c r="E623" s="60" t="str">
        <f t="shared" si="209"/>
        <v>1</v>
      </c>
      <c r="F623" s="69">
        <f t="shared" si="199"/>
        <v>-143.95239880000003</v>
      </c>
      <c r="G623" s="60" t="str">
        <f t="shared" si="210"/>
        <v>0</v>
      </c>
      <c r="H623" s="69">
        <f t="shared" si="200"/>
        <v>-30.976199400000013</v>
      </c>
      <c r="I623" s="60" t="str">
        <f t="shared" si="211"/>
        <v>0</v>
      </c>
      <c r="J623" s="69">
        <f t="shared" si="201"/>
        <v>90.795201639506175</v>
      </c>
      <c r="K623" s="60" t="str">
        <f t="shared" si="212"/>
        <v>0</v>
      </c>
      <c r="L623" s="69">
        <f t="shared" si="202"/>
        <v>82.444083388235271</v>
      </c>
      <c r="M623" s="73" t="str">
        <f t="shared" si="213"/>
        <v>0</v>
      </c>
      <c r="N623" s="76">
        <f t="shared" si="203"/>
        <v>2.0610463999999999</v>
      </c>
      <c r="O623" s="77">
        <v>260</v>
      </c>
      <c r="Q623" s="71" t="str">
        <f t="shared" si="214"/>
        <v>1</v>
      </c>
      <c r="R623" s="71">
        <f t="shared" si="204"/>
        <v>1</v>
      </c>
      <c r="S623" s="71" t="str">
        <f t="shared" si="215"/>
        <v>0</v>
      </c>
      <c r="T623" s="71">
        <f t="shared" si="205"/>
        <v>0</v>
      </c>
      <c r="U623" s="71" t="str">
        <f t="shared" si="216"/>
        <v>0</v>
      </c>
      <c r="V623" s="71">
        <f t="shared" si="206"/>
        <v>0</v>
      </c>
      <c r="W623" s="71" t="str">
        <f t="shared" si="217"/>
        <v>0</v>
      </c>
      <c r="X623" s="71">
        <f t="shared" si="207"/>
        <v>0</v>
      </c>
      <c r="Y623" s="71" t="str">
        <f t="shared" si="218"/>
        <v>0</v>
      </c>
      <c r="Z623" s="71">
        <f t="shared" si="208"/>
        <v>0</v>
      </c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</row>
    <row r="624" spans="1:39" ht="15.75" thickBot="1">
      <c r="A624" s="102">
        <v>43887.458483796298</v>
      </c>
      <c r="B624" s="64">
        <f>Parâmetros!G613*0.04*46.0055</f>
        <v>8.9434692000000009</v>
      </c>
      <c r="C624" s="97">
        <f t="shared" si="219"/>
        <v>8.9434692000000009</v>
      </c>
      <c r="D624" s="101">
        <f t="shared" si="198"/>
        <v>1.7886938400000001</v>
      </c>
      <c r="E624" s="60" t="str">
        <f t="shared" si="209"/>
        <v>1</v>
      </c>
      <c r="F624" s="69">
        <f t="shared" si="199"/>
        <v>-145.28011752999998</v>
      </c>
      <c r="G624" s="60" t="str">
        <f t="shared" si="210"/>
        <v>0</v>
      </c>
      <c r="H624" s="69">
        <f t="shared" si="200"/>
        <v>-31.640058764999992</v>
      </c>
      <c r="I624" s="60" t="str">
        <f t="shared" si="211"/>
        <v>0</v>
      </c>
      <c r="J624" s="69">
        <f t="shared" si="201"/>
        <v>90.662387736790123</v>
      </c>
      <c r="K624" s="60" t="str">
        <f t="shared" si="212"/>
        <v>0</v>
      </c>
      <c r="L624" s="69">
        <f t="shared" si="202"/>
        <v>82.29989673882352</v>
      </c>
      <c r="M624" s="73" t="str">
        <f t="shared" si="213"/>
        <v>0</v>
      </c>
      <c r="N624" s="76">
        <f t="shared" si="203"/>
        <v>1.7886938400000001</v>
      </c>
      <c r="O624" s="77">
        <v>260</v>
      </c>
      <c r="Q624" s="71" t="str">
        <f t="shared" si="214"/>
        <v>1</v>
      </c>
      <c r="R624" s="71">
        <f t="shared" si="204"/>
        <v>1</v>
      </c>
      <c r="S624" s="71" t="str">
        <f t="shared" si="215"/>
        <v>0</v>
      </c>
      <c r="T624" s="71">
        <f t="shared" si="205"/>
        <v>0</v>
      </c>
      <c r="U624" s="71" t="str">
        <f t="shared" si="216"/>
        <v>0</v>
      </c>
      <c r="V624" s="71">
        <f t="shared" si="206"/>
        <v>0</v>
      </c>
      <c r="W624" s="71" t="str">
        <f t="shared" si="217"/>
        <v>0</v>
      </c>
      <c r="X624" s="71">
        <f t="shared" si="207"/>
        <v>0</v>
      </c>
      <c r="Y624" s="71" t="str">
        <f t="shared" si="218"/>
        <v>0</v>
      </c>
      <c r="Z624" s="71">
        <f t="shared" si="208"/>
        <v>0</v>
      </c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</row>
    <row r="625" spans="1:39" ht="15.75" thickBot="1">
      <c r="A625" s="102">
        <v>43887.500150462962</v>
      </c>
      <c r="B625" s="64">
        <f>Parâmetros!G614*0.04*46.0055</f>
        <v>8.8330559999999991</v>
      </c>
      <c r="C625" s="97">
        <f t="shared" si="219"/>
        <v>8.8330559999999991</v>
      </c>
      <c r="D625" s="101">
        <f t="shared" si="198"/>
        <v>1.7666111999999998</v>
      </c>
      <c r="E625" s="60" t="str">
        <f t="shared" si="209"/>
        <v>1</v>
      </c>
      <c r="F625" s="69">
        <f t="shared" si="199"/>
        <v>-145.38777039999999</v>
      </c>
      <c r="G625" s="60" t="str">
        <f t="shared" si="210"/>
        <v>0</v>
      </c>
      <c r="H625" s="69">
        <f t="shared" si="200"/>
        <v>-31.693885199999997</v>
      </c>
      <c r="I625" s="60" t="str">
        <f t="shared" si="211"/>
        <v>0</v>
      </c>
      <c r="J625" s="69">
        <f t="shared" si="201"/>
        <v>90.651619041975309</v>
      </c>
      <c r="K625" s="60" t="str">
        <f t="shared" si="212"/>
        <v>0</v>
      </c>
      <c r="L625" s="69">
        <f t="shared" si="202"/>
        <v>82.28820592941176</v>
      </c>
      <c r="M625" s="73" t="str">
        <f t="shared" si="213"/>
        <v>0</v>
      </c>
      <c r="N625" s="76">
        <f t="shared" si="203"/>
        <v>1.7666111999999998</v>
      </c>
      <c r="O625" s="77">
        <v>260</v>
      </c>
      <c r="Q625" s="71" t="str">
        <f t="shared" si="214"/>
        <v>1</v>
      </c>
      <c r="R625" s="71">
        <f t="shared" si="204"/>
        <v>1</v>
      </c>
      <c r="S625" s="71" t="str">
        <f t="shared" si="215"/>
        <v>0</v>
      </c>
      <c r="T625" s="71">
        <f t="shared" si="205"/>
        <v>0</v>
      </c>
      <c r="U625" s="71" t="str">
        <f t="shared" si="216"/>
        <v>0</v>
      </c>
      <c r="V625" s="71">
        <f t="shared" si="206"/>
        <v>0</v>
      </c>
      <c r="W625" s="71" t="str">
        <f t="shared" si="217"/>
        <v>0</v>
      </c>
      <c r="X625" s="71">
        <f t="shared" si="207"/>
        <v>0</v>
      </c>
      <c r="Y625" s="71" t="str">
        <f t="shared" si="218"/>
        <v>0</v>
      </c>
      <c r="Z625" s="71">
        <f t="shared" si="208"/>
        <v>0</v>
      </c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</row>
    <row r="626" spans="1:39" ht="15.75" thickBot="1">
      <c r="A626" s="102">
        <v>43887.541817129626</v>
      </c>
      <c r="B626" s="64">
        <f>Parâmetros!G615*0.04*46.0055</f>
        <v>8.078565799999998</v>
      </c>
      <c r="C626" s="97">
        <f t="shared" si="219"/>
        <v>8.078565799999998</v>
      </c>
      <c r="D626" s="101">
        <f t="shared" si="198"/>
        <v>1.6157131599999996</v>
      </c>
      <c r="E626" s="60" t="str">
        <f t="shared" si="209"/>
        <v>1</v>
      </c>
      <c r="F626" s="69">
        <f t="shared" si="199"/>
        <v>-146.123398345</v>
      </c>
      <c r="G626" s="60" t="str">
        <f t="shared" si="210"/>
        <v>0</v>
      </c>
      <c r="H626" s="69">
        <f t="shared" si="200"/>
        <v>-32.061699172499999</v>
      </c>
      <c r="I626" s="60" t="str">
        <f t="shared" si="211"/>
        <v>0</v>
      </c>
      <c r="J626" s="69">
        <f t="shared" si="201"/>
        <v>90.578032960740742</v>
      </c>
      <c r="K626" s="60" t="str">
        <f t="shared" si="212"/>
        <v>0</v>
      </c>
      <c r="L626" s="69">
        <f t="shared" si="202"/>
        <v>82.208318731764692</v>
      </c>
      <c r="M626" s="73" t="str">
        <f t="shared" si="213"/>
        <v>0</v>
      </c>
      <c r="N626" s="76">
        <f t="shared" si="203"/>
        <v>1.6157131599999996</v>
      </c>
      <c r="O626" s="77">
        <v>260</v>
      </c>
      <c r="Q626" s="71" t="str">
        <f t="shared" si="214"/>
        <v>1</v>
      </c>
      <c r="R626" s="71">
        <f t="shared" si="204"/>
        <v>1</v>
      </c>
      <c r="S626" s="71" t="str">
        <f t="shared" si="215"/>
        <v>0</v>
      </c>
      <c r="T626" s="71">
        <f t="shared" si="205"/>
        <v>0</v>
      </c>
      <c r="U626" s="71" t="str">
        <f t="shared" si="216"/>
        <v>0</v>
      </c>
      <c r="V626" s="71">
        <f t="shared" si="206"/>
        <v>0</v>
      </c>
      <c r="W626" s="71" t="str">
        <f t="shared" si="217"/>
        <v>0</v>
      </c>
      <c r="X626" s="71">
        <f t="shared" si="207"/>
        <v>0</v>
      </c>
      <c r="Y626" s="71" t="str">
        <f t="shared" si="218"/>
        <v>0</v>
      </c>
      <c r="Z626" s="71">
        <f t="shared" si="208"/>
        <v>0</v>
      </c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</row>
    <row r="627" spans="1:39" ht="15.75" thickBot="1">
      <c r="A627" s="102">
        <v>43887.583483796298</v>
      </c>
      <c r="B627" s="64">
        <f>Parâmetros!G616*0.04*46.0055</f>
        <v>8.4098053999999998</v>
      </c>
      <c r="C627" s="97">
        <f t="shared" si="219"/>
        <v>8.4098053999999998</v>
      </c>
      <c r="D627" s="101">
        <f t="shared" si="198"/>
        <v>1.6819610799999998</v>
      </c>
      <c r="E627" s="60" t="str">
        <f t="shared" si="209"/>
        <v>1</v>
      </c>
      <c r="F627" s="69">
        <f t="shared" si="199"/>
        <v>-145.800439735</v>
      </c>
      <c r="G627" s="60" t="str">
        <f t="shared" si="210"/>
        <v>0</v>
      </c>
      <c r="H627" s="69">
        <f t="shared" si="200"/>
        <v>-31.900219867499999</v>
      </c>
      <c r="I627" s="60" t="str">
        <f t="shared" si="211"/>
        <v>0</v>
      </c>
      <c r="J627" s="69">
        <f t="shared" si="201"/>
        <v>90.610339045185185</v>
      </c>
      <c r="K627" s="60" t="str">
        <f t="shared" si="212"/>
        <v>0</v>
      </c>
      <c r="L627" s="69">
        <f t="shared" si="202"/>
        <v>82.243391160000016</v>
      </c>
      <c r="M627" s="73" t="str">
        <f t="shared" si="213"/>
        <v>0</v>
      </c>
      <c r="N627" s="76">
        <f t="shared" si="203"/>
        <v>1.6819610799999998</v>
      </c>
      <c r="O627" s="77">
        <v>260</v>
      </c>
      <c r="Q627" s="71" t="str">
        <f t="shared" si="214"/>
        <v>1</v>
      </c>
      <c r="R627" s="71">
        <f t="shared" si="204"/>
        <v>1</v>
      </c>
      <c r="S627" s="71" t="str">
        <f t="shared" si="215"/>
        <v>0</v>
      </c>
      <c r="T627" s="71">
        <f t="shared" si="205"/>
        <v>0</v>
      </c>
      <c r="U627" s="71" t="str">
        <f t="shared" si="216"/>
        <v>0</v>
      </c>
      <c r="V627" s="71">
        <f t="shared" si="206"/>
        <v>0</v>
      </c>
      <c r="W627" s="71" t="str">
        <f t="shared" si="217"/>
        <v>0</v>
      </c>
      <c r="X627" s="71">
        <f t="shared" si="207"/>
        <v>0</v>
      </c>
      <c r="Y627" s="71" t="str">
        <f t="shared" si="218"/>
        <v>0</v>
      </c>
      <c r="Z627" s="71">
        <f t="shared" si="208"/>
        <v>0</v>
      </c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</row>
    <row r="628" spans="1:39" ht="15.75" thickBot="1">
      <c r="A628" s="102">
        <v>43887.625150462962</v>
      </c>
      <c r="B628" s="64">
        <f>Parâmetros!G617*0.04*46.0055</f>
        <v>7.7473261999999989</v>
      </c>
      <c r="C628" s="97">
        <f t="shared" si="219"/>
        <v>7.7473261999999989</v>
      </c>
      <c r="D628" s="101">
        <f t="shared" si="198"/>
        <v>1.5494652399999997</v>
      </c>
      <c r="E628" s="60" t="str">
        <f t="shared" si="209"/>
        <v>1</v>
      </c>
      <c r="F628" s="69">
        <f t="shared" si="199"/>
        <v>-146.44635695499997</v>
      </c>
      <c r="G628" s="60" t="str">
        <f t="shared" si="210"/>
        <v>0</v>
      </c>
      <c r="H628" s="69">
        <f t="shared" si="200"/>
        <v>-32.223178477499985</v>
      </c>
      <c r="I628" s="60" t="str">
        <f t="shared" si="211"/>
        <v>0</v>
      </c>
      <c r="J628" s="69">
        <f t="shared" si="201"/>
        <v>90.5457268762963</v>
      </c>
      <c r="K628" s="60" t="str">
        <f t="shared" si="212"/>
        <v>0</v>
      </c>
      <c r="L628" s="69">
        <f t="shared" si="202"/>
        <v>82.173246303529424</v>
      </c>
      <c r="M628" s="73" t="str">
        <f t="shared" si="213"/>
        <v>0</v>
      </c>
      <c r="N628" s="76">
        <f t="shared" si="203"/>
        <v>1.5494652399999997</v>
      </c>
      <c r="O628" s="77">
        <v>260</v>
      </c>
      <c r="Q628" s="71" t="str">
        <f t="shared" si="214"/>
        <v>1</v>
      </c>
      <c r="R628" s="71">
        <f t="shared" si="204"/>
        <v>1</v>
      </c>
      <c r="S628" s="71" t="str">
        <f t="shared" si="215"/>
        <v>0</v>
      </c>
      <c r="T628" s="71">
        <f t="shared" si="205"/>
        <v>0</v>
      </c>
      <c r="U628" s="71" t="str">
        <f t="shared" si="216"/>
        <v>0</v>
      </c>
      <c r="V628" s="71">
        <f t="shared" si="206"/>
        <v>0</v>
      </c>
      <c r="W628" s="71" t="str">
        <f t="shared" si="217"/>
        <v>0</v>
      </c>
      <c r="X628" s="71">
        <f t="shared" si="207"/>
        <v>0</v>
      </c>
      <c r="Y628" s="71" t="str">
        <f t="shared" si="218"/>
        <v>0</v>
      </c>
      <c r="Z628" s="71">
        <f t="shared" si="208"/>
        <v>0</v>
      </c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</row>
    <row r="629" spans="1:39" ht="15.75" thickBot="1">
      <c r="A629" s="102">
        <v>43887.666817129626</v>
      </c>
      <c r="B629" s="64">
        <f>Parâmetros!G618*0.04*46.0055</f>
        <v>7.0664447999999993</v>
      </c>
      <c r="C629" s="97">
        <f t="shared" si="219"/>
        <v>7.0664447999999993</v>
      </c>
      <c r="D629" s="101">
        <f t="shared" si="198"/>
        <v>1.4132889599999998</v>
      </c>
      <c r="E629" s="60" t="str">
        <f t="shared" si="209"/>
        <v>1</v>
      </c>
      <c r="F629" s="69">
        <f t="shared" si="199"/>
        <v>-147.11021631999998</v>
      </c>
      <c r="G629" s="60" t="str">
        <f t="shared" si="210"/>
        <v>0</v>
      </c>
      <c r="H629" s="69">
        <f t="shared" si="200"/>
        <v>-32.555108159999989</v>
      </c>
      <c r="I629" s="60" t="str">
        <f t="shared" si="211"/>
        <v>0</v>
      </c>
      <c r="J629" s="69">
        <f t="shared" si="201"/>
        <v>90.479319924938267</v>
      </c>
      <c r="K629" s="60" t="str">
        <f t="shared" si="212"/>
        <v>0</v>
      </c>
      <c r="L629" s="69">
        <f t="shared" si="202"/>
        <v>82.101152978823535</v>
      </c>
      <c r="M629" s="73" t="str">
        <f t="shared" si="213"/>
        <v>0</v>
      </c>
      <c r="N629" s="76">
        <f t="shared" si="203"/>
        <v>1.4132889599999998</v>
      </c>
      <c r="O629" s="77">
        <v>260</v>
      </c>
      <c r="Q629" s="71" t="str">
        <f t="shared" si="214"/>
        <v>1</v>
      </c>
      <c r="R629" s="71">
        <f t="shared" si="204"/>
        <v>1</v>
      </c>
      <c r="S629" s="71" t="str">
        <f t="shared" si="215"/>
        <v>0</v>
      </c>
      <c r="T629" s="71">
        <f t="shared" si="205"/>
        <v>0</v>
      </c>
      <c r="U629" s="71" t="str">
        <f t="shared" si="216"/>
        <v>0</v>
      </c>
      <c r="V629" s="71">
        <f t="shared" si="206"/>
        <v>0</v>
      </c>
      <c r="W629" s="71" t="str">
        <f t="shared" si="217"/>
        <v>0</v>
      </c>
      <c r="X629" s="71">
        <f t="shared" si="207"/>
        <v>0</v>
      </c>
      <c r="Y629" s="71" t="str">
        <f t="shared" si="218"/>
        <v>0</v>
      </c>
      <c r="Z629" s="71">
        <f t="shared" si="208"/>
        <v>0</v>
      </c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</row>
    <row r="630" spans="1:39" ht="15.75" thickBot="1">
      <c r="A630" s="102">
        <v>43887.708483796298</v>
      </c>
      <c r="B630" s="64">
        <f>Parâmetros!G619*0.04*46.0055</f>
        <v>6.6615964000000005</v>
      </c>
      <c r="C630" s="97">
        <f t="shared" si="219"/>
        <v>6.6615964000000005</v>
      </c>
      <c r="D630" s="101">
        <f t="shared" si="198"/>
        <v>1.3323192800000001</v>
      </c>
      <c r="E630" s="60" t="str">
        <f t="shared" si="209"/>
        <v>1</v>
      </c>
      <c r="F630" s="69">
        <f t="shared" si="199"/>
        <v>-147.50494351</v>
      </c>
      <c r="G630" s="60" t="str">
        <f t="shared" si="210"/>
        <v>0</v>
      </c>
      <c r="H630" s="69">
        <f t="shared" si="200"/>
        <v>-32.752471755000002</v>
      </c>
      <c r="I630" s="60" t="str">
        <f t="shared" si="211"/>
        <v>0</v>
      </c>
      <c r="J630" s="69">
        <f t="shared" si="201"/>
        <v>90.439834710617291</v>
      </c>
      <c r="K630" s="60" t="str">
        <f t="shared" si="212"/>
        <v>0</v>
      </c>
      <c r="L630" s="69">
        <f t="shared" si="202"/>
        <v>82.058286677647061</v>
      </c>
      <c r="M630" s="73" t="str">
        <f t="shared" si="213"/>
        <v>0</v>
      </c>
      <c r="N630" s="76">
        <f t="shared" si="203"/>
        <v>1.3323192800000001</v>
      </c>
      <c r="O630" s="77">
        <v>260</v>
      </c>
      <c r="Q630" s="71" t="str">
        <f t="shared" si="214"/>
        <v>1</v>
      </c>
      <c r="R630" s="71">
        <f t="shared" si="204"/>
        <v>1</v>
      </c>
      <c r="S630" s="71" t="str">
        <f t="shared" si="215"/>
        <v>0</v>
      </c>
      <c r="T630" s="71">
        <f t="shared" si="205"/>
        <v>0</v>
      </c>
      <c r="U630" s="71" t="str">
        <f t="shared" si="216"/>
        <v>0</v>
      </c>
      <c r="V630" s="71">
        <f t="shared" si="206"/>
        <v>0</v>
      </c>
      <c r="W630" s="71" t="str">
        <f t="shared" si="217"/>
        <v>0</v>
      </c>
      <c r="X630" s="71">
        <f t="shared" si="207"/>
        <v>0</v>
      </c>
      <c r="Y630" s="71" t="str">
        <f t="shared" si="218"/>
        <v>0</v>
      </c>
      <c r="Z630" s="71">
        <f t="shared" si="208"/>
        <v>0</v>
      </c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</row>
    <row r="631" spans="1:39" ht="15.75" thickBot="1">
      <c r="A631" s="102">
        <v>43887.750150462962</v>
      </c>
      <c r="B631" s="64">
        <f>Parâmetros!G620*0.04*46.0055</f>
        <v>12.274267399999999</v>
      </c>
      <c r="C631" s="97">
        <f t="shared" si="219"/>
        <v>12.274267399999999</v>
      </c>
      <c r="D631" s="101">
        <f t="shared" si="198"/>
        <v>2.4548534799999997</v>
      </c>
      <c r="E631" s="60" t="str">
        <f t="shared" si="209"/>
        <v>1</v>
      </c>
      <c r="F631" s="69">
        <f t="shared" si="199"/>
        <v>-142.03258928500003</v>
      </c>
      <c r="G631" s="60" t="str">
        <f t="shared" si="210"/>
        <v>0</v>
      </c>
      <c r="H631" s="69">
        <f t="shared" si="200"/>
        <v>-30.016294642500014</v>
      </c>
      <c r="I631" s="60" t="str">
        <f t="shared" si="211"/>
        <v>0</v>
      </c>
      <c r="J631" s="69">
        <f t="shared" si="201"/>
        <v>90.987243363703698</v>
      </c>
      <c r="K631" s="60" t="str">
        <f t="shared" si="212"/>
        <v>0</v>
      </c>
      <c r="L631" s="69">
        <f t="shared" si="202"/>
        <v>82.652569489411775</v>
      </c>
      <c r="M631" s="73" t="str">
        <f t="shared" si="213"/>
        <v>0</v>
      </c>
      <c r="N631" s="76">
        <f t="shared" si="203"/>
        <v>2.4548534799999997</v>
      </c>
      <c r="O631" s="77">
        <v>260</v>
      </c>
      <c r="Q631" s="71" t="str">
        <f t="shared" si="214"/>
        <v>1</v>
      </c>
      <c r="R631" s="71">
        <f t="shared" si="204"/>
        <v>1</v>
      </c>
      <c r="S631" s="71" t="str">
        <f t="shared" si="215"/>
        <v>0</v>
      </c>
      <c r="T631" s="71">
        <f t="shared" si="205"/>
        <v>0</v>
      </c>
      <c r="U631" s="71" t="str">
        <f t="shared" si="216"/>
        <v>0</v>
      </c>
      <c r="V631" s="71">
        <f t="shared" si="206"/>
        <v>0</v>
      </c>
      <c r="W631" s="71" t="str">
        <f t="shared" si="217"/>
        <v>0</v>
      </c>
      <c r="X631" s="71">
        <f t="shared" si="207"/>
        <v>0</v>
      </c>
      <c r="Y631" s="71" t="str">
        <f t="shared" si="218"/>
        <v>0</v>
      </c>
      <c r="Z631" s="71">
        <f t="shared" si="208"/>
        <v>0</v>
      </c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</row>
    <row r="632" spans="1:39" ht="15.75" thickBot="1">
      <c r="A632" s="102">
        <v>43887.791817129626</v>
      </c>
      <c r="B632" s="64">
        <f>Parâmetros!G621*0.04*46.0055</f>
        <v>15.034597399999999</v>
      </c>
      <c r="C632" s="97">
        <f t="shared" si="219"/>
        <v>15.034597399999999</v>
      </c>
      <c r="D632" s="101">
        <f t="shared" si="198"/>
        <v>3.0069194799999996</v>
      </c>
      <c r="E632" s="60" t="str">
        <f t="shared" si="209"/>
        <v>1</v>
      </c>
      <c r="F632" s="69">
        <f t="shared" si="199"/>
        <v>-139.34126753499999</v>
      </c>
      <c r="G632" s="60" t="str">
        <f t="shared" si="210"/>
        <v>0</v>
      </c>
      <c r="H632" s="69">
        <f t="shared" si="200"/>
        <v>-28.670633767499993</v>
      </c>
      <c r="I632" s="60" t="str">
        <f t="shared" si="211"/>
        <v>0</v>
      </c>
      <c r="J632" s="69">
        <f t="shared" si="201"/>
        <v>91.256460734074068</v>
      </c>
      <c r="K632" s="60" t="str">
        <f t="shared" si="212"/>
        <v>0</v>
      </c>
      <c r="L632" s="69">
        <f t="shared" si="202"/>
        <v>82.944839724705886</v>
      </c>
      <c r="M632" s="73" t="str">
        <f t="shared" si="213"/>
        <v>0</v>
      </c>
      <c r="N632" s="76">
        <f t="shared" si="203"/>
        <v>3.0069194799999996</v>
      </c>
      <c r="O632" s="77">
        <v>260</v>
      </c>
      <c r="Q632" s="71" t="str">
        <f t="shared" si="214"/>
        <v>1</v>
      </c>
      <c r="R632" s="71">
        <f t="shared" si="204"/>
        <v>1</v>
      </c>
      <c r="S632" s="71" t="str">
        <f t="shared" si="215"/>
        <v>0</v>
      </c>
      <c r="T632" s="71">
        <f t="shared" si="205"/>
        <v>0</v>
      </c>
      <c r="U632" s="71" t="str">
        <f t="shared" si="216"/>
        <v>0</v>
      </c>
      <c r="V632" s="71">
        <f t="shared" si="206"/>
        <v>0</v>
      </c>
      <c r="W632" s="71" t="str">
        <f t="shared" si="217"/>
        <v>0</v>
      </c>
      <c r="X632" s="71">
        <f t="shared" si="207"/>
        <v>0</v>
      </c>
      <c r="Y632" s="71" t="str">
        <f t="shared" si="218"/>
        <v>0</v>
      </c>
      <c r="Z632" s="71">
        <f t="shared" si="208"/>
        <v>0</v>
      </c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</row>
    <row r="633" spans="1:39" ht="15.75" thickBot="1">
      <c r="A633" s="102">
        <v>43887.833483796298</v>
      </c>
      <c r="B633" s="64">
        <f>Parâmetros!G622*0.04*46.0055</f>
        <v>15.310630400000001</v>
      </c>
      <c r="C633" s="97">
        <f t="shared" si="219"/>
        <v>15.310630400000001</v>
      </c>
      <c r="D633" s="101">
        <f t="shared" si="198"/>
        <v>3.0621260800000001</v>
      </c>
      <c r="E633" s="60" t="str">
        <f t="shared" si="209"/>
        <v>1</v>
      </c>
      <c r="F633" s="69">
        <f t="shared" si="199"/>
        <v>-139.07213536</v>
      </c>
      <c r="G633" s="60" t="str">
        <f t="shared" si="210"/>
        <v>0</v>
      </c>
      <c r="H633" s="69">
        <f t="shared" si="200"/>
        <v>-28.536067680000002</v>
      </c>
      <c r="I633" s="60" t="str">
        <f t="shared" si="211"/>
        <v>0</v>
      </c>
      <c r="J633" s="69">
        <f t="shared" si="201"/>
        <v>91.283382471111111</v>
      </c>
      <c r="K633" s="60" t="str">
        <f t="shared" si="212"/>
        <v>0</v>
      </c>
      <c r="L633" s="69">
        <f t="shared" si="202"/>
        <v>82.974066748235302</v>
      </c>
      <c r="M633" s="73" t="str">
        <f t="shared" si="213"/>
        <v>0</v>
      </c>
      <c r="N633" s="76">
        <f t="shared" si="203"/>
        <v>3.0621260800000001</v>
      </c>
      <c r="O633" s="77">
        <v>260</v>
      </c>
      <c r="Q633" s="71" t="str">
        <f t="shared" si="214"/>
        <v>1</v>
      </c>
      <c r="R633" s="71">
        <f t="shared" si="204"/>
        <v>1</v>
      </c>
      <c r="S633" s="71" t="str">
        <f t="shared" si="215"/>
        <v>0</v>
      </c>
      <c r="T633" s="71">
        <f t="shared" si="205"/>
        <v>0</v>
      </c>
      <c r="U633" s="71" t="str">
        <f t="shared" si="216"/>
        <v>0</v>
      </c>
      <c r="V633" s="71">
        <f t="shared" si="206"/>
        <v>0</v>
      </c>
      <c r="W633" s="71" t="str">
        <f t="shared" si="217"/>
        <v>0</v>
      </c>
      <c r="X633" s="71">
        <f t="shared" si="207"/>
        <v>0</v>
      </c>
      <c r="Y633" s="71" t="str">
        <f t="shared" si="218"/>
        <v>0</v>
      </c>
      <c r="Z633" s="71">
        <f t="shared" si="208"/>
        <v>0</v>
      </c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</row>
    <row r="634" spans="1:39" ht="15.75" thickBot="1">
      <c r="A634" s="102">
        <v>43887.875150462962</v>
      </c>
      <c r="B634" s="64">
        <f>Parâmetros!G623*0.04*46.0055</f>
        <v>17.077241599999997</v>
      </c>
      <c r="C634" s="97">
        <f t="shared" si="219"/>
        <v>17.077241599999997</v>
      </c>
      <c r="D634" s="101">
        <f t="shared" si="198"/>
        <v>3.4154483199999994</v>
      </c>
      <c r="E634" s="60" t="str">
        <f t="shared" si="209"/>
        <v>1</v>
      </c>
      <c r="F634" s="69">
        <f t="shared" si="199"/>
        <v>-137.34968943999999</v>
      </c>
      <c r="G634" s="60" t="str">
        <f t="shared" si="210"/>
        <v>0</v>
      </c>
      <c r="H634" s="69">
        <f t="shared" si="200"/>
        <v>-27.674844719999996</v>
      </c>
      <c r="I634" s="60" t="str">
        <f t="shared" si="211"/>
        <v>0</v>
      </c>
      <c r="J634" s="69">
        <f t="shared" si="201"/>
        <v>91.455681588148138</v>
      </c>
      <c r="K634" s="60" t="str">
        <f t="shared" si="212"/>
        <v>0</v>
      </c>
      <c r="L634" s="69">
        <f t="shared" si="202"/>
        <v>83.161119698823526</v>
      </c>
      <c r="M634" s="73" t="str">
        <f t="shared" si="213"/>
        <v>0</v>
      </c>
      <c r="N634" s="76">
        <f t="shared" si="203"/>
        <v>3.4154483199999994</v>
      </c>
      <c r="O634" s="77">
        <v>260</v>
      </c>
      <c r="Q634" s="71" t="str">
        <f t="shared" si="214"/>
        <v>1</v>
      </c>
      <c r="R634" s="71">
        <f t="shared" si="204"/>
        <v>1</v>
      </c>
      <c r="S634" s="71" t="str">
        <f t="shared" si="215"/>
        <v>0</v>
      </c>
      <c r="T634" s="71">
        <f t="shared" si="205"/>
        <v>0</v>
      </c>
      <c r="U634" s="71" t="str">
        <f t="shared" si="216"/>
        <v>0</v>
      </c>
      <c r="V634" s="71">
        <f t="shared" si="206"/>
        <v>0</v>
      </c>
      <c r="W634" s="71" t="str">
        <f t="shared" si="217"/>
        <v>0</v>
      </c>
      <c r="X634" s="71">
        <f t="shared" si="207"/>
        <v>0</v>
      </c>
      <c r="Y634" s="71" t="str">
        <f t="shared" si="218"/>
        <v>0</v>
      </c>
      <c r="Z634" s="71">
        <f t="shared" si="208"/>
        <v>0</v>
      </c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</row>
    <row r="635" spans="1:39" ht="15.75" thickBot="1">
      <c r="A635" s="102">
        <v>43887.916817129626</v>
      </c>
      <c r="B635" s="64">
        <f>Parâmetros!G624*0.04*46.0055</f>
        <v>14.868977599999999</v>
      </c>
      <c r="C635" s="97">
        <f t="shared" si="219"/>
        <v>14.868977599999999</v>
      </c>
      <c r="D635" s="101">
        <f t="shared" si="198"/>
        <v>2.9737955199999999</v>
      </c>
      <c r="E635" s="60" t="str">
        <f t="shared" si="209"/>
        <v>1</v>
      </c>
      <c r="F635" s="69">
        <f t="shared" si="199"/>
        <v>-139.50274684000001</v>
      </c>
      <c r="G635" s="60" t="str">
        <f t="shared" si="210"/>
        <v>0</v>
      </c>
      <c r="H635" s="69">
        <f t="shared" si="200"/>
        <v>-28.751373420000007</v>
      </c>
      <c r="I635" s="60" t="str">
        <f t="shared" si="211"/>
        <v>0</v>
      </c>
      <c r="J635" s="69">
        <f t="shared" si="201"/>
        <v>91.240307691851854</v>
      </c>
      <c r="K635" s="60" t="str">
        <f t="shared" si="212"/>
        <v>0</v>
      </c>
      <c r="L635" s="69">
        <f t="shared" si="202"/>
        <v>82.927303510588246</v>
      </c>
      <c r="M635" s="73" t="str">
        <f t="shared" si="213"/>
        <v>0</v>
      </c>
      <c r="N635" s="76">
        <f t="shared" si="203"/>
        <v>2.9737955199999999</v>
      </c>
      <c r="O635" s="77">
        <v>260</v>
      </c>
      <c r="Q635" s="71" t="str">
        <f t="shared" si="214"/>
        <v>1</v>
      </c>
      <c r="R635" s="71">
        <f t="shared" si="204"/>
        <v>1</v>
      </c>
      <c r="S635" s="71" t="str">
        <f t="shared" si="215"/>
        <v>0</v>
      </c>
      <c r="T635" s="71">
        <f t="shared" si="205"/>
        <v>0</v>
      </c>
      <c r="U635" s="71" t="str">
        <f t="shared" si="216"/>
        <v>0</v>
      </c>
      <c r="V635" s="71">
        <f t="shared" si="206"/>
        <v>0</v>
      </c>
      <c r="W635" s="71" t="str">
        <f t="shared" si="217"/>
        <v>0</v>
      </c>
      <c r="X635" s="71">
        <f t="shared" si="207"/>
        <v>0</v>
      </c>
      <c r="Y635" s="71" t="str">
        <f t="shared" si="218"/>
        <v>0</v>
      </c>
      <c r="Z635" s="71">
        <f t="shared" si="208"/>
        <v>0</v>
      </c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</row>
    <row r="636" spans="1:39" ht="15.75" thickBot="1">
      <c r="A636" s="102">
        <v>43887.958483796298</v>
      </c>
      <c r="B636" s="64">
        <f>Parâmetros!G625*0.04*46.0055</f>
        <v>14.0040742</v>
      </c>
      <c r="C636" s="97">
        <f t="shared" si="219"/>
        <v>14.0040742</v>
      </c>
      <c r="D636" s="101">
        <f t="shared" si="198"/>
        <v>2.8008148400000001</v>
      </c>
      <c r="E636" s="60" t="str">
        <f t="shared" si="209"/>
        <v>1</v>
      </c>
      <c r="F636" s="69">
        <f t="shared" si="199"/>
        <v>-140.346027655</v>
      </c>
      <c r="G636" s="60" t="str">
        <f t="shared" si="210"/>
        <v>0</v>
      </c>
      <c r="H636" s="69">
        <f t="shared" si="200"/>
        <v>-29.1730138275</v>
      </c>
      <c r="I636" s="60" t="str">
        <f t="shared" si="211"/>
        <v>0</v>
      </c>
      <c r="J636" s="69">
        <f t="shared" si="201"/>
        <v>91.155952915802459</v>
      </c>
      <c r="K636" s="60" t="str">
        <f t="shared" si="212"/>
        <v>0</v>
      </c>
      <c r="L636" s="69">
        <f t="shared" si="202"/>
        <v>82.835725503529417</v>
      </c>
      <c r="M636" s="73" t="str">
        <f t="shared" si="213"/>
        <v>0</v>
      </c>
      <c r="N636" s="76">
        <f t="shared" si="203"/>
        <v>2.8008148400000001</v>
      </c>
      <c r="O636" s="77">
        <v>260</v>
      </c>
      <c r="Q636" s="71" t="str">
        <f t="shared" si="214"/>
        <v>1</v>
      </c>
      <c r="R636" s="71">
        <f t="shared" si="204"/>
        <v>1</v>
      </c>
      <c r="S636" s="71" t="str">
        <f t="shared" si="215"/>
        <v>0</v>
      </c>
      <c r="T636" s="71">
        <f t="shared" si="205"/>
        <v>0</v>
      </c>
      <c r="U636" s="71" t="str">
        <f t="shared" si="216"/>
        <v>0</v>
      </c>
      <c r="V636" s="71">
        <f t="shared" si="206"/>
        <v>0</v>
      </c>
      <c r="W636" s="71" t="str">
        <f t="shared" si="217"/>
        <v>0</v>
      </c>
      <c r="X636" s="71">
        <f t="shared" si="207"/>
        <v>0</v>
      </c>
      <c r="Y636" s="71" t="str">
        <f t="shared" si="218"/>
        <v>0</v>
      </c>
      <c r="Z636" s="71">
        <f t="shared" si="208"/>
        <v>0</v>
      </c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</row>
    <row r="637" spans="1:39" ht="15.75" thickBot="1">
      <c r="A637" s="102">
        <v>43888.000150462962</v>
      </c>
      <c r="B637" s="64">
        <f>Parâmetros!G626*0.04*46.0055</f>
        <v>8.7226428000000009</v>
      </c>
      <c r="C637" s="97">
        <f t="shared" si="219"/>
        <v>8.7226428000000009</v>
      </c>
      <c r="D637" s="101">
        <f t="shared" si="198"/>
        <v>1.7445285600000002</v>
      </c>
      <c r="E637" s="60" t="str">
        <f t="shared" si="209"/>
        <v>1</v>
      </c>
      <c r="F637" s="69">
        <f t="shared" si="199"/>
        <v>-145.49542327</v>
      </c>
      <c r="G637" s="60" t="str">
        <f t="shared" si="210"/>
        <v>0</v>
      </c>
      <c r="H637" s="69">
        <f t="shared" si="200"/>
        <v>-31.747711635000002</v>
      </c>
      <c r="I637" s="60" t="str">
        <f t="shared" si="211"/>
        <v>0</v>
      </c>
      <c r="J637" s="69">
        <f t="shared" si="201"/>
        <v>90.640850347160494</v>
      </c>
      <c r="K637" s="60" t="str">
        <f t="shared" si="212"/>
        <v>0</v>
      </c>
      <c r="L637" s="69">
        <f t="shared" si="202"/>
        <v>82.276515119999985</v>
      </c>
      <c r="M637" s="73" t="str">
        <f t="shared" si="213"/>
        <v>0</v>
      </c>
      <c r="N637" s="76">
        <f t="shared" si="203"/>
        <v>1.7445285600000002</v>
      </c>
      <c r="O637" s="77">
        <v>260</v>
      </c>
      <c r="Q637" s="71" t="str">
        <f t="shared" si="214"/>
        <v>1</v>
      </c>
      <c r="R637" s="71">
        <f t="shared" si="204"/>
        <v>1</v>
      </c>
      <c r="S637" s="71" t="str">
        <f t="shared" si="215"/>
        <v>0</v>
      </c>
      <c r="T637" s="71">
        <f t="shared" si="205"/>
        <v>0</v>
      </c>
      <c r="U637" s="71" t="str">
        <f t="shared" si="216"/>
        <v>0</v>
      </c>
      <c r="V637" s="71">
        <f t="shared" si="206"/>
        <v>0</v>
      </c>
      <c r="W637" s="71" t="str">
        <f t="shared" si="217"/>
        <v>0</v>
      </c>
      <c r="X637" s="71">
        <f t="shared" si="207"/>
        <v>0</v>
      </c>
      <c r="Y637" s="71" t="str">
        <f t="shared" si="218"/>
        <v>0</v>
      </c>
      <c r="Z637" s="71">
        <f t="shared" si="208"/>
        <v>0</v>
      </c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</row>
    <row r="638" spans="1:39" ht="15.75" thickBot="1">
      <c r="A638" s="102">
        <v>43888.041817129626</v>
      </c>
      <c r="B638" s="64">
        <f>Parâmetros!G627*0.04*46.0055</f>
        <v>7.7289240000000001</v>
      </c>
      <c r="C638" s="97">
        <f t="shared" si="219"/>
        <v>7.7289240000000001</v>
      </c>
      <c r="D638" s="101">
        <f t="shared" si="198"/>
        <v>1.5457847999999998</v>
      </c>
      <c r="E638" s="60" t="str">
        <f t="shared" si="209"/>
        <v>1</v>
      </c>
      <c r="F638" s="69">
        <f t="shared" si="199"/>
        <v>-146.46429910000001</v>
      </c>
      <c r="G638" s="60" t="str">
        <f t="shared" si="210"/>
        <v>0</v>
      </c>
      <c r="H638" s="69">
        <f t="shared" si="200"/>
        <v>-32.232149550000003</v>
      </c>
      <c r="I638" s="60" t="str">
        <f t="shared" si="211"/>
        <v>0</v>
      </c>
      <c r="J638" s="69">
        <f t="shared" si="201"/>
        <v>90.543932093827152</v>
      </c>
      <c r="K638" s="60" t="str">
        <f t="shared" si="212"/>
        <v>0</v>
      </c>
      <c r="L638" s="69">
        <f t="shared" si="202"/>
        <v>82.171297835294112</v>
      </c>
      <c r="M638" s="73" t="str">
        <f t="shared" si="213"/>
        <v>0</v>
      </c>
      <c r="N638" s="76">
        <f t="shared" si="203"/>
        <v>1.5457847999999998</v>
      </c>
      <c r="O638" s="77">
        <v>260</v>
      </c>
      <c r="Q638" s="71" t="str">
        <f t="shared" si="214"/>
        <v>1</v>
      </c>
      <c r="R638" s="71">
        <f t="shared" si="204"/>
        <v>1</v>
      </c>
      <c r="S638" s="71" t="str">
        <f t="shared" si="215"/>
        <v>0</v>
      </c>
      <c r="T638" s="71">
        <f t="shared" si="205"/>
        <v>0</v>
      </c>
      <c r="U638" s="71" t="str">
        <f t="shared" si="216"/>
        <v>0</v>
      </c>
      <c r="V638" s="71">
        <f t="shared" si="206"/>
        <v>0</v>
      </c>
      <c r="W638" s="71" t="str">
        <f t="shared" si="217"/>
        <v>0</v>
      </c>
      <c r="X638" s="71">
        <f t="shared" si="207"/>
        <v>0</v>
      </c>
      <c r="Y638" s="71" t="str">
        <f t="shared" si="218"/>
        <v>0</v>
      </c>
      <c r="Z638" s="71">
        <f t="shared" si="208"/>
        <v>0</v>
      </c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</row>
    <row r="639" spans="1:39" ht="15.75" thickBot="1">
      <c r="A639" s="102">
        <v>43888.083483796298</v>
      </c>
      <c r="B639" s="64">
        <f>Parâmetros!G628*0.04*46.0055</f>
        <v>5.2814314000000007</v>
      </c>
      <c r="C639" s="97">
        <f t="shared" si="219"/>
        <v>5.2814314000000007</v>
      </c>
      <c r="D639" s="101">
        <f t="shared" si="198"/>
        <v>1.0562862800000001</v>
      </c>
      <c r="E639" s="60" t="str">
        <f t="shared" si="209"/>
        <v>1</v>
      </c>
      <c r="F639" s="69">
        <f t="shared" si="199"/>
        <v>-148.850604385</v>
      </c>
      <c r="G639" s="60" t="str">
        <f t="shared" si="210"/>
        <v>0</v>
      </c>
      <c r="H639" s="69">
        <f t="shared" si="200"/>
        <v>-33.425302192499998</v>
      </c>
      <c r="I639" s="60" t="str">
        <f t="shared" si="211"/>
        <v>0</v>
      </c>
      <c r="J639" s="69">
        <f t="shared" si="201"/>
        <v>90.305226025432091</v>
      </c>
      <c r="K639" s="60" t="str">
        <f t="shared" si="212"/>
        <v>0</v>
      </c>
      <c r="L639" s="69">
        <f t="shared" si="202"/>
        <v>81.912151559999984</v>
      </c>
      <c r="M639" s="73" t="str">
        <f t="shared" si="213"/>
        <v>0</v>
      </c>
      <c r="N639" s="76">
        <f t="shared" si="203"/>
        <v>1.0562862800000001</v>
      </c>
      <c r="O639" s="77">
        <v>260</v>
      </c>
      <c r="Q639" s="71" t="str">
        <f t="shared" si="214"/>
        <v>1</v>
      </c>
      <c r="R639" s="71">
        <f t="shared" si="204"/>
        <v>1</v>
      </c>
      <c r="S639" s="71" t="str">
        <f t="shared" si="215"/>
        <v>0</v>
      </c>
      <c r="T639" s="71">
        <f t="shared" si="205"/>
        <v>0</v>
      </c>
      <c r="U639" s="71" t="str">
        <f t="shared" si="216"/>
        <v>0</v>
      </c>
      <c r="V639" s="71">
        <f t="shared" si="206"/>
        <v>0</v>
      </c>
      <c r="W639" s="71" t="str">
        <f t="shared" si="217"/>
        <v>0</v>
      </c>
      <c r="X639" s="71">
        <f t="shared" si="207"/>
        <v>0</v>
      </c>
      <c r="Y639" s="71" t="str">
        <f t="shared" si="218"/>
        <v>0</v>
      </c>
      <c r="Z639" s="71">
        <f t="shared" si="208"/>
        <v>0</v>
      </c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</row>
    <row r="640" spans="1:39" ht="15.75" thickBot="1">
      <c r="A640" s="102">
        <v>43888.125150462962</v>
      </c>
      <c r="B640" s="64">
        <f>Parâmetros!G629*0.04*46.0055</f>
        <v>4.6741587999999998</v>
      </c>
      <c r="C640" s="97">
        <f t="shared" si="219"/>
        <v>4.6741587999999998</v>
      </c>
      <c r="D640" s="101">
        <f t="shared" si="198"/>
        <v>0.93483176000000001</v>
      </c>
      <c r="E640" s="60" t="str">
        <f t="shared" si="209"/>
        <v>1</v>
      </c>
      <c r="F640" s="69">
        <f t="shared" si="199"/>
        <v>-149.44269517000004</v>
      </c>
      <c r="G640" s="60" t="str">
        <f t="shared" si="210"/>
        <v>0</v>
      </c>
      <c r="H640" s="69">
        <f t="shared" si="200"/>
        <v>-33.721347585000018</v>
      </c>
      <c r="I640" s="60" t="str">
        <f t="shared" si="211"/>
        <v>0</v>
      </c>
      <c r="J640" s="69">
        <f t="shared" si="201"/>
        <v>90.24599820395062</v>
      </c>
      <c r="K640" s="60" t="str">
        <f t="shared" si="212"/>
        <v>0</v>
      </c>
      <c r="L640" s="69">
        <f t="shared" si="202"/>
        <v>81.847852108235301</v>
      </c>
      <c r="M640" s="73" t="str">
        <f t="shared" si="213"/>
        <v>0</v>
      </c>
      <c r="N640" s="76">
        <f t="shared" si="203"/>
        <v>0.93483176000000001</v>
      </c>
      <c r="O640" s="77">
        <v>260</v>
      </c>
      <c r="Q640" s="71" t="str">
        <f t="shared" si="214"/>
        <v>1</v>
      </c>
      <c r="R640" s="71">
        <f t="shared" si="204"/>
        <v>1</v>
      </c>
      <c r="S640" s="71" t="str">
        <f t="shared" si="215"/>
        <v>0</v>
      </c>
      <c r="T640" s="71">
        <f t="shared" si="205"/>
        <v>0</v>
      </c>
      <c r="U640" s="71" t="str">
        <f t="shared" si="216"/>
        <v>0</v>
      </c>
      <c r="V640" s="71">
        <f t="shared" si="206"/>
        <v>0</v>
      </c>
      <c r="W640" s="71" t="str">
        <f t="shared" si="217"/>
        <v>0</v>
      </c>
      <c r="X640" s="71">
        <f t="shared" si="207"/>
        <v>0</v>
      </c>
      <c r="Y640" s="71" t="str">
        <f t="shared" si="218"/>
        <v>0</v>
      </c>
      <c r="Z640" s="71">
        <f t="shared" si="208"/>
        <v>0</v>
      </c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</row>
    <row r="641" spans="1:39" ht="15.75" thickBot="1">
      <c r="A641" s="102">
        <v>43888.166817129626</v>
      </c>
      <c r="B641" s="64">
        <f>Parâmetros!G630*0.04*46.0055</f>
        <v>7.8209350000000004</v>
      </c>
      <c r="C641" s="97">
        <f t="shared" si="219"/>
        <v>7.8209350000000004</v>
      </c>
      <c r="D641" s="101">
        <f t="shared" si="198"/>
        <v>1.5641870000000002</v>
      </c>
      <c r="E641" s="60" t="str">
        <f t="shared" si="209"/>
        <v>1</v>
      </c>
      <c r="F641" s="69">
        <f t="shared" si="199"/>
        <v>-146.374588375</v>
      </c>
      <c r="G641" s="60" t="str">
        <f t="shared" si="210"/>
        <v>0</v>
      </c>
      <c r="H641" s="69">
        <f t="shared" si="200"/>
        <v>-32.187294187500001</v>
      </c>
      <c r="I641" s="60" t="str">
        <f t="shared" si="211"/>
        <v>0</v>
      </c>
      <c r="J641" s="69">
        <f t="shared" si="201"/>
        <v>90.552906006172833</v>
      </c>
      <c r="K641" s="60" t="str">
        <f t="shared" si="212"/>
        <v>0</v>
      </c>
      <c r="L641" s="69">
        <f t="shared" si="202"/>
        <v>82.181040176470589</v>
      </c>
      <c r="M641" s="73" t="str">
        <f t="shared" si="213"/>
        <v>0</v>
      </c>
      <c r="N641" s="76">
        <f t="shared" si="203"/>
        <v>1.5641870000000002</v>
      </c>
      <c r="O641" s="77">
        <v>260</v>
      </c>
      <c r="Q641" s="71" t="str">
        <f t="shared" si="214"/>
        <v>1</v>
      </c>
      <c r="R641" s="71">
        <f t="shared" si="204"/>
        <v>1</v>
      </c>
      <c r="S641" s="71" t="str">
        <f t="shared" si="215"/>
        <v>0</v>
      </c>
      <c r="T641" s="71">
        <f t="shared" si="205"/>
        <v>0</v>
      </c>
      <c r="U641" s="71" t="str">
        <f t="shared" si="216"/>
        <v>0</v>
      </c>
      <c r="V641" s="71">
        <f t="shared" si="206"/>
        <v>0</v>
      </c>
      <c r="W641" s="71" t="str">
        <f t="shared" si="217"/>
        <v>0</v>
      </c>
      <c r="X641" s="71">
        <f t="shared" si="207"/>
        <v>0</v>
      </c>
      <c r="Y641" s="71" t="str">
        <f t="shared" si="218"/>
        <v>0</v>
      </c>
      <c r="Z641" s="71">
        <f t="shared" si="208"/>
        <v>0</v>
      </c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</row>
    <row r="642" spans="1:39" ht="15.75" thickBot="1">
      <c r="A642" s="102">
        <v>43888.208483796298</v>
      </c>
      <c r="B642" s="64">
        <f>Parâmetros!G631*0.04*46.0055</f>
        <v>10.434047399999999</v>
      </c>
      <c r="C642" s="97">
        <f t="shared" si="219"/>
        <v>10.434047399999999</v>
      </c>
      <c r="D642" s="101">
        <f t="shared" si="198"/>
        <v>2.0868094799999999</v>
      </c>
      <c r="E642" s="60" t="str">
        <f t="shared" si="209"/>
        <v>1</v>
      </c>
      <c r="F642" s="69">
        <f t="shared" si="199"/>
        <v>-143.82680378500001</v>
      </c>
      <c r="G642" s="60" t="str">
        <f t="shared" si="210"/>
        <v>0</v>
      </c>
      <c r="H642" s="69">
        <f t="shared" si="200"/>
        <v>-30.913401892500005</v>
      </c>
      <c r="I642" s="60" t="str">
        <f t="shared" si="211"/>
        <v>0</v>
      </c>
      <c r="J642" s="69">
        <f t="shared" si="201"/>
        <v>90.807765116790122</v>
      </c>
      <c r="K642" s="60" t="str">
        <f t="shared" si="212"/>
        <v>0</v>
      </c>
      <c r="L642" s="69">
        <f t="shared" si="202"/>
        <v>82.457722665882372</v>
      </c>
      <c r="M642" s="73" t="str">
        <f t="shared" si="213"/>
        <v>0</v>
      </c>
      <c r="N642" s="76">
        <f t="shared" si="203"/>
        <v>2.0868094799999999</v>
      </c>
      <c r="O642" s="77">
        <v>260</v>
      </c>
      <c r="Q642" s="71" t="str">
        <f t="shared" si="214"/>
        <v>1</v>
      </c>
      <c r="R642" s="71">
        <f t="shared" si="204"/>
        <v>1</v>
      </c>
      <c r="S642" s="71" t="str">
        <f t="shared" si="215"/>
        <v>0</v>
      </c>
      <c r="T642" s="71">
        <f t="shared" si="205"/>
        <v>0</v>
      </c>
      <c r="U642" s="71" t="str">
        <f t="shared" si="216"/>
        <v>0</v>
      </c>
      <c r="V642" s="71">
        <f t="shared" si="206"/>
        <v>0</v>
      </c>
      <c r="W642" s="71" t="str">
        <f t="shared" si="217"/>
        <v>0</v>
      </c>
      <c r="X642" s="71">
        <f t="shared" si="207"/>
        <v>0</v>
      </c>
      <c r="Y642" s="71" t="str">
        <f t="shared" si="218"/>
        <v>0</v>
      </c>
      <c r="Z642" s="71">
        <f t="shared" si="208"/>
        <v>0</v>
      </c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</row>
    <row r="643" spans="1:39" ht="15.75" thickBot="1">
      <c r="A643" s="102">
        <v>43888.250150462962</v>
      </c>
      <c r="B643" s="64">
        <f>Parâmetros!G632*0.04*46.0055</f>
        <v>18.678232999999999</v>
      </c>
      <c r="C643" s="97">
        <f t="shared" si="219"/>
        <v>18.678232999999999</v>
      </c>
      <c r="D643" s="101">
        <f t="shared" si="198"/>
        <v>3.7356465999999999</v>
      </c>
      <c r="E643" s="60" t="str">
        <f t="shared" si="209"/>
        <v>1</v>
      </c>
      <c r="F643" s="69">
        <f t="shared" si="199"/>
        <v>-135.78872282499998</v>
      </c>
      <c r="G643" s="60" t="str">
        <f t="shared" si="210"/>
        <v>0</v>
      </c>
      <c r="H643" s="69">
        <f t="shared" si="200"/>
        <v>-26.89436141249999</v>
      </c>
      <c r="I643" s="60" t="str">
        <f t="shared" si="211"/>
        <v>0</v>
      </c>
      <c r="J643" s="69">
        <f t="shared" si="201"/>
        <v>91.611827662962952</v>
      </c>
      <c r="K643" s="60" t="str">
        <f t="shared" si="212"/>
        <v>0</v>
      </c>
      <c r="L643" s="69">
        <f t="shared" si="202"/>
        <v>83.330636435294124</v>
      </c>
      <c r="M643" s="73" t="str">
        <f t="shared" si="213"/>
        <v>0</v>
      </c>
      <c r="N643" s="76">
        <f t="shared" si="203"/>
        <v>3.7356465999999999</v>
      </c>
      <c r="O643" s="77">
        <v>260</v>
      </c>
      <c r="Q643" s="71" t="str">
        <f t="shared" si="214"/>
        <v>1</v>
      </c>
      <c r="R643" s="71">
        <f t="shared" si="204"/>
        <v>1</v>
      </c>
      <c r="S643" s="71" t="str">
        <f t="shared" si="215"/>
        <v>0</v>
      </c>
      <c r="T643" s="71">
        <f t="shared" si="205"/>
        <v>0</v>
      </c>
      <c r="U643" s="71" t="str">
        <f t="shared" si="216"/>
        <v>0</v>
      </c>
      <c r="V643" s="71">
        <f t="shared" si="206"/>
        <v>0</v>
      </c>
      <c r="W643" s="71" t="str">
        <f t="shared" si="217"/>
        <v>0</v>
      </c>
      <c r="X643" s="71">
        <f t="shared" si="207"/>
        <v>0</v>
      </c>
      <c r="Y643" s="71" t="str">
        <f t="shared" si="218"/>
        <v>0</v>
      </c>
      <c r="Z643" s="71">
        <f t="shared" si="208"/>
        <v>0</v>
      </c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</row>
    <row r="644" spans="1:39" ht="15.75" thickBot="1">
      <c r="A644" s="102">
        <v>43888.291817129626</v>
      </c>
      <c r="B644" s="64">
        <f>Parâmetros!G633*0.04*46.0055</f>
        <v>23.5916204</v>
      </c>
      <c r="C644" s="97">
        <f t="shared" si="219"/>
        <v>23.5916204</v>
      </c>
      <c r="D644" s="101">
        <f t="shared" si="198"/>
        <v>4.7183240799999995</v>
      </c>
      <c r="E644" s="60" t="str">
        <f t="shared" si="209"/>
        <v>1</v>
      </c>
      <c r="F644" s="69">
        <f t="shared" si="199"/>
        <v>-130.99817010999999</v>
      </c>
      <c r="G644" s="60" t="str">
        <f t="shared" si="210"/>
        <v>0</v>
      </c>
      <c r="H644" s="69">
        <f t="shared" si="200"/>
        <v>-24.499085054999995</v>
      </c>
      <c r="I644" s="60" t="str">
        <f t="shared" si="211"/>
        <v>0</v>
      </c>
      <c r="J644" s="69">
        <f t="shared" si="201"/>
        <v>92.091034582222221</v>
      </c>
      <c r="K644" s="60" t="str">
        <f t="shared" si="212"/>
        <v>0</v>
      </c>
      <c r="L644" s="69">
        <f t="shared" si="202"/>
        <v>83.850877454117651</v>
      </c>
      <c r="M644" s="73" t="str">
        <f t="shared" si="213"/>
        <v>0</v>
      </c>
      <c r="N644" s="76">
        <f t="shared" si="203"/>
        <v>4.7183240799999995</v>
      </c>
      <c r="O644" s="77">
        <v>260</v>
      </c>
      <c r="Q644" s="71" t="str">
        <f t="shared" si="214"/>
        <v>1</v>
      </c>
      <c r="R644" s="71">
        <f t="shared" si="204"/>
        <v>1</v>
      </c>
      <c r="S644" s="71" t="str">
        <f t="shared" si="215"/>
        <v>0</v>
      </c>
      <c r="T644" s="71">
        <f t="shared" si="205"/>
        <v>0</v>
      </c>
      <c r="U644" s="71" t="str">
        <f t="shared" si="216"/>
        <v>0</v>
      </c>
      <c r="V644" s="71">
        <f t="shared" si="206"/>
        <v>0</v>
      </c>
      <c r="W644" s="71" t="str">
        <f t="shared" si="217"/>
        <v>0</v>
      </c>
      <c r="X644" s="71">
        <f t="shared" si="207"/>
        <v>0</v>
      </c>
      <c r="Y644" s="71" t="str">
        <f t="shared" si="218"/>
        <v>0</v>
      </c>
      <c r="Z644" s="71">
        <f t="shared" si="208"/>
        <v>0</v>
      </c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</row>
    <row r="645" spans="1:39" ht="15.75" thickBot="1">
      <c r="A645" s="102">
        <v>43888.333483796298</v>
      </c>
      <c r="B645" s="64">
        <f>Parâmetros!G634*0.04*46.0055</f>
        <v>32.167045600000002</v>
      </c>
      <c r="C645" s="97">
        <f t="shared" si="219"/>
        <v>32.167045600000002</v>
      </c>
      <c r="D645" s="101">
        <f t="shared" si="198"/>
        <v>6.4334091200000003</v>
      </c>
      <c r="E645" s="60" t="str">
        <f t="shared" si="209"/>
        <v>1</v>
      </c>
      <c r="F645" s="69">
        <f t="shared" si="199"/>
        <v>-122.63713053999999</v>
      </c>
      <c r="G645" s="60" t="str">
        <f t="shared" si="210"/>
        <v>0</v>
      </c>
      <c r="H645" s="69">
        <f t="shared" si="200"/>
        <v>-20.318565269999993</v>
      </c>
      <c r="I645" s="60" t="str">
        <f t="shared" si="211"/>
        <v>0</v>
      </c>
      <c r="J645" s="69">
        <f t="shared" si="201"/>
        <v>92.927403212839508</v>
      </c>
      <c r="K645" s="60" t="str">
        <f t="shared" si="212"/>
        <v>0</v>
      </c>
      <c r="L645" s="69">
        <f t="shared" si="202"/>
        <v>84.758863651764713</v>
      </c>
      <c r="M645" s="73" t="str">
        <f t="shared" si="213"/>
        <v>0</v>
      </c>
      <c r="N645" s="76">
        <f t="shared" si="203"/>
        <v>6.4334091200000003</v>
      </c>
      <c r="O645" s="77">
        <v>260</v>
      </c>
      <c r="Q645" s="71" t="str">
        <f t="shared" si="214"/>
        <v>1</v>
      </c>
      <c r="R645" s="71">
        <f t="shared" si="204"/>
        <v>1</v>
      </c>
      <c r="S645" s="71" t="str">
        <f t="shared" si="215"/>
        <v>0</v>
      </c>
      <c r="T645" s="71">
        <f t="shared" si="205"/>
        <v>0</v>
      </c>
      <c r="U645" s="71" t="str">
        <f t="shared" si="216"/>
        <v>0</v>
      </c>
      <c r="V645" s="71">
        <f t="shared" si="206"/>
        <v>0</v>
      </c>
      <c r="W645" s="71" t="str">
        <f t="shared" si="217"/>
        <v>0</v>
      </c>
      <c r="X645" s="71">
        <f t="shared" si="207"/>
        <v>0</v>
      </c>
      <c r="Y645" s="71" t="str">
        <f t="shared" si="218"/>
        <v>0</v>
      </c>
      <c r="Z645" s="71">
        <f t="shared" si="208"/>
        <v>0</v>
      </c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</row>
    <row r="646" spans="1:39" ht="15.75" thickBot="1">
      <c r="A646" s="102">
        <v>43888.375150462962</v>
      </c>
      <c r="B646" s="64">
        <f>Parâmetros!G635*0.04*46.0055</f>
        <v>17.923742799999999</v>
      </c>
      <c r="C646" s="97">
        <f t="shared" si="219"/>
        <v>17.923742799999999</v>
      </c>
      <c r="D646" s="101">
        <f t="shared" si="198"/>
        <v>3.58474856</v>
      </c>
      <c r="E646" s="60" t="str">
        <f t="shared" si="209"/>
        <v>1</v>
      </c>
      <c r="F646" s="69">
        <f t="shared" si="199"/>
        <v>-136.52435076999998</v>
      </c>
      <c r="G646" s="60" t="str">
        <f t="shared" si="210"/>
        <v>0</v>
      </c>
      <c r="H646" s="69">
        <f t="shared" si="200"/>
        <v>-27.262175384999992</v>
      </c>
      <c r="I646" s="60" t="str">
        <f t="shared" si="211"/>
        <v>0</v>
      </c>
      <c r="J646" s="69">
        <f t="shared" si="201"/>
        <v>91.5382415817284</v>
      </c>
      <c r="K646" s="60" t="str">
        <f t="shared" si="212"/>
        <v>0</v>
      </c>
      <c r="L646" s="69">
        <f t="shared" si="202"/>
        <v>83.250749237647057</v>
      </c>
      <c r="M646" s="73" t="str">
        <f t="shared" si="213"/>
        <v>0</v>
      </c>
      <c r="N646" s="76">
        <f t="shared" si="203"/>
        <v>3.58474856</v>
      </c>
      <c r="O646" s="77">
        <v>260</v>
      </c>
      <c r="Q646" s="71" t="str">
        <f t="shared" si="214"/>
        <v>1</v>
      </c>
      <c r="R646" s="71">
        <f t="shared" si="204"/>
        <v>1</v>
      </c>
      <c r="S646" s="71" t="str">
        <f t="shared" si="215"/>
        <v>0</v>
      </c>
      <c r="T646" s="71">
        <f t="shared" si="205"/>
        <v>0</v>
      </c>
      <c r="U646" s="71" t="str">
        <f t="shared" si="216"/>
        <v>0</v>
      </c>
      <c r="V646" s="71">
        <f t="shared" si="206"/>
        <v>0</v>
      </c>
      <c r="W646" s="71" t="str">
        <f t="shared" si="217"/>
        <v>0</v>
      </c>
      <c r="X646" s="71">
        <f t="shared" si="207"/>
        <v>0</v>
      </c>
      <c r="Y646" s="71" t="str">
        <f t="shared" si="218"/>
        <v>0</v>
      </c>
      <c r="Z646" s="71">
        <f t="shared" si="208"/>
        <v>0</v>
      </c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</row>
    <row r="647" spans="1:39" ht="15.75" thickBot="1">
      <c r="A647" s="102">
        <v>43888.416817129626</v>
      </c>
      <c r="B647" s="64">
        <f>Parâmetros!G636*0.04*46.0055</f>
        <v>11.2437442</v>
      </c>
      <c r="C647" s="97">
        <f t="shared" si="219"/>
        <v>11.2437442</v>
      </c>
      <c r="D647" s="101">
        <f t="shared" si="198"/>
        <v>2.2487488400000002</v>
      </c>
      <c r="E647" s="60" t="str">
        <f t="shared" si="209"/>
        <v>1</v>
      </c>
      <c r="F647" s="69">
        <f t="shared" si="199"/>
        <v>-143.03734940499999</v>
      </c>
      <c r="G647" s="60" t="str">
        <f t="shared" si="210"/>
        <v>0</v>
      </c>
      <c r="H647" s="69">
        <f t="shared" si="200"/>
        <v>-30.518674702499993</v>
      </c>
      <c r="I647" s="60" t="str">
        <f t="shared" si="211"/>
        <v>0</v>
      </c>
      <c r="J647" s="69">
        <f t="shared" si="201"/>
        <v>90.886735545432103</v>
      </c>
      <c r="K647" s="60" t="str">
        <f t="shared" si="212"/>
        <v>0</v>
      </c>
      <c r="L647" s="69">
        <f t="shared" si="202"/>
        <v>82.543455268235292</v>
      </c>
      <c r="M647" s="73" t="str">
        <f t="shared" si="213"/>
        <v>0</v>
      </c>
      <c r="N647" s="76">
        <f t="shared" si="203"/>
        <v>2.2487488400000002</v>
      </c>
      <c r="O647" s="77">
        <v>260</v>
      </c>
      <c r="Q647" s="71" t="str">
        <f t="shared" si="214"/>
        <v>1</v>
      </c>
      <c r="R647" s="71">
        <f t="shared" si="204"/>
        <v>1</v>
      </c>
      <c r="S647" s="71" t="str">
        <f t="shared" si="215"/>
        <v>0</v>
      </c>
      <c r="T647" s="71">
        <f t="shared" si="205"/>
        <v>0</v>
      </c>
      <c r="U647" s="71" t="str">
        <f t="shared" si="216"/>
        <v>0</v>
      </c>
      <c r="V647" s="71">
        <f t="shared" si="206"/>
        <v>0</v>
      </c>
      <c r="W647" s="71" t="str">
        <f t="shared" si="217"/>
        <v>0</v>
      </c>
      <c r="X647" s="71">
        <f t="shared" si="207"/>
        <v>0</v>
      </c>
      <c r="Y647" s="71" t="str">
        <f t="shared" si="218"/>
        <v>0</v>
      </c>
      <c r="Z647" s="71">
        <f t="shared" si="208"/>
        <v>0</v>
      </c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</row>
    <row r="648" spans="1:39" ht="15.75" thickBot="1">
      <c r="A648" s="102">
        <v>43888.458483796298</v>
      </c>
      <c r="B648" s="64">
        <f>Parâmetros!G637*0.04*46.0055</f>
        <v>9.5323395999999985</v>
      </c>
      <c r="C648" s="97">
        <f t="shared" si="219"/>
        <v>9.5323395999999985</v>
      </c>
      <c r="D648" s="101">
        <f t="shared" si="198"/>
        <v>1.9064679199999999</v>
      </c>
      <c r="E648" s="60" t="str">
        <f t="shared" si="209"/>
        <v>1</v>
      </c>
      <c r="F648" s="69">
        <f t="shared" si="199"/>
        <v>-144.70596889000001</v>
      </c>
      <c r="G648" s="60" t="str">
        <f t="shared" si="210"/>
        <v>0</v>
      </c>
      <c r="H648" s="69">
        <f t="shared" si="200"/>
        <v>-31.352984445000004</v>
      </c>
      <c r="I648" s="60" t="str">
        <f t="shared" si="211"/>
        <v>0</v>
      </c>
      <c r="J648" s="69">
        <f t="shared" si="201"/>
        <v>90.719820775802475</v>
      </c>
      <c r="K648" s="60" t="str">
        <f t="shared" si="212"/>
        <v>0</v>
      </c>
      <c r="L648" s="69">
        <f t="shared" si="202"/>
        <v>82.362247722352919</v>
      </c>
      <c r="M648" s="73" t="str">
        <f t="shared" si="213"/>
        <v>0</v>
      </c>
      <c r="N648" s="76">
        <f t="shared" si="203"/>
        <v>1.9064679199999999</v>
      </c>
      <c r="O648" s="77">
        <v>260</v>
      </c>
      <c r="Q648" s="71" t="str">
        <f t="shared" si="214"/>
        <v>1</v>
      </c>
      <c r="R648" s="71">
        <f t="shared" si="204"/>
        <v>1</v>
      </c>
      <c r="S648" s="71" t="str">
        <f t="shared" si="215"/>
        <v>0</v>
      </c>
      <c r="T648" s="71">
        <f t="shared" si="205"/>
        <v>0</v>
      </c>
      <c r="U648" s="71" t="str">
        <f t="shared" si="216"/>
        <v>0</v>
      </c>
      <c r="V648" s="71">
        <f t="shared" si="206"/>
        <v>0</v>
      </c>
      <c r="W648" s="71" t="str">
        <f t="shared" si="217"/>
        <v>0</v>
      </c>
      <c r="X648" s="71">
        <f t="shared" si="207"/>
        <v>0</v>
      </c>
      <c r="Y648" s="71" t="str">
        <f t="shared" si="218"/>
        <v>0</v>
      </c>
      <c r="Z648" s="71">
        <f t="shared" si="208"/>
        <v>0</v>
      </c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</row>
    <row r="649" spans="1:39" ht="15.75" thickBot="1">
      <c r="A649" s="102">
        <v>43888.500150462962</v>
      </c>
      <c r="B649" s="64">
        <f>Parâmetros!G638*0.04*46.0055</f>
        <v>7.4160865999999999</v>
      </c>
      <c r="C649" s="97">
        <f t="shared" si="219"/>
        <v>7.4160865999999999</v>
      </c>
      <c r="D649" s="101">
        <f t="shared" si="198"/>
        <v>1.4832173199999998</v>
      </c>
      <c r="E649" s="60" t="str">
        <f t="shared" si="209"/>
        <v>1</v>
      </c>
      <c r="F649" s="69">
        <f t="shared" si="199"/>
        <v>-146.769315565</v>
      </c>
      <c r="G649" s="60" t="str">
        <f t="shared" si="210"/>
        <v>0</v>
      </c>
      <c r="H649" s="69">
        <f t="shared" si="200"/>
        <v>-32.3846577825</v>
      </c>
      <c r="I649" s="60" t="str">
        <f t="shared" si="211"/>
        <v>0</v>
      </c>
      <c r="J649" s="69">
        <f t="shared" si="201"/>
        <v>90.513420791851843</v>
      </c>
      <c r="K649" s="60" t="str">
        <f t="shared" si="212"/>
        <v>0</v>
      </c>
      <c r="L649" s="69">
        <f t="shared" si="202"/>
        <v>82.138173875294129</v>
      </c>
      <c r="M649" s="73" t="str">
        <f t="shared" si="213"/>
        <v>0</v>
      </c>
      <c r="N649" s="76">
        <f t="shared" si="203"/>
        <v>1.4832173199999998</v>
      </c>
      <c r="O649" s="77">
        <v>260</v>
      </c>
      <c r="Q649" s="71" t="str">
        <f t="shared" si="214"/>
        <v>1</v>
      </c>
      <c r="R649" s="71">
        <f t="shared" si="204"/>
        <v>1</v>
      </c>
      <c r="S649" s="71" t="str">
        <f t="shared" si="215"/>
        <v>0</v>
      </c>
      <c r="T649" s="71">
        <f t="shared" si="205"/>
        <v>0</v>
      </c>
      <c r="U649" s="71" t="str">
        <f t="shared" si="216"/>
        <v>0</v>
      </c>
      <c r="V649" s="71">
        <f t="shared" si="206"/>
        <v>0</v>
      </c>
      <c r="W649" s="71" t="str">
        <f t="shared" si="217"/>
        <v>0</v>
      </c>
      <c r="X649" s="71">
        <f t="shared" si="207"/>
        <v>0</v>
      </c>
      <c r="Y649" s="71" t="str">
        <f t="shared" si="218"/>
        <v>0</v>
      </c>
      <c r="Z649" s="71">
        <f t="shared" si="208"/>
        <v>0</v>
      </c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</row>
    <row r="650" spans="1:39" ht="15.75" thickBot="1">
      <c r="A650" s="102">
        <v>43888.541817129626</v>
      </c>
      <c r="B650" s="64">
        <f>Parâmetros!G639*0.04*46.0055</f>
        <v>6.4775744</v>
      </c>
      <c r="C650" s="97">
        <f t="shared" si="219"/>
        <v>6.4775744</v>
      </c>
      <c r="D650" s="101">
        <f t="shared" si="198"/>
        <v>1.2955148799999998</v>
      </c>
      <c r="E650" s="60" t="str">
        <f t="shared" si="209"/>
        <v>1</v>
      </c>
      <c r="F650" s="69">
        <f t="shared" si="199"/>
        <v>-147.68436496000001</v>
      </c>
      <c r="G650" s="60" t="str">
        <f t="shared" si="210"/>
        <v>0</v>
      </c>
      <c r="H650" s="69">
        <f t="shared" si="200"/>
        <v>-32.842182480000005</v>
      </c>
      <c r="I650" s="60" t="str">
        <f t="shared" si="211"/>
        <v>0</v>
      </c>
      <c r="J650" s="69">
        <f t="shared" si="201"/>
        <v>90.421886885925915</v>
      </c>
      <c r="K650" s="60" t="str">
        <f t="shared" si="212"/>
        <v>0</v>
      </c>
      <c r="L650" s="69">
        <f t="shared" si="202"/>
        <v>82.038801995294136</v>
      </c>
      <c r="M650" s="73" t="str">
        <f t="shared" si="213"/>
        <v>0</v>
      </c>
      <c r="N650" s="76">
        <f t="shared" si="203"/>
        <v>1.2955148799999998</v>
      </c>
      <c r="O650" s="77">
        <v>260</v>
      </c>
      <c r="Q650" s="71" t="str">
        <f t="shared" si="214"/>
        <v>1</v>
      </c>
      <c r="R650" s="71">
        <f t="shared" si="204"/>
        <v>1</v>
      </c>
      <c r="S650" s="71" t="str">
        <f t="shared" si="215"/>
        <v>0</v>
      </c>
      <c r="T650" s="71">
        <f t="shared" si="205"/>
        <v>0</v>
      </c>
      <c r="U650" s="71" t="str">
        <f t="shared" si="216"/>
        <v>0</v>
      </c>
      <c r="V650" s="71">
        <f t="shared" si="206"/>
        <v>0</v>
      </c>
      <c r="W650" s="71" t="str">
        <f t="shared" si="217"/>
        <v>0</v>
      </c>
      <c r="X650" s="71">
        <f t="shared" si="207"/>
        <v>0</v>
      </c>
      <c r="Y650" s="71" t="str">
        <f t="shared" si="218"/>
        <v>0</v>
      </c>
      <c r="Z650" s="71">
        <f t="shared" si="208"/>
        <v>0</v>
      </c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</row>
    <row r="651" spans="1:39" ht="15.75" thickBot="1">
      <c r="A651" s="102">
        <v>43888.583483796298</v>
      </c>
      <c r="B651" s="64">
        <f>Parâmetros!G640*0.04*46.0055</f>
        <v>6.2015414</v>
      </c>
      <c r="C651" s="97">
        <f t="shared" si="219"/>
        <v>6.2015414</v>
      </c>
      <c r="D651" s="101">
        <f t="shared" si="198"/>
        <v>1.24030828</v>
      </c>
      <c r="E651" s="60" t="str">
        <f t="shared" si="209"/>
        <v>1</v>
      </c>
      <c r="F651" s="69">
        <f t="shared" si="199"/>
        <v>-147.95349713499999</v>
      </c>
      <c r="G651" s="60" t="str">
        <f t="shared" si="210"/>
        <v>0</v>
      </c>
      <c r="H651" s="69">
        <f t="shared" si="200"/>
        <v>-32.976748567499996</v>
      </c>
      <c r="I651" s="60" t="str">
        <f t="shared" si="211"/>
        <v>0</v>
      </c>
      <c r="J651" s="69">
        <f t="shared" si="201"/>
        <v>90.394965148888886</v>
      </c>
      <c r="K651" s="60" t="str">
        <f t="shared" si="212"/>
        <v>0</v>
      </c>
      <c r="L651" s="69">
        <f t="shared" si="202"/>
        <v>82.009574971764721</v>
      </c>
      <c r="M651" s="73" t="str">
        <f t="shared" si="213"/>
        <v>0</v>
      </c>
      <c r="N651" s="76">
        <f t="shared" si="203"/>
        <v>1.24030828</v>
      </c>
      <c r="O651" s="77">
        <v>260</v>
      </c>
      <c r="Q651" s="71" t="str">
        <f t="shared" si="214"/>
        <v>1</v>
      </c>
      <c r="R651" s="71">
        <f t="shared" si="204"/>
        <v>1</v>
      </c>
      <c r="S651" s="71" t="str">
        <f t="shared" si="215"/>
        <v>0</v>
      </c>
      <c r="T651" s="71">
        <f t="shared" si="205"/>
        <v>0</v>
      </c>
      <c r="U651" s="71" t="str">
        <f t="shared" si="216"/>
        <v>0</v>
      </c>
      <c r="V651" s="71">
        <f t="shared" si="206"/>
        <v>0</v>
      </c>
      <c r="W651" s="71" t="str">
        <f t="shared" si="217"/>
        <v>0</v>
      </c>
      <c r="X651" s="71">
        <f t="shared" si="207"/>
        <v>0</v>
      </c>
      <c r="Y651" s="71" t="str">
        <f t="shared" si="218"/>
        <v>0</v>
      </c>
      <c r="Z651" s="71">
        <f t="shared" si="208"/>
        <v>0</v>
      </c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</row>
    <row r="652" spans="1:39" ht="15.75" thickBot="1">
      <c r="A652" s="102">
        <v>43888.625150462962</v>
      </c>
      <c r="B652" s="64">
        <f>Parâmetros!G641*0.04*46.0055</f>
        <v>5.980715</v>
      </c>
      <c r="C652" s="97">
        <f t="shared" si="219"/>
        <v>5.980715</v>
      </c>
      <c r="D652" s="101">
        <f t="shared" si="198"/>
        <v>1.1961430000000002</v>
      </c>
      <c r="E652" s="60" t="str">
        <f t="shared" si="209"/>
        <v>1</v>
      </c>
      <c r="F652" s="69">
        <f t="shared" si="199"/>
        <v>-148.16880287500001</v>
      </c>
      <c r="G652" s="60" t="str">
        <f t="shared" si="210"/>
        <v>0</v>
      </c>
      <c r="H652" s="69">
        <f t="shared" si="200"/>
        <v>-33.084401437500006</v>
      </c>
      <c r="I652" s="60" t="str">
        <f t="shared" si="211"/>
        <v>0</v>
      </c>
      <c r="J652" s="69">
        <f t="shared" si="201"/>
        <v>90.373427759259258</v>
      </c>
      <c r="K652" s="60" t="str">
        <f t="shared" si="212"/>
        <v>0</v>
      </c>
      <c r="L652" s="69">
        <f t="shared" si="202"/>
        <v>81.986193352941171</v>
      </c>
      <c r="M652" s="73" t="str">
        <f t="shared" si="213"/>
        <v>0</v>
      </c>
      <c r="N652" s="76">
        <f t="shared" si="203"/>
        <v>1.1961430000000002</v>
      </c>
      <c r="O652" s="77">
        <v>260</v>
      </c>
      <c r="Q652" s="71" t="str">
        <f t="shared" si="214"/>
        <v>1</v>
      </c>
      <c r="R652" s="71">
        <f t="shared" si="204"/>
        <v>1</v>
      </c>
      <c r="S652" s="71" t="str">
        <f t="shared" si="215"/>
        <v>0</v>
      </c>
      <c r="T652" s="71">
        <f t="shared" si="205"/>
        <v>0</v>
      </c>
      <c r="U652" s="71" t="str">
        <f t="shared" si="216"/>
        <v>0</v>
      </c>
      <c r="V652" s="71">
        <f t="shared" si="206"/>
        <v>0</v>
      </c>
      <c r="W652" s="71" t="str">
        <f t="shared" si="217"/>
        <v>0</v>
      </c>
      <c r="X652" s="71">
        <f t="shared" si="207"/>
        <v>0</v>
      </c>
      <c r="Y652" s="71" t="str">
        <f t="shared" si="218"/>
        <v>0</v>
      </c>
      <c r="Z652" s="71">
        <f t="shared" si="208"/>
        <v>0</v>
      </c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</row>
    <row r="653" spans="1:39" ht="15.75" thickBot="1">
      <c r="A653" s="102">
        <v>43888.666817129626</v>
      </c>
      <c r="B653" s="64">
        <f>Parâmetros!G642*0.04*46.0055</f>
        <v>6.2015414</v>
      </c>
      <c r="C653" s="97">
        <f t="shared" si="219"/>
        <v>6.2015414</v>
      </c>
      <c r="D653" s="101">
        <f t="shared" ref="D653:D708" si="220">(((C653-$B$4)/($B$5-$B$4))*($B$7-$B$6))+$B$6</f>
        <v>1.24030828</v>
      </c>
      <c r="E653" s="60" t="str">
        <f t="shared" si="209"/>
        <v>1</v>
      </c>
      <c r="F653" s="69">
        <f t="shared" ref="F653:F708" si="221">(((C653-$C$4)/($C$5-$C$4))*($C$7-$C$6))+$C$6</f>
        <v>-147.95349713499999</v>
      </c>
      <c r="G653" s="60" t="str">
        <f t="shared" si="210"/>
        <v>0</v>
      </c>
      <c r="H653" s="69">
        <f t="shared" ref="H653:H708" si="222">(((C653-$D$4)/($D$5-$D$4))*($D$7-$D$6))+$D$6</f>
        <v>-32.976748567499996</v>
      </c>
      <c r="I653" s="60" t="str">
        <f t="shared" si="211"/>
        <v>0</v>
      </c>
      <c r="J653" s="69">
        <f t="shared" ref="J653:J708" si="223">(((C653-$E$4)/($E$5-$E$4))*($E$7-$E$6))+$E$6</f>
        <v>90.394965148888886</v>
      </c>
      <c r="K653" s="60" t="str">
        <f t="shared" si="212"/>
        <v>0</v>
      </c>
      <c r="L653" s="69">
        <f t="shared" ref="L653:L708" si="224">(((C653-$F$4)/($F$5-$F$4))*($F$7-$F$6))+$F$6</f>
        <v>82.009574971764721</v>
      </c>
      <c r="M653" s="73" t="str">
        <f t="shared" si="213"/>
        <v>0</v>
      </c>
      <c r="N653" s="76">
        <f t="shared" ref="N653:N708" si="225">(D653*E653)+(F653*G653)+(H653*I653)+(J653*K653)+(L653*M653)</f>
        <v>1.24030828</v>
      </c>
      <c r="O653" s="77">
        <v>260</v>
      </c>
      <c r="Q653" s="71" t="str">
        <f t="shared" si="214"/>
        <v>1</v>
      </c>
      <c r="R653" s="71">
        <f t="shared" ref="R653:R708" si="226">Q653*1</f>
        <v>1</v>
      </c>
      <c r="S653" s="71" t="str">
        <f t="shared" si="215"/>
        <v>0</v>
      </c>
      <c r="T653" s="71">
        <f t="shared" ref="T653:T708" si="227">S653*1</f>
        <v>0</v>
      </c>
      <c r="U653" s="71" t="str">
        <f t="shared" si="216"/>
        <v>0</v>
      </c>
      <c r="V653" s="71">
        <f t="shared" ref="V653:V708" si="228">U653*1</f>
        <v>0</v>
      </c>
      <c r="W653" s="71" t="str">
        <f t="shared" si="217"/>
        <v>0</v>
      </c>
      <c r="X653" s="71">
        <f t="shared" ref="X653:X708" si="229">W653*1</f>
        <v>0</v>
      </c>
      <c r="Y653" s="71" t="str">
        <f t="shared" si="218"/>
        <v>0</v>
      </c>
      <c r="Z653" s="71">
        <f t="shared" ref="Z653:Z708" si="230">Y653*1</f>
        <v>0</v>
      </c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</row>
    <row r="654" spans="1:39" ht="15.75" thickBot="1">
      <c r="A654" s="102">
        <v>43888.708483796298</v>
      </c>
      <c r="B654" s="64">
        <f>Parâmetros!G643*0.04*46.0055</f>
        <v>7.3792821999999987</v>
      </c>
      <c r="C654" s="97">
        <f t="shared" si="219"/>
        <v>7.3792821999999987</v>
      </c>
      <c r="D654" s="101">
        <f t="shared" si="220"/>
        <v>1.4758564399999996</v>
      </c>
      <c r="E654" s="60" t="str">
        <f t="shared" ref="E654:E708" si="231">IF(AND(D654&lt;=40,D654&gt;=0),"1","0")</f>
        <v>1</v>
      </c>
      <c r="F654" s="69">
        <f t="shared" si="221"/>
        <v>-146.80519985499998</v>
      </c>
      <c r="G654" s="60" t="str">
        <f t="shared" ref="G654:G708" si="232">IF(AND(F654&lt;=80,F654&gt;41),"1","0")</f>
        <v>0</v>
      </c>
      <c r="H654" s="69">
        <f t="shared" si="222"/>
        <v>-32.402599927499992</v>
      </c>
      <c r="I654" s="60" t="str">
        <f t="shared" ref="I654:I708" si="233">IF(AND(H654&lt;=120,H654&gt;81),"1","0")</f>
        <v>0</v>
      </c>
      <c r="J654" s="69">
        <f t="shared" si="223"/>
        <v>90.509831226913576</v>
      </c>
      <c r="K654" s="60" t="str">
        <f t="shared" ref="K654:K708" si="234">IF(AND(J654&lt;=200,J654&gt;121),"1","0")</f>
        <v>0</v>
      </c>
      <c r="L654" s="69">
        <f t="shared" si="224"/>
        <v>82.134276938823533</v>
      </c>
      <c r="M654" s="73" t="str">
        <f t="shared" ref="M654:M708" si="235">IF(AND(L654&lt;999,L654&gt;201),"1","0")</f>
        <v>0</v>
      </c>
      <c r="N654" s="76">
        <f t="shared" si="225"/>
        <v>1.4758564399999996</v>
      </c>
      <c r="O654" s="77">
        <v>260</v>
      </c>
      <c r="Q654" s="71" t="str">
        <f t="shared" ref="Q654:Q708" si="236">IF(AND(N654&lt;40.5,N654&gt;=0),"1","0")</f>
        <v>1</v>
      </c>
      <c r="R654" s="71">
        <f t="shared" si="226"/>
        <v>1</v>
      </c>
      <c r="S654" s="71" t="str">
        <f t="shared" ref="S654:S708" si="237">IF(AND(N654&lt;80.5,N654&gt;=40.5),"1","0")</f>
        <v>0</v>
      </c>
      <c r="T654" s="71">
        <f t="shared" si="227"/>
        <v>0</v>
      </c>
      <c r="U654" s="71" t="str">
        <f t="shared" ref="U654:U708" si="238">IF(AND(N654&lt;120.5,N654&gt;=80.5),"1","0")</f>
        <v>0</v>
      </c>
      <c r="V654" s="71">
        <f t="shared" si="228"/>
        <v>0</v>
      </c>
      <c r="W654" s="71" t="str">
        <f t="shared" ref="W654:W708" si="239">IF(AND(N654&lt;200.5,N654&gt;=120.5),"1","0")</f>
        <v>0</v>
      </c>
      <c r="X654" s="71">
        <f t="shared" si="229"/>
        <v>0</v>
      </c>
      <c r="Y654" s="71" t="str">
        <f t="shared" ref="Y654:Y708" si="240">IF(AND(N654&lt;999,N654&gt;=200.5),"1","0")</f>
        <v>0</v>
      </c>
      <c r="Z654" s="71">
        <f t="shared" si="230"/>
        <v>0</v>
      </c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</row>
    <row r="655" spans="1:39" ht="15.75" thickBot="1">
      <c r="A655" s="102">
        <v>43888.750150462962</v>
      </c>
      <c r="B655" s="64">
        <f>Parâmetros!G644*0.04*46.0055</f>
        <v>13.709638999999999</v>
      </c>
      <c r="C655" s="97">
        <f t="shared" ref="C655:C708" si="241">B655</f>
        <v>13.709638999999999</v>
      </c>
      <c r="D655" s="101">
        <f t="shared" si="220"/>
        <v>2.7419277999999996</v>
      </c>
      <c r="E655" s="60" t="str">
        <f t="shared" si="231"/>
        <v>1</v>
      </c>
      <c r="F655" s="69">
        <f t="shared" si="221"/>
        <v>-140.63310197500002</v>
      </c>
      <c r="G655" s="60" t="str">
        <f t="shared" si="232"/>
        <v>0</v>
      </c>
      <c r="H655" s="69">
        <f t="shared" si="222"/>
        <v>-29.316550987500008</v>
      </c>
      <c r="I655" s="60" t="str">
        <f t="shared" si="233"/>
        <v>0</v>
      </c>
      <c r="J655" s="69">
        <f t="shared" si="223"/>
        <v>91.127236396296297</v>
      </c>
      <c r="K655" s="60" t="str">
        <f t="shared" si="234"/>
        <v>0</v>
      </c>
      <c r="L655" s="69">
        <f t="shared" si="224"/>
        <v>82.80455001176469</v>
      </c>
      <c r="M655" s="73" t="str">
        <f t="shared" si="235"/>
        <v>0</v>
      </c>
      <c r="N655" s="76">
        <f t="shared" si="225"/>
        <v>2.7419277999999996</v>
      </c>
      <c r="O655" s="77">
        <v>260</v>
      </c>
      <c r="Q655" s="71" t="str">
        <f t="shared" si="236"/>
        <v>1</v>
      </c>
      <c r="R655" s="71">
        <f t="shared" si="226"/>
        <v>1</v>
      </c>
      <c r="S655" s="71" t="str">
        <f t="shared" si="237"/>
        <v>0</v>
      </c>
      <c r="T655" s="71">
        <f t="shared" si="227"/>
        <v>0</v>
      </c>
      <c r="U655" s="71" t="str">
        <f t="shared" si="238"/>
        <v>0</v>
      </c>
      <c r="V655" s="71">
        <f t="shared" si="228"/>
        <v>0</v>
      </c>
      <c r="W655" s="71" t="str">
        <f t="shared" si="239"/>
        <v>0</v>
      </c>
      <c r="X655" s="71">
        <f t="shared" si="229"/>
        <v>0</v>
      </c>
      <c r="Y655" s="71" t="str">
        <f t="shared" si="240"/>
        <v>0</v>
      </c>
      <c r="Z655" s="71">
        <f t="shared" si="230"/>
        <v>0</v>
      </c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</row>
    <row r="656" spans="1:39" ht="15.75" thickBot="1">
      <c r="A656" s="102">
        <v>43888.791817129626</v>
      </c>
      <c r="B656" s="64">
        <f>Parâmetros!G645*0.04*46.0055</f>
        <v>13.3968016</v>
      </c>
      <c r="C656" s="97">
        <f t="shared" si="241"/>
        <v>13.3968016</v>
      </c>
      <c r="D656" s="101">
        <f t="shared" si="220"/>
        <v>2.6793603199999998</v>
      </c>
      <c r="E656" s="60" t="str">
        <f t="shared" si="231"/>
        <v>1</v>
      </c>
      <c r="F656" s="69">
        <f t="shared" si="221"/>
        <v>-140.93811843999998</v>
      </c>
      <c r="G656" s="60" t="str">
        <f t="shared" si="232"/>
        <v>0</v>
      </c>
      <c r="H656" s="69">
        <f t="shared" si="222"/>
        <v>-29.469059219999991</v>
      </c>
      <c r="I656" s="60" t="str">
        <f t="shared" si="233"/>
        <v>0</v>
      </c>
      <c r="J656" s="69">
        <f t="shared" si="223"/>
        <v>91.096725094320988</v>
      </c>
      <c r="K656" s="60" t="str">
        <f t="shared" si="234"/>
        <v>0</v>
      </c>
      <c r="L656" s="69">
        <f t="shared" si="224"/>
        <v>82.771426051764678</v>
      </c>
      <c r="M656" s="73" t="str">
        <f t="shared" si="235"/>
        <v>0</v>
      </c>
      <c r="N656" s="76">
        <f t="shared" si="225"/>
        <v>2.6793603199999998</v>
      </c>
      <c r="O656" s="77">
        <v>260</v>
      </c>
      <c r="Q656" s="71" t="str">
        <f t="shared" si="236"/>
        <v>1</v>
      </c>
      <c r="R656" s="71">
        <f t="shared" si="226"/>
        <v>1</v>
      </c>
      <c r="S656" s="71" t="str">
        <f t="shared" si="237"/>
        <v>0</v>
      </c>
      <c r="T656" s="71">
        <f t="shared" si="227"/>
        <v>0</v>
      </c>
      <c r="U656" s="71" t="str">
        <f t="shared" si="238"/>
        <v>0</v>
      </c>
      <c r="V656" s="71">
        <f t="shared" si="228"/>
        <v>0</v>
      </c>
      <c r="W656" s="71" t="str">
        <f t="shared" si="239"/>
        <v>0</v>
      </c>
      <c r="X656" s="71">
        <f t="shared" si="229"/>
        <v>0</v>
      </c>
      <c r="Y656" s="71" t="str">
        <f t="shared" si="240"/>
        <v>0</v>
      </c>
      <c r="Z656" s="71">
        <f t="shared" si="230"/>
        <v>0</v>
      </c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</row>
    <row r="657" spans="1:39" ht="15.75" thickBot="1">
      <c r="A657" s="102">
        <v>43888.833483796298</v>
      </c>
      <c r="B657" s="64">
        <f>Parâmetros!G646*0.04*46.0055</f>
        <v>12.531898199999999</v>
      </c>
      <c r="C657" s="97">
        <f t="shared" si="241"/>
        <v>12.531898199999999</v>
      </c>
      <c r="D657" s="101">
        <f t="shared" si="220"/>
        <v>2.50637964</v>
      </c>
      <c r="E657" s="60" t="str">
        <f t="shared" si="231"/>
        <v>1</v>
      </c>
      <c r="F657" s="69">
        <f t="shared" si="221"/>
        <v>-141.781399255</v>
      </c>
      <c r="G657" s="60" t="str">
        <f t="shared" si="232"/>
        <v>0</v>
      </c>
      <c r="H657" s="69">
        <f t="shared" si="222"/>
        <v>-29.890699627499998</v>
      </c>
      <c r="I657" s="60" t="str">
        <f t="shared" si="233"/>
        <v>0</v>
      </c>
      <c r="J657" s="69">
        <f t="shared" si="223"/>
        <v>91.012370318271607</v>
      </c>
      <c r="K657" s="60" t="str">
        <f t="shared" si="234"/>
        <v>0</v>
      </c>
      <c r="L657" s="69">
        <f t="shared" si="224"/>
        <v>82.679848044705864</v>
      </c>
      <c r="M657" s="73" t="str">
        <f t="shared" si="235"/>
        <v>0</v>
      </c>
      <c r="N657" s="76">
        <f t="shared" si="225"/>
        <v>2.50637964</v>
      </c>
      <c r="O657" s="77">
        <v>260</v>
      </c>
      <c r="Q657" s="71" t="str">
        <f t="shared" si="236"/>
        <v>1</v>
      </c>
      <c r="R657" s="71">
        <f t="shared" si="226"/>
        <v>1</v>
      </c>
      <c r="S657" s="71" t="str">
        <f t="shared" si="237"/>
        <v>0</v>
      </c>
      <c r="T657" s="71">
        <f t="shared" si="227"/>
        <v>0</v>
      </c>
      <c r="U657" s="71" t="str">
        <f t="shared" si="238"/>
        <v>0</v>
      </c>
      <c r="V657" s="71">
        <f t="shared" si="228"/>
        <v>0</v>
      </c>
      <c r="W657" s="71" t="str">
        <f t="shared" si="239"/>
        <v>0</v>
      </c>
      <c r="X657" s="71">
        <f t="shared" si="229"/>
        <v>0</v>
      </c>
      <c r="Y657" s="71" t="str">
        <f t="shared" si="240"/>
        <v>0</v>
      </c>
      <c r="Z657" s="71">
        <f t="shared" si="230"/>
        <v>0</v>
      </c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</row>
    <row r="658" spans="1:39" ht="15.75" thickBot="1">
      <c r="A658" s="102">
        <v>43888.875150462962</v>
      </c>
      <c r="B658" s="64">
        <f>Parâmetros!G647*0.04*46.0055</f>
        <v>10.5260584</v>
      </c>
      <c r="C658" s="97">
        <f t="shared" si="241"/>
        <v>10.5260584</v>
      </c>
      <c r="D658" s="101">
        <f t="shared" si="220"/>
        <v>2.10521168</v>
      </c>
      <c r="E658" s="60" t="str">
        <f t="shared" si="231"/>
        <v>1</v>
      </c>
      <c r="F658" s="69">
        <f t="shared" si="221"/>
        <v>-143.73709305999998</v>
      </c>
      <c r="G658" s="60" t="str">
        <f t="shared" si="232"/>
        <v>0</v>
      </c>
      <c r="H658" s="69">
        <f t="shared" si="222"/>
        <v>-30.868546529999989</v>
      </c>
      <c r="I658" s="60" t="str">
        <f t="shared" si="233"/>
        <v>0</v>
      </c>
      <c r="J658" s="69">
        <f t="shared" si="223"/>
        <v>90.816739029135803</v>
      </c>
      <c r="K658" s="60" t="str">
        <f t="shared" si="234"/>
        <v>0</v>
      </c>
      <c r="L658" s="69">
        <f t="shared" si="224"/>
        <v>82.46746500705882</v>
      </c>
      <c r="M658" s="73" t="str">
        <f t="shared" si="235"/>
        <v>0</v>
      </c>
      <c r="N658" s="76">
        <f t="shared" si="225"/>
        <v>2.10521168</v>
      </c>
      <c r="O658" s="77">
        <v>260</v>
      </c>
      <c r="Q658" s="71" t="str">
        <f t="shared" si="236"/>
        <v>1</v>
      </c>
      <c r="R658" s="71">
        <f t="shared" si="226"/>
        <v>1</v>
      </c>
      <c r="S658" s="71" t="str">
        <f t="shared" si="237"/>
        <v>0</v>
      </c>
      <c r="T658" s="71">
        <f t="shared" si="227"/>
        <v>0</v>
      </c>
      <c r="U658" s="71" t="str">
        <f t="shared" si="238"/>
        <v>0</v>
      </c>
      <c r="V658" s="71">
        <f t="shared" si="228"/>
        <v>0</v>
      </c>
      <c r="W658" s="71" t="str">
        <f t="shared" si="239"/>
        <v>0</v>
      </c>
      <c r="X658" s="71">
        <f t="shared" si="229"/>
        <v>0</v>
      </c>
      <c r="Y658" s="71" t="str">
        <f t="shared" si="240"/>
        <v>0</v>
      </c>
      <c r="Z658" s="71">
        <f t="shared" si="230"/>
        <v>0</v>
      </c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</row>
    <row r="659" spans="1:39" ht="15.75" thickBot="1">
      <c r="A659" s="102">
        <v>43888.916817129626</v>
      </c>
      <c r="B659" s="64">
        <f>Parâmetros!G648*0.04*46.0055</f>
        <v>9.5139373999999997</v>
      </c>
      <c r="C659" s="97">
        <f t="shared" si="241"/>
        <v>9.5139373999999997</v>
      </c>
      <c r="D659" s="101">
        <f t="shared" si="220"/>
        <v>1.90278748</v>
      </c>
      <c r="E659" s="60" t="str">
        <f t="shared" si="231"/>
        <v>1</v>
      </c>
      <c r="F659" s="69">
        <f t="shared" si="221"/>
        <v>-144.72391103499999</v>
      </c>
      <c r="G659" s="60" t="str">
        <f t="shared" si="232"/>
        <v>0</v>
      </c>
      <c r="H659" s="69">
        <f t="shared" si="222"/>
        <v>-31.361955517499993</v>
      </c>
      <c r="I659" s="60" t="str">
        <f t="shared" si="233"/>
        <v>0</v>
      </c>
      <c r="J659" s="69">
        <f t="shared" si="223"/>
        <v>90.718025993333328</v>
      </c>
      <c r="K659" s="60" t="str">
        <f t="shared" si="234"/>
        <v>0</v>
      </c>
      <c r="L659" s="69">
        <f t="shared" si="224"/>
        <v>82.360299254117635</v>
      </c>
      <c r="M659" s="73" t="str">
        <f t="shared" si="235"/>
        <v>0</v>
      </c>
      <c r="N659" s="76">
        <f t="shared" si="225"/>
        <v>1.90278748</v>
      </c>
      <c r="O659" s="77">
        <v>260</v>
      </c>
      <c r="Q659" s="71" t="str">
        <f t="shared" si="236"/>
        <v>1</v>
      </c>
      <c r="R659" s="71">
        <f t="shared" si="226"/>
        <v>1</v>
      </c>
      <c r="S659" s="71" t="str">
        <f t="shared" si="237"/>
        <v>0</v>
      </c>
      <c r="T659" s="71">
        <f t="shared" si="227"/>
        <v>0</v>
      </c>
      <c r="U659" s="71" t="str">
        <f t="shared" si="238"/>
        <v>0</v>
      </c>
      <c r="V659" s="71">
        <f t="shared" si="228"/>
        <v>0</v>
      </c>
      <c r="W659" s="71" t="str">
        <f t="shared" si="239"/>
        <v>0</v>
      </c>
      <c r="X659" s="71">
        <f t="shared" si="229"/>
        <v>0</v>
      </c>
      <c r="Y659" s="71" t="str">
        <f t="shared" si="240"/>
        <v>0</v>
      </c>
      <c r="Z659" s="71">
        <f t="shared" si="230"/>
        <v>0</v>
      </c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</row>
    <row r="660" spans="1:39" ht="15.75" thickBot="1">
      <c r="A660" s="102">
        <v>43888.958483796298</v>
      </c>
      <c r="B660" s="64">
        <f>Parâmetros!G649*0.04*46.0055</f>
        <v>11.1885376</v>
      </c>
      <c r="C660" s="97">
        <f t="shared" si="241"/>
        <v>11.1885376</v>
      </c>
      <c r="D660" s="101">
        <f t="shared" si="220"/>
        <v>2.2377075199999998</v>
      </c>
      <c r="E660" s="60" t="str">
        <f t="shared" si="231"/>
        <v>1</v>
      </c>
      <c r="F660" s="69">
        <f t="shared" si="221"/>
        <v>-143.09117584000001</v>
      </c>
      <c r="G660" s="60" t="str">
        <f t="shared" si="232"/>
        <v>0</v>
      </c>
      <c r="H660" s="69">
        <f t="shared" si="222"/>
        <v>-30.545587920000003</v>
      </c>
      <c r="I660" s="60" t="str">
        <f t="shared" si="233"/>
        <v>0</v>
      </c>
      <c r="J660" s="69">
        <f t="shared" si="223"/>
        <v>90.881351198024703</v>
      </c>
      <c r="K660" s="60" t="str">
        <f t="shared" si="234"/>
        <v>0</v>
      </c>
      <c r="L660" s="69">
        <f t="shared" si="224"/>
        <v>82.537609863529411</v>
      </c>
      <c r="M660" s="73" t="str">
        <f t="shared" si="235"/>
        <v>0</v>
      </c>
      <c r="N660" s="76">
        <f t="shared" si="225"/>
        <v>2.2377075199999998</v>
      </c>
      <c r="O660" s="77">
        <v>260</v>
      </c>
      <c r="Q660" s="71" t="str">
        <f t="shared" si="236"/>
        <v>1</v>
      </c>
      <c r="R660" s="71">
        <f t="shared" si="226"/>
        <v>1</v>
      </c>
      <c r="S660" s="71" t="str">
        <f t="shared" si="237"/>
        <v>0</v>
      </c>
      <c r="T660" s="71">
        <f t="shared" si="227"/>
        <v>0</v>
      </c>
      <c r="U660" s="71" t="str">
        <f t="shared" si="238"/>
        <v>0</v>
      </c>
      <c r="V660" s="71">
        <f t="shared" si="228"/>
        <v>0</v>
      </c>
      <c r="W660" s="71" t="str">
        <f t="shared" si="239"/>
        <v>0</v>
      </c>
      <c r="X660" s="71">
        <f t="shared" si="229"/>
        <v>0</v>
      </c>
      <c r="Y660" s="71" t="str">
        <f t="shared" si="240"/>
        <v>0</v>
      </c>
      <c r="Z660" s="71">
        <f t="shared" si="230"/>
        <v>0</v>
      </c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</row>
    <row r="661" spans="1:39" ht="15.75" thickBot="1">
      <c r="A661" s="102">
        <v>43889.000150462962</v>
      </c>
      <c r="B661" s="64">
        <f>Parâmetros!G650*0.04*46.0055</f>
        <v>9.9003835999999996</v>
      </c>
      <c r="C661" s="97">
        <f t="shared" si="241"/>
        <v>9.9003835999999996</v>
      </c>
      <c r="D661" s="101">
        <f t="shared" si="220"/>
        <v>1.98007672</v>
      </c>
      <c r="E661" s="60" t="str">
        <f t="shared" si="231"/>
        <v>1</v>
      </c>
      <c r="F661" s="69">
        <f t="shared" si="221"/>
        <v>-144.34712598999999</v>
      </c>
      <c r="G661" s="60" t="str">
        <f t="shared" si="232"/>
        <v>0</v>
      </c>
      <c r="H661" s="69">
        <f t="shared" si="222"/>
        <v>-31.173562994999997</v>
      </c>
      <c r="I661" s="60" t="str">
        <f t="shared" si="233"/>
        <v>0</v>
      </c>
      <c r="J661" s="69">
        <f t="shared" si="223"/>
        <v>90.755716425185184</v>
      </c>
      <c r="K661" s="60" t="str">
        <f t="shared" si="234"/>
        <v>0</v>
      </c>
      <c r="L661" s="69">
        <f t="shared" si="224"/>
        <v>82.401217087058811</v>
      </c>
      <c r="M661" s="73" t="str">
        <f t="shared" si="235"/>
        <v>0</v>
      </c>
      <c r="N661" s="76">
        <f t="shared" si="225"/>
        <v>1.98007672</v>
      </c>
      <c r="O661" s="77">
        <v>260</v>
      </c>
      <c r="Q661" s="71" t="str">
        <f t="shared" si="236"/>
        <v>1</v>
      </c>
      <c r="R661" s="71">
        <f t="shared" si="226"/>
        <v>1</v>
      </c>
      <c r="S661" s="71" t="str">
        <f t="shared" si="237"/>
        <v>0</v>
      </c>
      <c r="T661" s="71">
        <f t="shared" si="227"/>
        <v>0</v>
      </c>
      <c r="U661" s="71" t="str">
        <f t="shared" si="238"/>
        <v>0</v>
      </c>
      <c r="V661" s="71">
        <f t="shared" si="228"/>
        <v>0</v>
      </c>
      <c r="W661" s="71" t="str">
        <f t="shared" si="239"/>
        <v>0</v>
      </c>
      <c r="X661" s="71">
        <f t="shared" si="229"/>
        <v>0</v>
      </c>
      <c r="Y661" s="71" t="str">
        <f t="shared" si="240"/>
        <v>0</v>
      </c>
      <c r="Z661" s="71">
        <f t="shared" si="230"/>
        <v>0</v>
      </c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</row>
    <row r="662" spans="1:39" ht="15.75" thickBot="1">
      <c r="A662" s="102">
        <v>43889.041817129626</v>
      </c>
      <c r="B662" s="64">
        <f>Parâmetros!G651*0.04*46.0055</f>
        <v>10.986113399999999</v>
      </c>
      <c r="C662" s="97">
        <f t="shared" si="241"/>
        <v>10.986113399999999</v>
      </c>
      <c r="D662" s="101">
        <f t="shared" si="220"/>
        <v>2.1972226799999999</v>
      </c>
      <c r="E662" s="60" t="str">
        <f t="shared" si="231"/>
        <v>1</v>
      </c>
      <c r="F662" s="69">
        <f t="shared" si="221"/>
        <v>-143.28853943500002</v>
      </c>
      <c r="G662" s="60" t="str">
        <f t="shared" si="232"/>
        <v>0</v>
      </c>
      <c r="H662" s="69">
        <f t="shared" si="222"/>
        <v>-30.644269717500009</v>
      </c>
      <c r="I662" s="60" t="str">
        <f t="shared" si="233"/>
        <v>0</v>
      </c>
      <c r="J662" s="69">
        <f t="shared" si="223"/>
        <v>90.861608590864194</v>
      </c>
      <c r="K662" s="60" t="str">
        <f t="shared" si="234"/>
        <v>0</v>
      </c>
      <c r="L662" s="69">
        <f t="shared" si="224"/>
        <v>82.516176712941174</v>
      </c>
      <c r="M662" s="73" t="str">
        <f t="shared" si="235"/>
        <v>0</v>
      </c>
      <c r="N662" s="76">
        <f t="shared" si="225"/>
        <v>2.1972226799999999</v>
      </c>
      <c r="O662" s="77">
        <v>260</v>
      </c>
      <c r="Q662" s="71" t="str">
        <f t="shared" si="236"/>
        <v>1</v>
      </c>
      <c r="R662" s="71">
        <f t="shared" si="226"/>
        <v>1</v>
      </c>
      <c r="S662" s="71" t="str">
        <f t="shared" si="237"/>
        <v>0</v>
      </c>
      <c r="T662" s="71">
        <f t="shared" si="227"/>
        <v>0</v>
      </c>
      <c r="U662" s="71" t="str">
        <f t="shared" si="238"/>
        <v>0</v>
      </c>
      <c r="V662" s="71">
        <f t="shared" si="228"/>
        <v>0</v>
      </c>
      <c r="W662" s="71" t="str">
        <f t="shared" si="239"/>
        <v>0</v>
      </c>
      <c r="X662" s="71">
        <f t="shared" si="229"/>
        <v>0</v>
      </c>
      <c r="Y662" s="71" t="str">
        <f t="shared" si="240"/>
        <v>0</v>
      </c>
      <c r="Z662" s="71">
        <f t="shared" si="230"/>
        <v>0</v>
      </c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</row>
    <row r="663" spans="1:39" ht="15.75" thickBot="1">
      <c r="A663" s="102">
        <v>43889.083483796298</v>
      </c>
      <c r="B663" s="64">
        <f>Parâmetros!G652*0.04*46.0055</f>
        <v>10.857298</v>
      </c>
      <c r="C663" s="97">
        <f t="shared" si="241"/>
        <v>10.857298</v>
      </c>
      <c r="D663" s="101">
        <f t="shared" si="220"/>
        <v>2.1714595999999999</v>
      </c>
      <c r="E663" s="60" t="str">
        <f t="shared" si="231"/>
        <v>1</v>
      </c>
      <c r="F663" s="69">
        <f t="shared" si="221"/>
        <v>-143.41413444999998</v>
      </c>
      <c r="G663" s="60" t="str">
        <f t="shared" si="232"/>
        <v>0</v>
      </c>
      <c r="H663" s="69">
        <f t="shared" si="222"/>
        <v>-30.707067224999989</v>
      </c>
      <c r="I663" s="60" t="str">
        <f t="shared" si="233"/>
        <v>0</v>
      </c>
      <c r="J663" s="69">
        <f t="shared" si="223"/>
        <v>90.849045113580246</v>
      </c>
      <c r="K663" s="60" t="str">
        <f t="shared" si="234"/>
        <v>0</v>
      </c>
      <c r="L663" s="69">
        <f t="shared" si="224"/>
        <v>82.502537435294116</v>
      </c>
      <c r="M663" s="73" t="str">
        <f t="shared" si="235"/>
        <v>0</v>
      </c>
      <c r="N663" s="76">
        <f t="shared" si="225"/>
        <v>2.1714595999999999</v>
      </c>
      <c r="O663" s="77">
        <v>260</v>
      </c>
      <c r="Q663" s="71" t="str">
        <f t="shared" si="236"/>
        <v>1</v>
      </c>
      <c r="R663" s="71">
        <f t="shared" si="226"/>
        <v>1</v>
      </c>
      <c r="S663" s="71" t="str">
        <f t="shared" si="237"/>
        <v>0</v>
      </c>
      <c r="T663" s="71">
        <f t="shared" si="227"/>
        <v>0</v>
      </c>
      <c r="U663" s="71" t="str">
        <f t="shared" si="238"/>
        <v>0</v>
      </c>
      <c r="V663" s="71">
        <f t="shared" si="228"/>
        <v>0</v>
      </c>
      <c r="W663" s="71" t="str">
        <f t="shared" si="239"/>
        <v>0</v>
      </c>
      <c r="X663" s="71">
        <f t="shared" si="229"/>
        <v>0</v>
      </c>
      <c r="Y663" s="71" t="str">
        <f t="shared" si="240"/>
        <v>0</v>
      </c>
      <c r="Z663" s="71">
        <f t="shared" si="230"/>
        <v>0</v>
      </c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</row>
    <row r="664" spans="1:39" ht="15.75" thickBot="1">
      <c r="A664" s="102">
        <v>43889.125150462962</v>
      </c>
      <c r="B664" s="64">
        <f>Parâmetros!G653*0.04*46.0055</f>
        <v>11.133330999999998</v>
      </c>
      <c r="C664" s="97">
        <f t="shared" si="241"/>
        <v>11.133330999999998</v>
      </c>
      <c r="D664" s="101">
        <f t="shared" si="220"/>
        <v>2.2266661999999995</v>
      </c>
      <c r="E664" s="60" t="str">
        <f t="shared" si="231"/>
        <v>1</v>
      </c>
      <c r="F664" s="69">
        <f t="shared" si="221"/>
        <v>-143.14500227500002</v>
      </c>
      <c r="G664" s="60" t="str">
        <f t="shared" si="232"/>
        <v>0</v>
      </c>
      <c r="H664" s="69">
        <f t="shared" si="222"/>
        <v>-30.572501137500012</v>
      </c>
      <c r="I664" s="60" t="str">
        <f t="shared" si="233"/>
        <v>0</v>
      </c>
      <c r="J664" s="69">
        <f t="shared" si="223"/>
        <v>90.875966850617289</v>
      </c>
      <c r="K664" s="60" t="str">
        <f t="shared" si="234"/>
        <v>0</v>
      </c>
      <c r="L664" s="69">
        <f t="shared" si="224"/>
        <v>82.531764458823531</v>
      </c>
      <c r="M664" s="73" t="str">
        <f t="shared" si="235"/>
        <v>0</v>
      </c>
      <c r="N664" s="76">
        <f t="shared" si="225"/>
        <v>2.2266661999999995</v>
      </c>
      <c r="O664" s="77">
        <v>260</v>
      </c>
      <c r="Q664" s="71" t="str">
        <f t="shared" si="236"/>
        <v>1</v>
      </c>
      <c r="R664" s="71">
        <f t="shared" si="226"/>
        <v>1</v>
      </c>
      <c r="S664" s="71" t="str">
        <f t="shared" si="237"/>
        <v>0</v>
      </c>
      <c r="T664" s="71">
        <f t="shared" si="227"/>
        <v>0</v>
      </c>
      <c r="U664" s="71" t="str">
        <f t="shared" si="238"/>
        <v>0</v>
      </c>
      <c r="V664" s="71">
        <f t="shared" si="228"/>
        <v>0</v>
      </c>
      <c r="W664" s="71" t="str">
        <f t="shared" si="239"/>
        <v>0</v>
      </c>
      <c r="X664" s="71">
        <f t="shared" si="229"/>
        <v>0</v>
      </c>
      <c r="Y664" s="71" t="str">
        <f t="shared" si="240"/>
        <v>0</v>
      </c>
      <c r="Z664" s="71">
        <f t="shared" si="230"/>
        <v>0</v>
      </c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</row>
    <row r="665" spans="1:39" ht="15.75" thickBot="1">
      <c r="A665" s="102">
        <v>43889.166817129626</v>
      </c>
      <c r="B665" s="64">
        <f>Parâmetros!G654*0.04*46.0055</f>
        <v>7.8761416000000004</v>
      </c>
      <c r="C665" s="97">
        <f t="shared" si="241"/>
        <v>7.8761416000000004</v>
      </c>
      <c r="D665" s="101">
        <f t="shared" si="220"/>
        <v>1.5752283199999999</v>
      </c>
      <c r="E665" s="60" t="str">
        <f t="shared" si="231"/>
        <v>1</v>
      </c>
      <c r="F665" s="69">
        <f t="shared" si="221"/>
        <v>-146.32076193999998</v>
      </c>
      <c r="G665" s="60" t="str">
        <f t="shared" si="232"/>
        <v>0</v>
      </c>
      <c r="H665" s="69">
        <f t="shared" si="222"/>
        <v>-32.160380969999991</v>
      </c>
      <c r="I665" s="60" t="str">
        <f t="shared" si="233"/>
        <v>0</v>
      </c>
      <c r="J665" s="69">
        <f t="shared" si="223"/>
        <v>90.558290353580247</v>
      </c>
      <c r="K665" s="60" t="str">
        <f t="shared" si="234"/>
        <v>0</v>
      </c>
      <c r="L665" s="69">
        <f t="shared" si="224"/>
        <v>82.186885581176469</v>
      </c>
      <c r="M665" s="73" t="str">
        <f t="shared" si="235"/>
        <v>0</v>
      </c>
      <c r="N665" s="76">
        <f t="shared" si="225"/>
        <v>1.5752283199999999</v>
      </c>
      <c r="O665" s="77">
        <v>260</v>
      </c>
      <c r="Q665" s="71" t="str">
        <f t="shared" si="236"/>
        <v>1</v>
      </c>
      <c r="R665" s="71">
        <f t="shared" si="226"/>
        <v>1</v>
      </c>
      <c r="S665" s="71" t="str">
        <f t="shared" si="237"/>
        <v>0</v>
      </c>
      <c r="T665" s="71">
        <f t="shared" si="227"/>
        <v>0</v>
      </c>
      <c r="U665" s="71" t="str">
        <f t="shared" si="238"/>
        <v>0</v>
      </c>
      <c r="V665" s="71">
        <f t="shared" si="228"/>
        <v>0</v>
      </c>
      <c r="W665" s="71" t="str">
        <f t="shared" si="239"/>
        <v>0</v>
      </c>
      <c r="X665" s="71">
        <f t="shared" si="229"/>
        <v>0</v>
      </c>
      <c r="Y665" s="71" t="str">
        <f t="shared" si="240"/>
        <v>0</v>
      </c>
      <c r="Z665" s="71">
        <f t="shared" si="230"/>
        <v>0</v>
      </c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</row>
    <row r="666" spans="1:39" ht="15.75" thickBot="1">
      <c r="A666" s="102">
        <v>43889.208483796298</v>
      </c>
      <c r="B666" s="64">
        <f>Parâmetros!G655*0.04*46.0055</f>
        <v>13.433605999999999</v>
      </c>
      <c r="C666" s="97">
        <f t="shared" si="241"/>
        <v>13.433605999999999</v>
      </c>
      <c r="D666" s="101">
        <f t="shared" si="220"/>
        <v>2.6867211999999996</v>
      </c>
      <c r="E666" s="60" t="str">
        <f t="shared" si="231"/>
        <v>1</v>
      </c>
      <c r="F666" s="69">
        <f t="shared" si="221"/>
        <v>-140.90223415</v>
      </c>
      <c r="G666" s="60" t="str">
        <f t="shared" si="232"/>
        <v>0</v>
      </c>
      <c r="H666" s="69">
        <f t="shared" si="222"/>
        <v>-29.451117074999999</v>
      </c>
      <c r="I666" s="60" t="str">
        <f t="shared" si="233"/>
        <v>0</v>
      </c>
      <c r="J666" s="69">
        <f t="shared" si="223"/>
        <v>91.100314659259254</v>
      </c>
      <c r="K666" s="60" t="str">
        <f t="shared" si="234"/>
        <v>0</v>
      </c>
      <c r="L666" s="69">
        <f t="shared" si="224"/>
        <v>82.775322988235303</v>
      </c>
      <c r="M666" s="73" t="str">
        <f t="shared" si="235"/>
        <v>0</v>
      </c>
      <c r="N666" s="76">
        <f t="shared" si="225"/>
        <v>2.6867211999999996</v>
      </c>
      <c r="O666" s="77">
        <v>260</v>
      </c>
      <c r="Q666" s="71" t="str">
        <f t="shared" si="236"/>
        <v>1</v>
      </c>
      <c r="R666" s="71">
        <f t="shared" si="226"/>
        <v>1</v>
      </c>
      <c r="S666" s="71" t="str">
        <f t="shared" si="237"/>
        <v>0</v>
      </c>
      <c r="T666" s="71">
        <f t="shared" si="227"/>
        <v>0</v>
      </c>
      <c r="U666" s="71" t="str">
        <f t="shared" si="238"/>
        <v>0</v>
      </c>
      <c r="V666" s="71">
        <f t="shared" si="228"/>
        <v>0</v>
      </c>
      <c r="W666" s="71" t="str">
        <f t="shared" si="239"/>
        <v>0</v>
      </c>
      <c r="X666" s="71">
        <f t="shared" si="229"/>
        <v>0</v>
      </c>
      <c r="Y666" s="71" t="str">
        <f t="shared" si="240"/>
        <v>0</v>
      </c>
      <c r="Z666" s="71">
        <f t="shared" si="230"/>
        <v>0</v>
      </c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</row>
    <row r="667" spans="1:39" ht="15.75" thickBot="1">
      <c r="A667" s="102">
        <v>43889.250150462962</v>
      </c>
      <c r="B667" s="64">
        <f>Parâmetros!G656*0.04*46.0055</f>
        <v>22.156248799999997</v>
      </c>
      <c r="C667" s="97">
        <f t="shared" si="241"/>
        <v>22.156248799999997</v>
      </c>
      <c r="D667" s="101">
        <f t="shared" si="220"/>
        <v>4.4312497599999991</v>
      </c>
      <c r="E667" s="60" t="str">
        <f t="shared" si="231"/>
        <v>1</v>
      </c>
      <c r="F667" s="69">
        <f t="shared" si="221"/>
        <v>-132.39765742</v>
      </c>
      <c r="G667" s="60" t="str">
        <f t="shared" si="232"/>
        <v>0</v>
      </c>
      <c r="H667" s="69">
        <f t="shared" si="222"/>
        <v>-25.198828710000001</v>
      </c>
      <c r="I667" s="60" t="str">
        <f t="shared" si="233"/>
        <v>0</v>
      </c>
      <c r="J667" s="69">
        <f t="shared" si="223"/>
        <v>91.951041549629636</v>
      </c>
      <c r="K667" s="60" t="str">
        <f t="shared" si="234"/>
        <v>0</v>
      </c>
      <c r="L667" s="69">
        <f t="shared" si="224"/>
        <v>83.698896931764708</v>
      </c>
      <c r="M667" s="73" t="str">
        <f t="shared" si="235"/>
        <v>0</v>
      </c>
      <c r="N667" s="76">
        <f t="shared" si="225"/>
        <v>4.4312497599999991</v>
      </c>
      <c r="O667" s="77">
        <v>260</v>
      </c>
      <c r="Q667" s="71" t="str">
        <f t="shared" si="236"/>
        <v>1</v>
      </c>
      <c r="R667" s="71">
        <f t="shared" si="226"/>
        <v>1</v>
      </c>
      <c r="S667" s="71" t="str">
        <f t="shared" si="237"/>
        <v>0</v>
      </c>
      <c r="T667" s="71">
        <f t="shared" si="227"/>
        <v>0</v>
      </c>
      <c r="U667" s="71" t="str">
        <f t="shared" si="238"/>
        <v>0</v>
      </c>
      <c r="V667" s="71">
        <f t="shared" si="228"/>
        <v>0</v>
      </c>
      <c r="W667" s="71" t="str">
        <f t="shared" si="239"/>
        <v>0</v>
      </c>
      <c r="X667" s="71">
        <f t="shared" si="229"/>
        <v>0</v>
      </c>
      <c r="Y667" s="71" t="str">
        <f t="shared" si="240"/>
        <v>0</v>
      </c>
      <c r="Z667" s="71">
        <f t="shared" si="230"/>
        <v>0</v>
      </c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</row>
    <row r="668" spans="1:39" ht="15.75" thickBot="1">
      <c r="A668" s="102">
        <v>43889.291817129626</v>
      </c>
      <c r="B668" s="64">
        <f>Parâmetros!G657*0.04*46.0055</f>
        <v>31.909414799999997</v>
      </c>
      <c r="C668" s="97">
        <f t="shared" si="241"/>
        <v>31.909414799999997</v>
      </c>
      <c r="D668" s="101">
        <f t="shared" si="220"/>
        <v>6.3818829599999995</v>
      </c>
      <c r="E668" s="60" t="str">
        <f t="shared" si="231"/>
        <v>1</v>
      </c>
      <c r="F668" s="69">
        <f t="shared" si="221"/>
        <v>-122.88832057000002</v>
      </c>
      <c r="G668" s="60" t="str">
        <f t="shared" si="232"/>
        <v>0</v>
      </c>
      <c r="H668" s="69">
        <f t="shared" si="222"/>
        <v>-20.444160285000009</v>
      </c>
      <c r="I668" s="60" t="str">
        <f t="shared" si="233"/>
        <v>0</v>
      </c>
      <c r="J668" s="69">
        <f t="shared" si="223"/>
        <v>92.902276258271598</v>
      </c>
      <c r="K668" s="60" t="str">
        <f t="shared" si="234"/>
        <v>0</v>
      </c>
      <c r="L668" s="69">
        <f t="shared" si="224"/>
        <v>84.731585096470582</v>
      </c>
      <c r="M668" s="73" t="str">
        <f t="shared" si="235"/>
        <v>0</v>
      </c>
      <c r="N668" s="76">
        <f t="shared" si="225"/>
        <v>6.3818829599999995</v>
      </c>
      <c r="O668" s="77">
        <v>260</v>
      </c>
      <c r="Q668" s="71" t="str">
        <f t="shared" si="236"/>
        <v>1</v>
      </c>
      <c r="R668" s="71">
        <f t="shared" si="226"/>
        <v>1</v>
      </c>
      <c r="S668" s="71" t="str">
        <f t="shared" si="237"/>
        <v>0</v>
      </c>
      <c r="T668" s="71">
        <f t="shared" si="227"/>
        <v>0</v>
      </c>
      <c r="U668" s="71" t="str">
        <f t="shared" si="238"/>
        <v>0</v>
      </c>
      <c r="V668" s="71">
        <f t="shared" si="228"/>
        <v>0</v>
      </c>
      <c r="W668" s="71" t="str">
        <f t="shared" si="239"/>
        <v>0</v>
      </c>
      <c r="X668" s="71">
        <f t="shared" si="229"/>
        <v>0</v>
      </c>
      <c r="Y668" s="71" t="str">
        <f t="shared" si="240"/>
        <v>0</v>
      </c>
      <c r="Z668" s="71">
        <f t="shared" si="230"/>
        <v>0</v>
      </c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</row>
    <row r="669" spans="1:39" ht="15.75" thickBot="1">
      <c r="A669" s="102">
        <v>43889.333483796298</v>
      </c>
      <c r="B669" s="64">
        <f>Parâmetros!G658*0.04*46.0055</f>
        <v>26.2415372</v>
      </c>
      <c r="C669" s="97">
        <f t="shared" si="241"/>
        <v>26.2415372</v>
      </c>
      <c r="D669" s="101">
        <f t="shared" si="220"/>
        <v>5.2483074399999996</v>
      </c>
      <c r="E669" s="60" t="str">
        <f t="shared" si="231"/>
        <v>1</v>
      </c>
      <c r="F669" s="69">
        <f t="shared" si="221"/>
        <v>-128.41450122999998</v>
      </c>
      <c r="G669" s="60" t="str">
        <f t="shared" si="232"/>
        <v>0</v>
      </c>
      <c r="H669" s="69">
        <f t="shared" si="222"/>
        <v>-23.207250614999992</v>
      </c>
      <c r="I669" s="60" t="str">
        <f t="shared" si="233"/>
        <v>0</v>
      </c>
      <c r="J669" s="69">
        <f t="shared" si="223"/>
        <v>92.349483257777777</v>
      </c>
      <c r="K669" s="60" t="str">
        <f t="shared" si="234"/>
        <v>0</v>
      </c>
      <c r="L669" s="69">
        <f t="shared" si="224"/>
        <v>84.131456880000002</v>
      </c>
      <c r="M669" s="73" t="str">
        <f t="shared" si="235"/>
        <v>0</v>
      </c>
      <c r="N669" s="76">
        <f t="shared" si="225"/>
        <v>5.2483074399999996</v>
      </c>
      <c r="O669" s="77">
        <v>260</v>
      </c>
      <c r="Q669" s="71" t="str">
        <f t="shared" si="236"/>
        <v>1</v>
      </c>
      <c r="R669" s="71">
        <f t="shared" si="226"/>
        <v>1</v>
      </c>
      <c r="S669" s="71" t="str">
        <f t="shared" si="237"/>
        <v>0</v>
      </c>
      <c r="T669" s="71">
        <f t="shared" si="227"/>
        <v>0</v>
      </c>
      <c r="U669" s="71" t="str">
        <f t="shared" si="238"/>
        <v>0</v>
      </c>
      <c r="V669" s="71">
        <f t="shared" si="228"/>
        <v>0</v>
      </c>
      <c r="W669" s="71" t="str">
        <f t="shared" si="239"/>
        <v>0</v>
      </c>
      <c r="X669" s="71">
        <f t="shared" si="229"/>
        <v>0</v>
      </c>
      <c r="Y669" s="71" t="str">
        <f t="shared" si="240"/>
        <v>0</v>
      </c>
      <c r="Z669" s="71">
        <f t="shared" si="230"/>
        <v>0</v>
      </c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</row>
    <row r="670" spans="1:39" ht="15.75" thickBot="1">
      <c r="A670" s="102">
        <v>43889.375150462962</v>
      </c>
      <c r="B670" s="64">
        <f>Parâmetros!G659*0.04*46.0055</f>
        <v>15.936305199999998</v>
      </c>
      <c r="C670" s="97">
        <f t="shared" si="241"/>
        <v>15.936305199999998</v>
      </c>
      <c r="D670" s="101">
        <f t="shared" si="220"/>
        <v>3.1872610399999997</v>
      </c>
      <c r="E670" s="60" t="str">
        <f t="shared" si="231"/>
        <v>1</v>
      </c>
      <c r="F670" s="69">
        <f t="shared" si="221"/>
        <v>-138.46210243000002</v>
      </c>
      <c r="G670" s="60" t="str">
        <f t="shared" si="232"/>
        <v>0</v>
      </c>
      <c r="H670" s="69">
        <f t="shared" si="222"/>
        <v>-28.231051215000008</v>
      </c>
      <c r="I670" s="60" t="str">
        <f t="shared" si="233"/>
        <v>0</v>
      </c>
      <c r="J670" s="69">
        <f t="shared" si="223"/>
        <v>91.344405075061729</v>
      </c>
      <c r="K670" s="60" t="str">
        <f t="shared" si="234"/>
        <v>0</v>
      </c>
      <c r="L670" s="69">
        <f t="shared" si="224"/>
        <v>83.040314668235297</v>
      </c>
      <c r="M670" s="73" t="str">
        <f t="shared" si="235"/>
        <v>0</v>
      </c>
      <c r="N670" s="76">
        <f t="shared" si="225"/>
        <v>3.1872610399999997</v>
      </c>
      <c r="O670" s="77">
        <v>260</v>
      </c>
      <c r="Q670" s="71" t="str">
        <f t="shared" si="236"/>
        <v>1</v>
      </c>
      <c r="R670" s="71">
        <f t="shared" si="226"/>
        <v>1</v>
      </c>
      <c r="S670" s="71" t="str">
        <f t="shared" si="237"/>
        <v>0</v>
      </c>
      <c r="T670" s="71">
        <f t="shared" si="227"/>
        <v>0</v>
      </c>
      <c r="U670" s="71" t="str">
        <f t="shared" si="238"/>
        <v>0</v>
      </c>
      <c r="V670" s="71">
        <f t="shared" si="228"/>
        <v>0</v>
      </c>
      <c r="W670" s="71" t="str">
        <f t="shared" si="239"/>
        <v>0</v>
      </c>
      <c r="X670" s="71">
        <f t="shared" si="229"/>
        <v>0</v>
      </c>
      <c r="Y670" s="71" t="str">
        <f t="shared" si="240"/>
        <v>0</v>
      </c>
      <c r="Z670" s="71">
        <f t="shared" si="230"/>
        <v>0</v>
      </c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</row>
    <row r="671" spans="1:39" ht="15.75" thickBot="1">
      <c r="A671" s="102">
        <v>43889.416817129626</v>
      </c>
      <c r="B671" s="64">
        <f>Parâmetros!G660*0.04*46.0055</f>
        <v>11.206939800000001</v>
      </c>
      <c r="C671" s="97">
        <f t="shared" si="241"/>
        <v>11.206939800000001</v>
      </c>
      <c r="D671" s="101">
        <f t="shared" si="220"/>
        <v>2.24138796</v>
      </c>
      <c r="E671" s="60" t="str">
        <f t="shared" si="231"/>
        <v>1</v>
      </c>
      <c r="F671" s="69">
        <f t="shared" si="221"/>
        <v>-143.073233695</v>
      </c>
      <c r="G671" s="60" t="str">
        <f t="shared" si="232"/>
        <v>0</v>
      </c>
      <c r="H671" s="69">
        <f t="shared" si="222"/>
        <v>-30.536616847499999</v>
      </c>
      <c r="I671" s="60" t="str">
        <f t="shared" si="233"/>
        <v>0</v>
      </c>
      <c r="J671" s="69">
        <f t="shared" si="223"/>
        <v>90.883145980493822</v>
      </c>
      <c r="K671" s="60" t="str">
        <f t="shared" si="234"/>
        <v>0</v>
      </c>
      <c r="L671" s="69">
        <f t="shared" si="224"/>
        <v>82.539558331764724</v>
      </c>
      <c r="M671" s="73" t="str">
        <f t="shared" si="235"/>
        <v>0</v>
      </c>
      <c r="N671" s="76">
        <f t="shared" si="225"/>
        <v>2.24138796</v>
      </c>
      <c r="O671" s="77">
        <v>260</v>
      </c>
      <c r="Q671" s="71" t="str">
        <f t="shared" si="236"/>
        <v>1</v>
      </c>
      <c r="R671" s="71">
        <f t="shared" si="226"/>
        <v>1</v>
      </c>
      <c r="S671" s="71" t="str">
        <f t="shared" si="237"/>
        <v>0</v>
      </c>
      <c r="T671" s="71">
        <f t="shared" si="227"/>
        <v>0</v>
      </c>
      <c r="U671" s="71" t="str">
        <f t="shared" si="238"/>
        <v>0</v>
      </c>
      <c r="V671" s="71">
        <f t="shared" si="228"/>
        <v>0</v>
      </c>
      <c r="W671" s="71" t="str">
        <f t="shared" si="239"/>
        <v>0</v>
      </c>
      <c r="X671" s="71">
        <f t="shared" si="229"/>
        <v>0</v>
      </c>
      <c r="Y671" s="71" t="str">
        <f t="shared" si="240"/>
        <v>0</v>
      </c>
      <c r="Z671" s="71">
        <f t="shared" si="230"/>
        <v>0</v>
      </c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</row>
    <row r="672" spans="1:39" ht="15.75" thickBot="1">
      <c r="A672" s="102">
        <v>43889.458483796298</v>
      </c>
      <c r="B672" s="64">
        <f>Parâmetros!G661*0.04*46.0055</f>
        <v>9.1090890000000009</v>
      </c>
      <c r="C672" s="97">
        <f t="shared" si="241"/>
        <v>9.1090890000000009</v>
      </c>
      <c r="D672" s="101">
        <f t="shared" si="220"/>
        <v>1.8218178000000003</v>
      </c>
      <c r="E672" s="60" t="str">
        <f t="shared" si="231"/>
        <v>1</v>
      </c>
      <c r="F672" s="69">
        <f t="shared" si="221"/>
        <v>-145.11863822499998</v>
      </c>
      <c r="G672" s="60" t="str">
        <f t="shared" si="232"/>
        <v>0</v>
      </c>
      <c r="H672" s="69">
        <f t="shared" si="222"/>
        <v>-31.559319112499992</v>
      </c>
      <c r="I672" s="60" t="str">
        <f t="shared" si="233"/>
        <v>0</v>
      </c>
      <c r="J672" s="69">
        <f t="shared" si="223"/>
        <v>90.678540779012337</v>
      </c>
      <c r="K672" s="60" t="str">
        <f t="shared" si="234"/>
        <v>0</v>
      </c>
      <c r="L672" s="69">
        <f t="shared" si="224"/>
        <v>82.317432952941175</v>
      </c>
      <c r="M672" s="73" t="str">
        <f t="shared" si="235"/>
        <v>0</v>
      </c>
      <c r="N672" s="76">
        <f t="shared" si="225"/>
        <v>1.8218178000000003</v>
      </c>
      <c r="O672" s="77">
        <v>260</v>
      </c>
      <c r="Q672" s="71" t="str">
        <f t="shared" si="236"/>
        <v>1</v>
      </c>
      <c r="R672" s="71">
        <f t="shared" si="226"/>
        <v>1</v>
      </c>
      <c r="S672" s="71" t="str">
        <f t="shared" si="237"/>
        <v>0</v>
      </c>
      <c r="T672" s="71">
        <f t="shared" si="227"/>
        <v>0</v>
      </c>
      <c r="U672" s="71" t="str">
        <f t="shared" si="238"/>
        <v>0</v>
      </c>
      <c r="V672" s="71">
        <f t="shared" si="228"/>
        <v>0</v>
      </c>
      <c r="W672" s="71" t="str">
        <f t="shared" si="239"/>
        <v>0</v>
      </c>
      <c r="X672" s="71">
        <f t="shared" si="229"/>
        <v>0</v>
      </c>
      <c r="Y672" s="71" t="str">
        <f t="shared" si="240"/>
        <v>0</v>
      </c>
      <c r="Z672" s="71">
        <f t="shared" si="230"/>
        <v>0</v>
      </c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</row>
    <row r="673" spans="1:39" ht="15.75" thickBot="1">
      <c r="A673" s="102">
        <v>43889.500150462962</v>
      </c>
      <c r="B673" s="64">
        <f>Parâmetros!G662*0.04*46.0055</f>
        <v>9.5139373999999997</v>
      </c>
      <c r="C673" s="97">
        <f t="shared" si="241"/>
        <v>9.5139373999999997</v>
      </c>
      <c r="D673" s="101">
        <f t="shared" si="220"/>
        <v>1.90278748</v>
      </c>
      <c r="E673" s="60" t="str">
        <f t="shared" si="231"/>
        <v>1</v>
      </c>
      <c r="F673" s="69">
        <f t="shared" si="221"/>
        <v>-144.72391103499999</v>
      </c>
      <c r="G673" s="60" t="str">
        <f t="shared" si="232"/>
        <v>0</v>
      </c>
      <c r="H673" s="69">
        <f t="shared" si="222"/>
        <v>-31.361955517499993</v>
      </c>
      <c r="I673" s="60" t="str">
        <f t="shared" si="233"/>
        <v>0</v>
      </c>
      <c r="J673" s="69">
        <f t="shared" si="223"/>
        <v>90.718025993333328</v>
      </c>
      <c r="K673" s="60" t="str">
        <f t="shared" si="234"/>
        <v>0</v>
      </c>
      <c r="L673" s="69">
        <f t="shared" si="224"/>
        <v>82.360299254117635</v>
      </c>
      <c r="M673" s="73" t="str">
        <f t="shared" si="235"/>
        <v>0</v>
      </c>
      <c r="N673" s="76">
        <f t="shared" si="225"/>
        <v>1.90278748</v>
      </c>
      <c r="O673" s="77">
        <v>260</v>
      </c>
      <c r="Q673" s="71" t="str">
        <f t="shared" si="236"/>
        <v>1</v>
      </c>
      <c r="R673" s="71">
        <f t="shared" si="226"/>
        <v>1</v>
      </c>
      <c r="S673" s="71" t="str">
        <f t="shared" si="237"/>
        <v>0</v>
      </c>
      <c r="T673" s="71">
        <f t="shared" si="227"/>
        <v>0</v>
      </c>
      <c r="U673" s="71" t="str">
        <f t="shared" si="238"/>
        <v>0</v>
      </c>
      <c r="V673" s="71">
        <f t="shared" si="228"/>
        <v>0</v>
      </c>
      <c r="W673" s="71" t="str">
        <f t="shared" si="239"/>
        <v>0</v>
      </c>
      <c r="X673" s="71">
        <f t="shared" si="229"/>
        <v>0</v>
      </c>
      <c r="Y673" s="71" t="str">
        <f t="shared" si="240"/>
        <v>0</v>
      </c>
      <c r="Z673" s="71">
        <f t="shared" si="230"/>
        <v>0</v>
      </c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</row>
    <row r="674" spans="1:39" ht="15.75" thickBot="1">
      <c r="A674" s="102">
        <v>43889.541817129626</v>
      </c>
      <c r="B674" s="64">
        <f>Parâmetros!G663*0.04*46.0055</f>
        <v>7.3608799999999999</v>
      </c>
      <c r="C674" s="97">
        <f t="shared" si="241"/>
        <v>7.3608799999999999</v>
      </c>
      <c r="D674" s="101">
        <f t="shared" si="220"/>
        <v>1.4721760000000002</v>
      </c>
      <c r="E674" s="60" t="str">
        <f t="shared" si="231"/>
        <v>1</v>
      </c>
      <c r="F674" s="69">
        <f t="shared" si="221"/>
        <v>-146.82314199999999</v>
      </c>
      <c r="G674" s="60" t="str">
        <f t="shared" si="232"/>
        <v>0</v>
      </c>
      <c r="H674" s="69">
        <f t="shared" si="222"/>
        <v>-32.411570999999995</v>
      </c>
      <c r="I674" s="60" t="str">
        <f t="shared" si="233"/>
        <v>0</v>
      </c>
      <c r="J674" s="69">
        <f t="shared" si="223"/>
        <v>90.508036444444443</v>
      </c>
      <c r="K674" s="60" t="str">
        <f t="shared" si="234"/>
        <v>0</v>
      </c>
      <c r="L674" s="69">
        <f t="shared" si="224"/>
        <v>82.13232847058822</v>
      </c>
      <c r="M674" s="73" t="str">
        <f t="shared" si="235"/>
        <v>0</v>
      </c>
      <c r="N674" s="76">
        <f t="shared" si="225"/>
        <v>1.4721760000000002</v>
      </c>
      <c r="O674" s="77">
        <v>260</v>
      </c>
      <c r="Q674" s="71" t="str">
        <f t="shared" si="236"/>
        <v>1</v>
      </c>
      <c r="R674" s="71">
        <f t="shared" si="226"/>
        <v>1</v>
      </c>
      <c r="S674" s="71" t="str">
        <f t="shared" si="237"/>
        <v>0</v>
      </c>
      <c r="T674" s="71">
        <f t="shared" si="227"/>
        <v>0</v>
      </c>
      <c r="U674" s="71" t="str">
        <f t="shared" si="238"/>
        <v>0</v>
      </c>
      <c r="V674" s="71">
        <f t="shared" si="228"/>
        <v>0</v>
      </c>
      <c r="W674" s="71" t="str">
        <f t="shared" si="239"/>
        <v>0</v>
      </c>
      <c r="X674" s="71">
        <f t="shared" si="229"/>
        <v>0</v>
      </c>
      <c r="Y674" s="71" t="str">
        <f t="shared" si="240"/>
        <v>0</v>
      </c>
      <c r="Z674" s="71">
        <f t="shared" si="230"/>
        <v>0</v>
      </c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</row>
    <row r="675" spans="1:39" ht="15.75" thickBot="1">
      <c r="A675" s="102">
        <v>43889.583483796298</v>
      </c>
      <c r="B675" s="64">
        <f>Parâmetros!G664*0.04*46.0055</f>
        <v>7.9313481999999995</v>
      </c>
      <c r="C675" s="97">
        <f t="shared" si="241"/>
        <v>7.9313481999999995</v>
      </c>
      <c r="D675" s="101">
        <f t="shared" si="220"/>
        <v>1.5862696399999998</v>
      </c>
      <c r="E675" s="60" t="str">
        <f t="shared" si="231"/>
        <v>1</v>
      </c>
      <c r="F675" s="69">
        <f t="shared" si="221"/>
        <v>-146.26693550500002</v>
      </c>
      <c r="G675" s="60" t="str">
        <f t="shared" si="232"/>
        <v>0</v>
      </c>
      <c r="H675" s="69">
        <f t="shared" si="222"/>
        <v>-32.13346775250001</v>
      </c>
      <c r="I675" s="60" t="str">
        <f t="shared" si="233"/>
        <v>0</v>
      </c>
      <c r="J675" s="69">
        <f t="shared" si="223"/>
        <v>90.563674700987661</v>
      </c>
      <c r="K675" s="60" t="str">
        <f t="shared" si="234"/>
        <v>0</v>
      </c>
      <c r="L675" s="69">
        <f t="shared" si="224"/>
        <v>82.192730985882349</v>
      </c>
      <c r="M675" s="73" t="str">
        <f t="shared" si="235"/>
        <v>0</v>
      </c>
      <c r="N675" s="76">
        <f t="shared" si="225"/>
        <v>1.5862696399999998</v>
      </c>
      <c r="O675" s="77">
        <v>260</v>
      </c>
      <c r="Q675" s="71" t="str">
        <f t="shared" si="236"/>
        <v>1</v>
      </c>
      <c r="R675" s="71">
        <f t="shared" si="226"/>
        <v>1</v>
      </c>
      <c r="S675" s="71" t="str">
        <f t="shared" si="237"/>
        <v>0</v>
      </c>
      <c r="T675" s="71">
        <f t="shared" si="227"/>
        <v>0</v>
      </c>
      <c r="U675" s="71" t="str">
        <f t="shared" si="238"/>
        <v>0</v>
      </c>
      <c r="V675" s="71">
        <f t="shared" si="228"/>
        <v>0</v>
      </c>
      <c r="W675" s="71" t="str">
        <f t="shared" si="239"/>
        <v>0</v>
      </c>
      <c r="X675" s="71">
        <f t="shared" si="229"/>
        <v>0</v>
      </c>
      <c r="Y675" s="71" t="str">
        <f t="shared" si="240"/>
        <v>0</v>
      </c>
      <c r="Z675" s="71">
        <f t="shared" si="230"/>
        <v>0</v>
      </c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</row>
    <row r="676" spans="1:39" ht="15.75" thickBot="1">
      <c r="A676" s="102">
        <v>43889.625150462962</v>
      </c>
      <c r="B676" s="64">
        <f>Parâmetros!G665*0.04*46.0055</f>
        <v>9.2931109999999997</v>
      </c>
      <c r="C676" s="97">
        <f t="shared" si="241"/>
        <v>9.2931109999999997</v>
      </c>
      <c r="D676" s="101">
        <f t="shared" si="220"/>
        <v>1.8586221999999999</v>
      </c>
      <c r="E676" s="60" t="str">
        <f t="shared" si="231"/>
        <v>1</v>
      </c>
      <c r="F676" s="69">
        <f t="shared" si="221"/>
        <v>-144.93921677500001</v>
      </c>
      <c r="G676" s="60" t="str">
        <f t="shared" si="232"/>
        <v>0</v>
      </c>
      <c r="H676" s="69">
        <f t="shared" si="222"/>
        <v>-31.469608387500003</v>
      </c>
      <c r="I676" s="60" t="str">
        <f t="shared" si="233"/>
        <v>0</v>
      </c>
      <c r="J676" s="69">
        <f t="shared" si="223"/>
        <v>90.696488603703699</v>
      </c>
      <c r="K676" s="60" t="str">
        <f t="shared" si="234"/>
        <v>0</v>
      </c>
      <c r="L676" s="69">
        <f t="shared" si="224"/>
        <v>82.336917635294128</v>
      </c>
      <c r="M676" s="73" t="str">
        <f t="shared" si="235"/>
        <v>0</v>
      </c>
      <c r="N676" s="76">
        <f t="shared" si="225"/>
        <v>1.8586221999999999</v>
      </c>
      <c r="O676" s="77">
        <v>260</v>
      </c>
      <c r="Q676" s="71" t="str">
        <f t="shared" si="236"/>
        <v>1</v>
      </c>
      <c r="R676" s="71">
        <f t="shared" si="226"/>
        <v>1</v>
      </c>
      <c r="S676" s="71" t="str">
        <f t="shared" si="237"/>
        <v>0</v>
      </c>
      <c r="T676" s="71">
        <f t="shared" si="227"/>
        <v>0</v>
      </c>
      <c r="U676" s="71" t="str">
        <f t="shared" si="238"/>
        <v>0</v>
      </c>
      <c r="V676" s="71">
        <f t="shared" si="228"/>
        <v>0</v>
      </c>
      <c r="W676" s="71" t="str">
        <f t="shared" si="239"/>
        <v>0</v>
      </c>
      <c r="X676" s="71">
        <f t="shared" si="229"/>
        <v>0</v>
      </c>
      <c r="Y676" s="71" t="str">
        <f t="shared" si="240"/>
        <v>0</v>
      </c>
      <c r="Z676" s="71">
        <f t="shared" si="230"/>
        <v>0</v>
      </c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</row>
    <row r="677" spans="1:39" ht="15.75" thickBot="1">
      <c r="A677" s="102">
        <v>43889.666817129626</v>
      </c>
      <c r="B677" s="64">
        <f>Parâmetros!G666*0.04*46.0055</f>
        <v>11.133330999999998</v>
      </c>
      <c r="C677" s="97">
        <f t="shared" si="241"/>
        <v>11.133330999999998</v>
      </c>
      <c r="D677" s="101">
        <f t="shared" si="220"/>
        <v>2.2266661999999995</v>
      </c>
      <c r="E677" s="60" t="str">
        <f t="shared" si="231"/>
        <v>1</v>
      </c>
      <c r="F677" s="69">
        <f t="shared" si="221"/>
        <v>-143.14500227500002</v>
      </c>
      <c r="G677" s="60" t="str">
        <f t="shared" si="232"/>
        <v>0</v>
      </c>
      <c r="H677" s="69">
        <f t="shared" si="222"/>
        <v>-30.572501137500012</v>
      </c>
      <c r="I677" s="60" t="str">
        <f t="shared" si="233"/>
        <v>0</v>
      </c>
      <c r="J677" s="69">
        <f t="shared" si="223"/>
        <v>90.875966850617289</v>
      </c>
      <c r="K677" s="60" t="str">
        <f t="shared" si="234"/>
        <v>0</v>
      </c>
      <c r="L677" s="69">
        <f t="shared" si="224"/>
        <v>82.531764458823531</v>
      </c>
      <c r="M677" s="73" t="str">
        <f t="shared" si="235"/>
        <v>0</v>
      </c>
      <c r="N677" s="76">
        <f t="shared" si="225"/>
        <v>2.2266661999999995</v>
      </c>
      <c r="O677" s="77">
        <v>260</v>
      </c>
      <c r="Q677" s="71" t="str">
        <f t="shared" si="236"/>
        <v>1</v>
      </c>
      <c r="R677" s="71">
        <f t="shared" si="226"/>
        <v>1</v>
      </c>
      <c r="S677" s="71" t="str">
        <f t="shared" si="237"/>
        <v>0</v>
      </c>
      <c r="T677" s="71">
        <f t="shared" si="227"/>
        <v>0</v>
      </c>
      <c r="U677" s="71" t="str">
        <f t="shared" si="238"/>
        <v>0</v>
      </c>
      <c r="V677" s="71">
        <f t="shared" si="228"/>
        <v>0</v>
      </c>
      <c r="W677" s="71" t="str">
        <f t="shared" si="239"/>
        <v>0</v>
      </c>
      <c r="X677" s="71">
        <f t="shared" si="229"/>
        <v>0</v>
      </c>
      <c r="Y677" s="71" t="str">
        <f t="shared" si="240"/>
        <v>0</v>
      </c>
      <c r="Z677" s="71">
        <f t="shared" si="230"/>
        <v>0</v>
      </c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</row>
    <row r="678" spans="1:39" ht="15.75" thickBot="1">
      <c r="A678" s="102">
        <v>43889.708483796298</v>
      </c>
      <c r="B678" s="64">
        <f>Parâmetros!G667*0.04*46.0055</f>
        <v>10.820493599999999</v>
      </c>
      <c r="C678" s="97">
        <f t="shared" si="241"/>
        <v>10.820493599999999</v>
      </c>
      <c r="D678" s="101">
        <f t="shared" si="220"/>
        <v>2.1640987199999997</v>
      </c>
      <c r="E678" s="60" t="str">
        <f t="shared" si="231"/>
        <v>1</v>
      </c>
      <c r="F678" s="69">
        <f t="shared" si="221"/>
        <v>-143.45001874000002</v>
      </c>
      <c r="G678" s="60" t="str">
        <f t="shared" si="232"/>
        <v>0</v>
      </c>
      <c r="H678" s="69">
        <f t="shared" si="222"/>
        <v>-30.725009370000009</v>
      </c>
      <c r="I678" s="60" t="str">
        <f t="shared" si="233"/>
        <v>0</v>
      </c>
      <c r="J678" s="69">
        <f t="shared" si="223"/>
        <v>90.845455548641979</v>
      </c>
      <c r="K678" s="60" t="str">
        <f t="shared" si="234"/>
        <v>0</v>
      </c>
      <c r="L678" s="69">
        <f t="shared" si="224"/>
        <v>82.498640498823519</v>
      </c>
      <c r="M678" s="73" t="str">
        <f t="shared" si="235"/>
        <v>0</v>
      </c>
      <c r="N678" s="76">
        <f t="shared" si="225"/>
        <v>2.1640987199999997</v>
      </c>
      <c r="O678" s="77">
        <v>260</v>
      </c>
      <c r="Q678" s="71" t="str">
        <f t="shared" si="236"/>
        <v>1</v>
      </c>
      <c r="R678" s="71">
        <f t="shared" si="226"/>
        <v>1</v>
      </c>
      <c r="S678" s="71" t="str">
        <f t="shared" si="237"/>
        <v>0</v>
      </c>
      <c r="T678" s="71">
        <f t="shared" si="227"/>
        <v>0</v>
      </c>
      <c r="U678" s="71" t="str">
        <f t="shared" si="238"/>
        <v>0</v>
      </c>
      <c r="V678" s="71">
        <f t="shared" si="228"/>
        <v>0</v>
      </c>
      <c r="W678" s="71" t="str">
        <f t="shared" si="239"/>
        <v>0</v>
      </c>
      <c r="X678" s="71">
        <f t="shared" si="229"/>
        <v>0</v>
      </c>
      <c r="Y678" s="71" t="str">
        <f t="shared" si="240"/>
        <v>0</v>
      </c>
      <c r="Z678" s="71">
        <f t="shared" si="230"/>
        <v>0</v>
      </c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</row>
    <row r="679" spans="1:39" ht="15.75" thickBot="1">
      <c r="A679" s="102">
        <v>43889.750150462962</v>
      </c>
      <c r="B679" s="64">
        <f>Parâmetros!G668*0.04*46.0055</f>
        <v>16.028316200000003</v>
      </c>
      <c r="C679" s="97">
        <f t="shared" si="241"/>
        <v>16.028316200000003</v>
      </c>
      <c r="D679" s="101">
        <f t="shared" si="220"/>
        <v>3.2056632400000007</v>
      </c>
      <c r="E679" s="60" t="str">
        <f t="shared" si="231"/>
        <v>1</v>
      </c>
      <c r="F679" s="69">
        <f t="shared" si="221"/>
        <v>-138.37239170500001</v>
      </c>
      <c r="G679" s="60" t="str">
        <f t="shared" si="232"/>
        <v>0</v>
      </c>
      <c r="H679" s="69">
        <f t="shared" si="222"/>
        <v>-28.186195852500006</v>
      </c>
      <c r="I679" s="60" t="str">
        <f t="shared" si="233"/>
        <v>0</v>
      </c>
      <c r="J679" s="69">
        <f t="shared" si="223"/>
        <v>91.35337898740741</v>
      </c>
      <c r="K679" s="60" t="str">
        <f t="shared" si="234"/>
        <v>0</v>
      </c>
      <c r="L679" s="69">
        <f t="shared" si="224"/>
        <v>83.050057009411773</v>
      </c>
      <c r="M679" s="73" t="str">
        <f t="shared" si="235"/>
        <v>0</v>
      </c>
      <c r="N679" s="76">
        <f t="shared" si="225"/>
        <v>3.2056632400000007</v>
      </c>
      <c r="O679" s="77">
        <v>260</v>
      </c>
      <c r="Q679" s="71" t="str">
        <f t="shared" si="236"/>
        <v>1</v>
      </c>
      <c r="R679" s="71">
        <f t="shared" si="226"/>
        <v>1</v>
      </c>
      <c r="S679" s="71" t="str">
        <f t="shared" si="237"/>
        <v>0</v>
      </c>
      <c r="T679" s="71">
        <f t="shared" si="227"/>
        <v>0</v>
      </c>
      <c r="U679" s="71" t="str">
        <f t="shared" si="238"/>
        <v>0</v>
      </c>
      <c r="V679" s="71">
        <f t="shared" si="228"/>
        <v>0</v>
      </c>
      <c r="W679" s="71" t="str">
        <f t="shared" si="239"/>
        <v>0</v>
      </c>
      <c r="X679" s="71">
        <f t="shared" si="229"/>
        <v>0</v>
      </c>
      <c r="Y679" s="71" t="str">
        <f t="shared" si="240"/>
        <v>0</v>
      </c>
      <c r="Z679" s="71">
        <f t="shared" si="230"/>
        <v>0</v>
      </c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</row>
    <row r="680" spans="1:39" ht="15.75" thickBot="1">
      <c r="A680" s="102">
        <v>43889.791817129626</v>
      </c>
      <c r="B680" s="64">
        <f>Parâmetros!G669*0.04*46.0055</f>
        <v>18.236580199999999</v>
      </c>
      <c r="C680" s="97">
        <f t="shared" si="241"/>
        <v>18.236580199999999</v>
      </c>
      <c r="D680" s="101">
        <f t="shared" si="220"/>
        <v>3.6473160399999998</v>
      </c>
      <c r="E680" s="60" t="str">
        <f t="shared" si="231"/>
        <v>1</v>
      </c>
      <c r="F680" s="69">
        <f t="shared" si="221"/>
        <v>-136.21933430499999</v>
      </c>
      <c r="G680" s="60" t="str">
        <f t="shared" si="232"/>
        <v>0</v>
      </c>
      <c r="H680" s="69">
        <f t="shared" si="222"/>
        <v>-27.109667152499995</v>
      </c>
      <c r="I680" s="60" t="str">
        <f t="shared" si="233"/>
        <v>0</v>
      </c>
      <c r="J680" s="69">
        <f t="shared" si="223"/>
        <v>91.568752883703695</v>
      </c>
      <c r="K680" s="60" t="str">
        <f t="shared" si="234"/>
        <v>0</v>
      </c>
      <c r="L680" s="69">
        <f t="shared" si="224"/>
        <v>83.283873197647054</v>
      </c>
      <c r="M680" s="73" t="str">
        <f t="shared" si="235"/>
        <v>0</v>
      </c>
      <c r="N680" s="76">
        <f t="shared" si="225"/>
        <v>3.6473160399999998</v>
      </c>
      <c r="O680" s="77">
        <v>260</v>
      </c>
      <c r="Q680" s="71" t="str">
        <f t="shared" si="236"/>
        <v>1</v>
      </c>
      <c r="R680" s="71">
        <f t="shared" si="226"/>
        <v>1</v>
      </c>
      <c r="S680" s="71" t="str">
        <f t="shared" si="237"/>
        <v>0</v>
      </c>
      <c r="T680" s="71">
        <f t="shared" si="227"/>
        <v>0</v>
      </c>
      <c r="U680" s="71" t="str">
        <f t="shared" si="238"/>
        <v>0</v>
      </c>
      <c r="V680" s="71">
        <f t="shared" si="228"/>
        <v>0</v>
      </c>
      <c r="W680" s="71" t="str">
        <f t="shared" si="239"/>
        <v>0</v>
      </c>
      <c r="X680" s="71">
        <f t="shared" si="229"/>
        <v>0</v>
      </c>
      <c r="Y680" s="71" t="str">
        <f t="shared" si="240"/>
        <v>0</v>
      </c>
      <c r="Z680" s="71">
        <f t="shared" si="230"/>
        <v>0</v>
      </c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</row>
    <row r="681" spans="1:39" ht="15.75" thickBot="1">
      <c r="A681" s="102">
        <v>43889.833483796298</v>
      </c>
      <c r="B681" s="64">
        <f>Parâmetros!G670*0.04*46.0055</f>
        <v>21.16253</v>
      </c>
      <c r="C681" s="97">
        <f t="shared" si="241"/>
        <v>21.16253</v>
      </c>
      <c r="D681" s="101">
        <f t="shared" si="220"/>
        <v>4.2325060000000008</v>
      </c>
      <c r="E681" s="60" t="str">
        <f t="shared" si="231"/>
        <v>1</v>
      </c>
      <c r="F681" s="69">
        <f t="shared" si="221"/>
        <v>-133.36653325</v>
      </c>
      <c r="G681" s="60" t="str">
        <f t="shared" si="232"/>
        <v>0</v>
      </c>
      <c r="H681" s="69">
        <f t="shared" si="222"/>
        <v>-25.683266625000002</v>
      </c>
      <c r="I681" s="60" t="str">
        <f t="shared" si="233"/>
        <v>0</v>
      </c>
      <c r="J681" s="69">
        <f t="shared" si="223"/>
        <v>91.854123296296294</v>
      </c>
      <c r="K681" s="60" t="str">
        <f t="shared" si="234"/>
        <v>0</v>
      </c>
      <c r="L681" s="69">
        <f t="shared" si="224"/>
        <v>83.593679647058835</v>
      </c>
      <c r="M681" s="73" t="str">
        <f t="shared" si="235"/>
        <v>0</v>
      </c>
      <c r="N681" s="76">
        <f t="shared" si="225"/>
        <v>4.2325060000000008</v>
      </c>
      <c r="O681" s="77">
        <v>260</v>
      </c>
      <c r="Q681" s="71" t="str">
        <f t="shared" si="236"/>
        <v>1</v>
      </c>
      <c r="R681" s="71">
        <f t="shared" si="226"/>
        <v>1</v>
      </c>
      <c r="S681" s="71" t="str">
        <f t="shared" si="237"/>
        <v>0</v>
      </c>
      <c r="T681" s="71">
        <f t="shared" si="227"/>
        <v>0</v>
      </c>
      <c r="U681" s="71" t="str">
        <f t="shared" si="238"/>
        <v>0</v>
      </c>
      <c r="V681" s="71">
        <f t="shared" si="228"/>
        <v>0</v>
      </c>
      <c r="W681" s="71" t="str">
        <f t="shared" si="239"/>
        <v>0</v>
      </c>
      <c r="X681" s="71">
        <f t="shared" si="229"/>
        <v>0</v>
      </c>
      <c r="Y681" s="71" t="str">
        <f t="shared" si="240"/>
        <v>0</v>
      </c>
      <c r="Z681" s="71">
        <f t="shared" si="230"/>
        <v>0</v>
      </c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</row>
    <row r="682" spans="1:39" ht="15.75" thickBot="1">
      <c r="A682" s="102">
        <v>43889.875150462962</v>
      </c>
      <c r="B682" s="64">
        <f>Parâmetros!G671*0.04*46.0055</f>
        <v>23.315587400000002</v>
      </c>
      <c r="C682" s="97">
        <f t="shared" si="241"/>
        <v>23.315587400000002</v>
      </c>
      <c r="D682" s="101">
        <f t="shared" si="220"/>
        <v>4.6631174800000004</v>
      </c>
      <c r="E682" s="60" t="str">
        <f t="shared" si="231"/>
        <v>1</v>
      </c>
      <c r="F682" s="69">
        <f t="shared" si="221"/>
        <v>-131.26730228500003</v>
      </c>
      <c r="G682" s="60" t="str">
        <f t="shared" si="232"/>
        <v>0</v>
      </c>
      <c r="H682" s="69">
        <f t="shared" si="222"/>
        <v>-24.633651142500014</v>
      </c>
      <c r="I682" s="60" t="str">
        <f t="shared" si="233"/>
        <v>0</v>
      </c>
      <c r="J682" s="69">
        <f t="shared" si="223"/>
        <v>92.064112845185178</v>
      </c>
      <c r="K682" s="60" t="str">
        <f t="shared" si="234"/>
        <v>0</v>
      </c>
      <c r="L682" s="69">
        <f t="shared" si="224"/>
        <v>83.821650430588235</v>
      </c>
      <c r="M682" s="73" t="str">
        <f t="shared" si="235"/>
        <v>0</v>
      </c>
      <c r="N682" s="76">
        <f t="shared" si="225"/>
        <v>4.6631174800000004</v>
      </c>
      <c r="O682" s="77">
        <v>260</v>
      </c>
      <c r="Q682" s="71" t="str">
        <f t="shared" si="236"/>
        <v>1</v>
      </c>
      <c r="R682" s="71">
        <f t="shared" si="226"/>
        <v>1</v>
      </c>
      <c r="S682" s="71" t="str">
        <f t="shared" si="237"/>
        <v>0</v>
      </c>
      <c r="T682" s="71">
        <f t="shared" si="227"/>
        <v>0</v>
      </c>
      <c r="U682" s="71" t="str">
        <f t="shared" si="238"/>
        <v>0</v>
      </c>
      <c r="V682" s="71">
        <f t="shared" si="228"/>
        <v>0</v>
      </c>
      <c r="W682" s="71" t="str">
        <f t="shared" si="239"/>
        <v>0</v>
      </c>
      <c r="X682" s="71">
        <f t="shared" si="229"/>
        <v>0</v>
      </c>
      <c r="Y682" s="71" t="str">
        <f t="shared" si="240"/>
        <v>0</v>
      </c>
      <c r="Z682" s="71">
        <f t="shared" si="230"/>
        <v>0</v>
      </c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</row>
    <row r="683" spans="1:39" ht="15.75" thickBot="1">
      <c r="A683" s="102">
        <v>43889.916817129626</v>
      </c>
      <c r="B683" s="64">
        <f>Parâmetros!G672*0.04*46.0055</f>
        <v>17.794927400000002</v>
      </c>
      <c r="C683" s="97">
        <f t="shared" si="241"/>
        <v>17.794927400000002</v>
      </c>
      <c r="D683" s="101">
        <f t="shared" si="220"/>
        <v>3.5589854800000005</v>
      </c>
      <c r="E683" s="60" t="str">
        <f t="shared" si="231"/>
        <v>1</v>
      </c>
      <c r="F683" s="69">
        <f t="shared" si="221"/>
        <v>-136.64994578499997</v>
      </c>
      <c r="G683" s="60" t="str">
        <f t="shared" si="232"/>
        <v>0</v>
      </c>
      <c r="H683" s="69">
        <f t="shared" si="222"/>
        <v>-27.324972892499986</v>
      </c>
      <c r="I683" s="60" t="str">
        <f t="shared" si="233"/>
        <v>0</v>
      </c>
      <c r="J683" s="69">
        <f t="shared" si="223"/>
        <v>91.525678104444438</v>
      </c>
      <c r="K683" s="60" t="str">
        <f t="shared" si="234"/>
        <v>0</v>
      </c>
      <c r="L683" s="69">
        <f t="shared" si="224"/>
        <v>83.237109959999998</v>
      </c>
      <c r="M683" s="73" t="str">
        <f t="shared" si="235"/>
        <v>0</v>
      </c>
      <c r="N683" s="76">
        <f t="shared" si="225"/>
        <v>3.5589854800000005</v>
      </c>
      <c r="O683" s="77">
        <v>260</v>
      </c>
      <c r="Q683" s="71" t="str">
        <f t="shared" si="236"/>
        <v>1</v>
      </c>
      <c r="R683" s="71">
        <f t="shared" si="226"/>
        <v>1</v>
      </c>
      <c r="S683" s="71" t="str">
        <f t="shared" si="237"/>
        <v>0</v>
      </c>
      <c r="T683" s="71">
        <f t="shared" si="227"/>
        <v>0</v>
      </c>
      <c r="U683" s="71" t="str">
        <f t="shared" si="238"/>
        <v>0</v>
      </c>
      <c r="V683" s="71">
        <f t="shared" si="228"/>
        <v>0</v>
      </c>
      <c r="W683" s="71" t="str">
        <f t="shared" si="239"/>
        <v>0</v>
      </c>
      <c r="X683" s="71">
        <f t="shared" si="229"/>
        <v>0</v>
      </c>
      <c r="Y683" s="71" t="str">
        <f t="shared" si="240"/>
        <v>0</v>
      </c>
      <c r="Z683" s="71">
        <f t="shared" si="230"/>
        <v>0</v>
      </c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</row>
    <row r="684" spans="1:39" ht="15.75" thickBot="1">
      <c r="A684" s="102">
        <v>43889.958483796298</v>
      </c>
      <c r="B684" s="64">
        <f>Parâmetros!G673*0.04*46.0055</f>
        <v>14.096085199999999</v>
      </c>
      <c r="C684" s="97">
        <f t="shared" si="241"/>
        <v>14.096085199999999</v>
      </c>
      <c r="D684" s="101">
        <f t="shared" si="220"/>
        <v>2.8192170399999998</v>
      </c>
      <c r="E684" s="60" t="str">
        <f t="shared" si="231"/>
        <v>1</v>
      </c>
      <c r="F684" s="69">
        <f t="shared" si="221"/>
        <v>-140.25631693</v>
      </c>
      <c r="G684" s="60" t="str">
        <f t="shared" si="232"/>
        <v>0</v>
      </c>
      <c r="H684" s="69">
        <f t="shared" si="222"/>
        <v>-29.128158464999999</v>
      </c>
      <c r="I684" s="60" t="str">
        <f t="shared" si="233"/>
        <v>0</v>
      </c>
      <c r="J684" s="69">
        <f t="shared" si="223"/>
        <v>91.16492682814814</v>
      </c>
      <c r="K684" s="60" t="str">
        <f t="shared" si="234"/>
        <v>0</v>
      </c>
      <c r="L684" s="69">
        <f t="shared" si="224"/>
        <v>82.845467844705894</v>
      </c>
      <c r="M684" s="73" t="str">
        <f t="shared" si="235"/>
        <v>0</v>
      </c>
      <c r="N684" s="76">
        <f t="shared" si="225"/>
        <v>2.8192170399999998</v>
      </c>
      <c r="O684" s="77">
        <v>260</v>
      </c>
      <c r="Q684" s="71" t="str">
        <f t="shared" si="236"/>
        <v>1</v>
      </c>
      <c r="R684" s="71">
        <f t="shared" si="226"/>
        <v>1</v>
      </c>
      <c r="S684" s="71" t="str">
        <f t="shared" si="237"/>
        <v>0</v>
      </c>
      <c r="T684" s="71">
        <f t="shared" si="227"/>
        <v>0</v>
      </c>
      <c r="U684" s="71" t="str">
        <f t="shared" si="238"/>
        <v>0</v>
      </c>
      <c r="V684" s="71">
        <f t="shared" si="228"/>
        <v>0</v>
      </c>
      <c r="W684" s="71" t="str">
        <f t="shared" si="239"/>
        <v>0</v>
      </c>
      <c r="X684" s="71">
        <f t="shared" si="229"/>
        <v>0</v>
      </c>
      <c r="Y684" s="71" t="str">
        <f t="shared" si="240"/>
        <v>0</v>
      </c>
      <c r="Z684" s="71">
        <f t="shared" si="230"/>
        <v>0</v>
      </c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</row>
    <row r="685" spans="1:39" ht="15.75" thickBot="1">
      <c r="A685" s="102">
        <v>43890.000150462962</v>
      </c>
      <c r="B685" s="64">
        <f>Parâmetros!G674*0.04*46.0055</f>
        <v>13.893660999999998</v>
      </c>
      <c r="C685" s="97">
        <f t="shared" si="241"/>
        <v>13.893660999999998</v>
      </c>
      <c r="D685" s="101">
        <f t="shared" si="220"/>
        <v>2.7787321999999999</v>
      </c>
      <c r="E685" s="60" t="str">
        <f t="shared" si="231"/>
        <v>1</v>
      </c>
      <c r="F685" s="69">
        <f t="shared" si="221"/>
        <v>-140.45368052500001</v>
      </c>
      <c r="G685" s="60" t="str">
        <f t="shared" si="232"/>
        <v>0</v>
      </c>
      <c r="H685" s="69">
        <f t="shared" si="222"/>
        <v>-29.226840262500005</v>
      </c>
      <c r="I685" s="60" t="str">
        <f t="shared" si="233"/>
        <v>0</v>
      </c>
      <c r="J685" s="69">
        <f t="shared" si="223"/>
        <v>91.145184220987659</v>
      </c>
      <c r="K685" s="60" t="str">
        <f t="shared" si="234"/>
        <v>0</v>
      </c>
      <c r="L685" s="69">
        <f t="shared" si="224"/>
        <v>82.824034694117657</v>
      </c>
      <c r="M685" s="73" t="str">
        <f t="shared" si="235"/>
        <v>0</v>
      </c>
      <c r="N685" s="76">
        <f t="shared" si="225"/>
        <v>2.7787321999999999</v>
      </c>
      <c r="O685" s="77">
        <v>260</v>
      </c>
      <c r="Q685" s="71" t="str">
        <f t="shared" si="236"/>
        <v>1</v>
      </c>
      <c r="R685" s="71">
        <f t="shared" si="226"/>
        <v>1</v>
      </c>
      <c r="S685" s="71" t="str">
        <f t="shared" si="237"/>
        <v>0</v>
      </c>
      <c r="T685" s="71">
        <f t="shared" si="227"/>
        <v>0</v>
      </c>
      <c r="U685" s="71" t="str">
        <f t="shared" si="238"/>
        <v>0</v>
      </c>
      <c r="V685" s="71">
        <f t="shared" si="228"/>
        <v>0</v>
      </c>
      <c r="W685" s="71" t="str">
        <f t="shared" si="239"/>
        <v>0</v>
      </c>
      <c r="X685" s="71">
        <f t="shared" si="229"/>
        <v>0</v>
      </c>
      <c r="Y685" s="71" t="str">
        <f t="shared" si="240"/>
        <v>0</v>
      </c>
      <c r="Z685" s="71">
        <f t="shared" si="230"/>
        <v>0</v>
      </c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</row>
    <row r="686" spans="1:39" ht="15.75" thickBot="1">
      <c r="A686" s="102">
        <v>43890.041817129626</v>
      </c>
      <c r="B686" s="64">
        <f>Parâmetros!G675*0.04*46.0055</f>
        <v>10.599667199999999</v>
      </c>
      <c r="C686" s="97">
        <f t="shared" si="241"/>
        <v>10.599667199999999</v>
      </c>
      <c r="D686" s="101">
        <f t="shared" si="220"/>
        <v>2.1199334399999996</v>
      </c>
      <c r="E686" s="60" t="str">
        <f t="shared" si="231"/>
        <v>1</v>
      </c>
      <c r="F686" s="69">
        <f t="shared" si="221"/>
        <v>-143.66532448000001</v>
      </c>
      <c r="G686" s="60" t="str">
        <f t="shared" si="232"/>
        <v>0</v>
      </c>
      <c r="H686" s="69">
        <f t="shared" si="222"/>
        <v>-30.832662240000005</v>
      </c>
      <c r="I686" s="60" t="str">
        <f t="shared" si="233"/>
        <v>0</v>
      </c>
      <c r="J686" s="69">
        <f t="shared" si="223"/>
        <v>90.823918159012351</v>
      </c>
      <c r="K686" s="60" t="str">
        <f t="shared" si="234"/>
        <v>0</v>
      </c>
      <c r="L686" s="69">
        <f t="shared" si="224"/>
        <v>82.475258879999998</v>
      </c>
      <c r="M686" s="73" t="str">
        <f t="shared" si="235"/>
        <v>0</v>
      </c>
      <c r="N686" s="76">
        <f t="shared" si="225"/>
        <v>2.1199334399999996</v>
      </c>
      <c r="O686" s="77">
        <v>260</v>
      </c>
      <c r="Q686" s="71" t="str">
        <f t="shared" si="236"/>
        <v>1</v>
      </c>
      <c r="R686" s="71">
        <f t="shared" si="226"/>
        <v>1</v>
      </c>
      <c r="S686" s="71" t="str">
        <f t="shared" si="237"/>
        <v>0</v>
      </c>
      <c r="T686" s="71">
        <f t="shared" si="227"/>
        <v>0</v>
      </c>
      <c r="U686" s="71" t="str">
        <f t="shared" si="238"/>
        <v>0</v>
      </c>
      <c r="V686" s="71">
        <f t="shared" si="228"/>
        <v>0</v>
      </c>
      <c r="W686" s="71" t="str">
        <f t="shared" si="239"/>
        <v>0</v>
      </c>
      <c r="X686" s="71">
        <f t="shared" si="229"/>
        <v>0</v>
      </c>
      <c r="Y686" s="71" t="str">
        <f t="shared" si="240"/>
        <v>0</v>
      </c>
      <c r="Z686" s="71">
        <f t="shared" si="230"/>
        <v>0</v>
      </c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</row>
    <row r="687" spans="1:39" ht="15.75" thickBot="1">
      <c r="A687" s="102">
        <v>43890.083483796298</v>
      </c>
      <c r="B687" s="64">
        <f>Parâmetros!G676*0.04*46.0055</f>
        <v>11.262146400000001</v>
      </c>
      <c r="C687" s="97">
        <f t="shared" si="241"/>
        <v>11.262146400000001</v>
      </c>
      <c r="D687" s="101">
        <f t="shared" si="220"/>
        <v>2.2524292800000003</v>
      </c>
      <c r="E687" s="60" t="str">
        <f t="shared" si="231"/>
        <v>1</v>
      </c>
      <c r="F687" s="69">
        <f t="shared" si="221"/>
        <v>-143.01940725999998</v>
      </c>
      <c r="G687" s="60" t="str">
        <f t="shared" si="232"/>
        <v>0</v>
      </c>
      <c r="H687" s="69">
        <f t="shared" si="222"/>
        <v>-30.50970362999999</v>
      </c>
      <c r="I687" s="60" t="str">
        <f t="shared" si="233"/>
        <v>0</v>
      </c>
      <c r="J687" s="69">
        <f t="shared" si="223"/>
        <v>90.888530327901236</v>
      </c>
      <c r="K687" s="60" t="str">
        <f t="shared" si="234"/>
        <v>0</v>
      </c>
      <c r="L687" s="69">
        <f t="shared" si="224"/>
        <v>82.545403736470575</v>
      </c>
      <c r="M687" s="73" t="str">
        <f t="shared" si="235"/>
        <v>0</v>
      </c>
      <c r="N687" s="76">
        <f t="shared" si="225"/>
        <v>2.2524292800000003</v>
      </c>
      <c r="O687" s="77">
        <v>260</v>
      </c>
      <c r="Q687" s="71" t="str">
        <f t="shared" si="236"/>
        <v>1</v>
      </c>
      <c r="R687" s="71">
        <f t="shared" si="226"/>
        <v>1</v>
      </c>
      <c r="S687" s="71" t="str">
        <f t="shared" si="237"/>
        <v>0</v>
      </c>
      <c r="T687" s="71">
        <f t="shared" si="227"/>
        <v>0</v>
      </c>
      <c r="U687" s="71" t="str">
        <f t="shared" si="238"/>
        <v>0</v>
      </c>
      <c r="V687" s="71">
        <f t="shared" si="228"/>
        <v>0</v>
      </c>
      <c r="W687" s="71" t="str">
        <f t="shared" si="239"/>
        <v>0</v>
      </c>
      <c r="X687" s="71">
        <f t="shared" si="229"/>
        <v>0</v>
      </c>
      <c r="Y687" s="71" t="str">
        <f t="shared" si="240"/>
        <v>0</v>
      </c>
      <c r="Z687" s="71">
        <f t="shared" si="230"/>
        <v>0</v>
      </c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</row>
    <row r="688" spans="1:39" ht="15.75" thickBot="1">
      <c r="A688" s="102">
        <v>43890.125150462962</v>
      </c>
      <c r="B688" s="64">
        <f>Parâmetros!G677*0.04*46.0055</f>
        <v>23.0395544</v>
      </c>
      <c r="C688" s="97">
        <f t="shared" si="241"/>
        <v>23.0395544</v>
      </c>
      <c r="D688" s="101">
        <f t="shared" si="220"/>
        <v>4.6079108800000004</v>
      </c>
      <c r="E688" s="60" t="str">
        <f t="shared" si="231"/>
        <v>1</v>
      </c>
      <c r="F688" s="69">
        <f t="shared" si="221"/>
        <v>-131.53643446000001</v>
      </c>
      <c r="G688" s="60" t="str">
        <f t="shared" si="232"/>
        <v>0</v>
      </c>
      <c r="H688" s="69">
        <f t="shared" si="222"/>
        <v>-24.768217230000005</v>
      </c>
      <c r="I688" s="60" t="str">
        <f t="shared" si="233"/>
        <v>0</v>
      </c>
      <c r="J688" s="69">
        <f t="shared" si="223"/>
        <v>92.03719110814815</v>
      </c>
      <c r="K688" s="60" t="str">
        <f t="shared" si="234"/>
        <v>0</v>
      </c>
      <c r="L688" s="69">
        <f t="shared" si="224"/>
        <v>83.79242340705882</v>
      </c>
      <c r="M688" s="73" t="str">
        <f t="shared" si="235"/>
        <v>0</v>
      </c>
      <c r="N688" s="76">
        <f t="shared" si="225"/>
        <v>4.6079108800000004</v>
      </c>
      <c r="O688" s="77">
        <v>260</v>
      </c>
      <c r="Q688" s="71" t="str">
        <f t="shared" si="236"/>
        <v>1</v>
      </c>
      <c r="R688" s="71">
        <f t="shared" si="226"/>
        <v>1</v>
      </c>
      <c r="S688" s="71" t="str">
        <f t="shared" si="237"/>
        <v>0</v>
      </c>
      <c r="T688" s="71">
        <f t="shared" si="227"/>
        <v>0</v>
      </c>
      <c r="U688" s="71" t="str">
        <f t="shared" si="238"/>
        <v>0</v>
      </c>
      <c r="V688" s="71">
        <f t="shared" si="228"/>
        <v>0</v>
      </c>
      <c r="W688" s="71" t="str">
        <f t="shared" si="239"/>
        <v>0</v>
      </c>
      <c r="X688" s="71">
        <f t="shared" si="229"/>
        <v>0</v>
      </c>
      <c r="Y688" s="71" t="str">
        <f t="shared" si="240"/>
        <v>0</v>
      </c>
      <c r="Z688" s="71">
        <f t="shared" si="230"/>
        <v>0</v>
      </c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</row>
    <row r="689" spans="1:39" ht="15.75" thickBot="1">
      <c r="A689" s="102">
        <v>43890.166817129626</v>
      </c>
      <c r="B689" s="64">
        <f>Parâmetros!G678*0.04*46.0055</f>
        <v>31.191728999999995</v>
      </c>
      <c r="C689" s="97">
        <f t="shared" si="241"/>
        <v>31.191728999999995</v>
      </c>
      <c r="D689" s="101">
        <f t="shared" si="220"/>
        <v>6.2383457999999994</v>
      </c>
      <c r="E689" s="60" t="str">
        <f t="shared" si="231"/>
        <v>1</v>
      </c>
      <c r="F689" s="69">
        <f t="shared" si="221"/>
        <v>-123.58806422499998</v>
      </c>
      <c r="G689" s="60" t="str">
        <f t="shared" si="232"/>
        <v>0</v>
      </c>
      <c r="H689" s="69">
        <f t="shared" si="222"/>
        <v>-20.794032112499991</v>
      </c>
      <c r="I689" s="60" t="str">
        <f t="shared" si="233"/>
        <v>0</v>
      </c>
      <c r="J689" s="69">
        <f t="shared" si="223"/>
        <v>92.832279741975313</v>
      </c>
      <c r="K689" s="60" t="str">
        <f t="shared" si="234"/>
        <v>0</v>
      </c>
      <c r="L689" s="69">
        <f t="shared" si="224"/>
        <v>84.65559483529411</v>
      </c>
      <c r="M689" s="73" t="str">
        <f t="shared" si="235"/>
        <v>0</v>
      </c>
      <c r="N689" s="76">
        <f t="shared" si="225"/>
        <v>6.2383457999999994</v>
      </c>
      <c r="O689" s="77">
        <v>260</v>
      </c>
      <c r="Q689" s="71" t="str">
        <f t="shared" si="236"/>
        <v>1</v>
      </c>
      <c r="R689" s="71">
        <f t="shared" si="226"/>
        <v>1</v>
      </c>
      <c r="S689" s="71" t="str">
        <f t="shared" si="237"/>
        <v>0</v>
      </c>
      <c r="T689" s="71">
        <f t="shared" si="227"/>
        <v>0</v>
      </c>
      <c r="U689" s="71" t="str">
        <f t="shared" si="238"/>
        <v>0</v>
      </c>
      <c r="V689" s="71">
        <f t="shared" si="228"/>
        <v>0</v>
      </c>
      <c r="W689" s="71" t="str">
        <f t="shared" si="239"/>
        <v>0</v>
      </c>
      <c r="X689" s="71">
        <f t="shared" si="229"/>
        <v>0</v>
      </c>
      <c r="Y689" s="71" t="str">
        <f t="shared" si="240"/>
        <v>0</v>
      </c>
      <c r="Z689" s="71">
        <f t="shared" si="230"/>
        <v>0</v>
      </c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</row>
    <row r="690" spans="1:39" ht="15.75" thickBot="1">
      <c r="A690" s="102">
        <v>43890.208483796298</v>
      </c>
      <c r="B690" s="64">
        <f>Parâmetros!G679*0.04*46.0055</f>
        <v>27.4560824</v>
      </c>
      <c r="C690" s="97">
        <f t="shared" si="241"/>
        <v>27.4560824</v>
      </c>
      <c r="D690" s="101">
        <f t="shared" si="220"/>
        <v>5.4912164799999994</v>
      </c>
      <c r="E690" s="60" t="str">
        <f t="shared" si="231"/>
        <v>1</v>
      </c>
      <c r="F690" s="69">
        <f t="shared" si="221"/>
        <v>-127.23031965999996</v>
      </c>
      <c r="G690" s="60" t="str">
        <f t="shared" si="232"/>
        <v>0</v>
      </c>
      <c r="H690" s="69">
        <f t="shared" si="222"/>
        <v>-22.615159829999982</v>
      </c>
      <c r="I690" s="60" t="str">
        <f t="shared" si="233"/>
        <v>0</v>
      </c>
      <c r="J690" s="69">
        <f t="shared" si="223"/>
        <v>92.467938900740734</v>
      </c>
      <c r="K690" s="60" t="str">
        <f t="shared" si="234"/>
        <v>0</v>
      </c>
      <c r="L690" s="69">
        <f t="shared" si="224"/>
        <v>84.26005578352941</v>
      </c>
      <c r="M690" s="73" t="str">
        <f t="shared" si="235"/>
        <v>0</v>
      </c>
      <c r="N690" s="76">
        <f t="shared" si="225"/>
        <v>5.4912164799999994</v>
      </c>
      <c r="O690" s="77">
        <v>260</v>
      </c>
      <c r="Q690" s="71" t="str">
        <f t="shared" si="236"/>
        <v>1</v>
      </c>
      <c r="R690" s="71">
        <f t="shared" si="226"/>
        <v>1</v>
      </c>
      <c r="S690" s="71" t="str">
        <f t="shared" si="237"/>
        <v>0</v>
      </c>
      <c r="T690" s="71">
        <f t="shared" si="227"/>
        <v>0</v>
      </c>
      <c r="U690" s="71" t="str">
        <f t="shared" si="238"/>
        <v>0</v>
      </c>
      <c r="V690" s="71">
        <f t="shared" si="228"/>
        <v>0</v>
      </c>
      <c r="W690" s="71" t="str">
        <f t="shared" si="239"/>
        <v>0</v>
      </c>
      <c r="X690" s="71">
        <f t="shared" si="229"/>
        <v>0</v>
      </c>
      <c r="Y690" s="71" t="str">
        <f t="shared" si="240"/>
        <v>0</v>
      </c>
      <c r="Z690" s="71">
        <f t="shared" si="230"/>
        <v>0</v>
      </c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</row>
    <row r="691" spans="1:39" ht="15.75" thickBot="1">
      <c r="A691" s="102">
        <v>43890.250150462962</v>
      </c>
      <c r="B691" s="64">
        <f>Parâmetros!G680*0.04*46.0055</f>
        <v>24.327708400000002</v>
      </c>
      <c r="C691" s="97">
        <f t="shared" si="241"/>
        <v>24.327708400000002</v>
      </c>
      <c r="D691" s="101">
        <f t="shared" si="220"/>
        <v>4.8655416800000006</v>
      </c>
      <c r="E691" s="60" t="str">
        <f t="shared" si="231"/>
        <v>1</v>
      </c>
      <c r="F691" s="69">
        <f t="shared" si="221"/>
        <v>-130.28048430999999</v>
      </c>
      <c r="G691" s="60" t="str">
        <f t="shared" si="232"/>
        <v>0</v>
      </c>
      <c r="H691" s="69">
        <f t="shared" si="222"/>
        <v>-24.140242154999996</v>
      </c>
      <c r="I691" s="60" t="str">
        <f t="shared" si="233"/>
        <v>0</v>
      </c>
      <c r="J691" s="69">
        <f t="shared" si="223"/>
        <v>92.162825880987654</v>
      </c>
      <c r="K691" s="60" t="str">
        <f t="shared" si="234"/>
        <v>0</v>
      </c>
      <c r="L691" s="69">
        <f t="shared" si="224"/>
        <v>83.928816183529392</v>
      </c>
      <c r="M691" s="73" t="str">
        <f t="shared" si="235"/>
        <v>0</v>
      </c>
      <c r="N691" s="76">
        <f t="shared" si="225"/>
        <v>4.8655416800000006</v>
      </c>
      <c r="O691" s="77">
        <v>260</v>
      </c>
      <c r="Q691" s="71" t="str">
        <f t="shared" si="236"/>
        <v>1</v>
      </c>
      <c r="R691" s="71">
        <f t="shared" si="226"/>
        <v>1</v>
      </c>
      <c r="S691" s="71" t="str">
        <f t="shared" si="237"/>
        <v>0</v>
      </c>
      <c r="T691" s="71">
        <f t="shared" si="227"/>
        <v>0</v>
      </c>
      <c r="U691" s="71" t="str">
        <f t="shared" si="238"/>
        <v>0</v>
      </c>
      <c r="V691" s="71">
        <f t="shared" si="228"/>
        <v>0</v>
      </c>
      <c r="W691" s="71" t="str">
        <f t="shared" si="239"/>
        <v>0</v>
      </c>
      <c r="X691" s="71">
        <f t="shared" si="229"/>
        <v>0</v>
      </c>
      <c r="Y691" s="71" t="str">
        <f t="shared" si="240"/>
        <v>0</v>
      </c>
      <c r="Z691" s="71">
        <f t="shared" si="230"/>
        <v>0</v>
      </c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</row>
    <row r="692" spans="1:39" ht="15.75" thickBot="1">
      <c r="A692" s="102">
        <v>43890.291817129626</v>
      </c>
      <c r="B692" s="64">
        <f>Parâmetros!G681*0.04*46.0055</f>
        <v>27.437680199999999</v>
      </c>
      <c r="C692" s="97">
        <f t="shared" si="241"/>
        <v>27.437680199999999</v>
      </c>
      <c r="D692" s="101">
        <f t="shared" si="220"/>
        <v>5.4875360399999993</v>
      </c>
      <c r="E692" s="60" t="str">
        <f t="shared" si="231"/>
        <v>1</v>
      </c>
      <c r="F692" s="69">
        <f t="shared" si="221"/>
        <v>-127.24826180500003</v>
      </c>
      <c r="G692" s="60" t="str">
        <f t="shared" si="232"/>
        <v>0</v>
      </c>
      <c r="H692" s="69">
        <f t="shared" si="222"/>
        <v>-22.624130902500013</v>
      </c>
      <c r="I692" s="60" t="str">
        <f t="shared" si="233"/>
        <v>0</v>
      </c>
      <c r="J692" s="69">
        <f t="shared" si="223"/>
        <v>92.4661441182716</v>
      </c>
      <c r="K692" s="60" t="str">
        <f t="shared" si="234"/>
        <v>0</v>
      </c>
      <c r="L692" s="69">
        <f t="shared" si="224"/>
        <v>84.258107315294112</v>
      </c>
      <c r="M692" s="73" t="str">
        <f t="shared" si="235"/>
        <v>0</v>
      </c>
      <c r="N692" s="76">
        <f t="shared" si="225"/>
        <v>5.4875360399999993</v>
      </c>
      <c r="O692" s="77">
        <v>260</v>
      </c>
      <c r="Q692" s="71" t="str">
        <f t="shared" si="236"/>
        <v>1</v>
      </c>
      <c r="R692" s="71">
        <f t="shared" si="226"/>
        <v>1</v>
      </c>
      <c r="S692" s="71" t="str">
        <f t="shared" si="237"/>
        <v>0</v>
      </c>
      <c r="T692" s="71">
        <f t="shared" si="227"/>
        <v>0</v>
      </c>
      <c r="U692" s="71" t="str">
        <f t="shared" si="238"/>
        <v>0</v>
      </c>
      <c r="V692" s="71">
        <f t="shared" si="228"/>
        <v>0</v>
      </c>
      <c r="W692" s="71" t="str">
        <f t="shared" si="239"/>
        <v>0</v>
      </c>
      <c r="X692" s="71">
        <f t="shared" si="229"/>
        <v>0</v>
      </c>
      <c r="Y692" s="71" t="str">
        <f t="shared" si="240"/>
        <v>0</v>
      </c>
      <c r="Z692" s="71">
        <f t="shared" si="230"/>
        <v>0</v>
      </c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</row>
    <row r="693" spans="1:39" ht="15.75" thickBot="1">
      <c r="A693" s="102">
        <v>43890.333483796298</v>
      </c>
      <c r="B693" s="64">
        <f>Parâmetros!G682*0.04*46.0055</f>
        <v>23.389196200000001</v>
      </c>
      <c r="C693" s="97">
        <f t="shared" si="241"/>
        <v>23.389196200000001</v>
      </c>
      <c r="D693" s="101">
        <f t="shared" si="220"/>
        <v>4.67783924</v>
      </c>
      <c r="E693" s="60" t="str">
        <f t="shared" si="231"/>
        <v>1</v>
      </c>
      <c r="F693" s="69">
        <f t="shared" si="221"/>
        <v>-131.19553370499997</v>
      </c>
      <c r="G693" s="60" t="str">
        <f t="shared" si="232"/>
        <v>0</v>
      </c>
      <c r="H693" s="69">
        <f t="shared" si="222"/>
        <v>-24.597766852499987</v>
      </c>
      <c r="I693" s="60" t="str">
        <f t="shared" si="233"/>
        <v>0</v>
      </c>
      <c r="J693" s="69">
        <f t="shared" si="223"/>
        <v>92.071291975061726</v>
      </c>
      <c r="K693" s="60" t="str">
        <f t="shared" si="234"/>
        <v>0</v>
      </c>
      <c r="L693" s="69">
        <f t="shared" si="224"/>
        <v>83.829444303529428</v>
      </c>
      <c r="M693" s="73" t="str">
        <f t="shared" si="235"/>
        <v>0</v>
      </c>
      <c r="N693" s="76">
        <f t="shared" si="225"/>
        <v>4.67783924</v>
      </c>
      <c r="O693" s="77">
        <v>260</v>
      </c>
      <c r="Q693" s="71" t="str">
        <f t="shared" si="236"/>
        <v>1</v>
      </c>
      <c r="R693" s="71">
        <f t="shared" si="226"/>
        <v>1</v>
      </c>
      <c r="S693" s="71" t="str">
        <f t="shared" si="237"/>
        <v>0</v>
      </c>
      <c r="T693" s="71">
        <f t="shared" si="227"/>
        <v>0</v>
      </c>
      <c r="U693" s="71" t="str">
        <f t="shared" si="238"/>
        <v>0</v>
      </c>
      <c r="V693" s="71">
        <f t="shared" si="228"/>
        <v>0</v>
      </c>
      <c r="W693" s="71" t="str">
        <f t="shared" si="239"/>
        <v>0</v>
      </c>
      <c r="X693" s="71">
        <f t="shared" si="229"/>
        <v>0</v>
      </c>
      <c r="Y693" s="71" t="str">
        <f t="shared" si="240"/>
        <v>0</v>
      </c>
      <c r="Z693" s="71">
        <f t="shared" si="230"/>
        <v>0</v>
      </c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</row>
    <row r="694" spans="1:39" ht="15.75" thickBot="1">
      <c r="A694" s="102">
        <v>43890.375150462962</v>
      </c>
      <c r="B694" s="64">
        <f>Parâmetros!G683*0.04*46.0055</f>
        <v>15.071401799999999</v>
      </c>
      <c r="C694" s="97">
        <f t="shared" si="241"/>
        <v>15.071401799999999</v>
      </c>
      <c r="D694" s="101">
        <f t="shared" si="220"/>
        <v>3.0142803599999994</v>
      </c>
      <c r="E694" s="60" t="str">
        <f t="shared" si="231"/>
        <v>1</v>
      </c>
      <c r="F694" s="69">
        <f t="shared" si="221"/>
        <v>-139.305383245</v>
      </c>
      <c r="G694" s="60" t="str">
        <f t="shared" si="232"/>
        <v>0</v>
      </c>
      <c r="H694" s="69">
        <f t="shared" si="222"/>
        <v>-28.652691622500001</v>
      </c>
      <c r="I694" s="60" t="str">
        <f t="shared" si="233"/>
        <v>0</v>
      </c>
      <c r="J694" s="69">
        <f t="shared" si="223"/>
        <v>91.260050299012349</v>
      </c>
      <c r="K694" s="60" t="str">
        <f t="shared" si="234"/>
        <v>0</v>
      </c>
      <c r="L694" s="69">
        <f t="shared" si="224"/>
        <v>82.948736661176483</v>
      </c>
      <c r="M694" s="73" t="str">
        <f t="shared" si="235"/>
        <v>0</v>
      </c>
      <c r="N694" s="76">
        <f t="shared" si="225"/>
        <v>3.0142803599999994</v>
      </c>
      <c r="O694" s="77">
        <v>260</v>
      </c>
      <c r="Q694" s="71" t="str">
        <f t="shared" si="236"/>
        <v>1</v>
      </c>
      <c r="R694" s="71">
        <f t="shared" si="226"/>
        <v>1</v>
      </c>
      <c r="S694" s="71" t="str">
        <f t="shared" si="237"/>
        <v>0</v>
      </c>
      <c r="T694" s="71">
        <f t="shared" si="227"/>
        <v>0</v>
      </c>
      <c r="U694" s="71" t="str">
        <f t="shared" si="238"/>
        <v>0</v>
      </c>
      <c r="V694" s="71">
        <f t="shared" si="228"/>
        <v>0</v>
      </c>
      <c r="W694" s="71" t="str">
        <f t="shared" si="239"/>
        <v>0</v>
      </c>
      <c r="X694" s="71">
        <f t="shared" si="229"/>
        <v>0</v>
      </c>
      <c r="Y694" s="71" t="str">
        <f t="shared" si="240"/>
        <v>0</v>
      </c>
      <c r="Z694" s="71">
        <f t="shared" si="230"/>
        <v>0</v>
      </c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</row>
    <row r="695" spans="1:39" ht="15.75" thickBot="1">
      <c r="A695" s="102">
        <v>43890.416817129626</v>
      </c>
      <c r="B695" s="64">
        <f>Parâmetros!G684*0.04*46.0055</f>
        <v>11.354157399999998</v>
      </c>
      <c r="C695" s="97">
        <f t="shared" si="241"/>
        <v>11.354157399999998</v>
      </c>
      <c r="D695" s="101">
        <f t="shared" si="220"/>
        <v>2.2708314799999996</v>
      </c>
      <c r="E695" s="60" t="str">
        <f t="shared" si="231"/>
        <v>1</v>
      </c>
      <c r="F695" s="69">
        <f t="shared" si="221"/>
        <v>-142.92969653500001</v>
      </c>
      <c r="G695" s="60" t="str">
        <f t="shared" si="232"/>
        <v>0</v>
      </c>
      <c r="H695" s="69">
        <f t="shared" si="222"/>
        <v>-30.464848267500003</v>
      </c>
      <c r="I695" s="60" t="str">
        <f t="shared" si="233"/>
        <v>0</v>
      </c>
      <c r="J695" s="69">
        <f t="shared" si="223"/>
        <v>90.897504240246917</v>
      </c>
      <c r="K695" s="60" t="str">
        <f t="shared" si="234"/>
        <v>0</v>
      </c>
      <c r="L695" s="69">
        <f t="shared" si="224"/>
        <v>82.555146077647066</v>
      </c>
      <c r="M695" s="73" t="str">
        <f t="shared" si="235"/>
        <v>0</v>
      </c>
      <c r="N695" s="76">
        <f t="shared" si="225"/>
        <v>2.2708314799999996</v>
      </c>
      <c r="O695" s="77">
        <v>260</v>
      </c>
      <c r="Q695" s="71" t="str">
        <f t="shared" si="236"/>
        <v>1</v>
      </c>
      <c r="R695" s="71">
        <f t="shared" si="226"/>
        <v>1</v>
      </c>
      <c r="S695" s="71" t="str">
        <f t="shared" si="237"/>
        <v>0</v>
      </c>
      <c r="T695" s="71">
        <f t="shared" si="227"/>
        <v>0</v>
      </c>
      <c r="U695" s="71" t="str">
        <f t="shared" si="238"/>
        <v>0</v>
      </c>
      <c r="V695" s="71">
        <f t="shared" si="228"/>
        <v>0</v>
      </c>
      <c r="W695" s="71" t="str">
        <f t="shared" si="239"/>
        <v>0</v>
      </c>
      <c r="X695" s="71">
        <f t="shared" si="229"/>
        <v>0</v>
      </c>
      <c r="Y695" s="71" t="str">
        <f t="shared" si="240"/>
        <v>0</v>
      </c>
      <c r="Z695" s="71">
        <f t="shared" si="230"/>
        <v>0</v>
      </c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</row>
    <row r="696" spans="1:39" ht="15.75" thickBot="1">
      <c r="A696" s="102">
        <v>43890.458483796298</v>
      </c>
      <c r="B696" s="64">
        <f>Parâmetros!G685*0.04*46.0055</f>
        <v>11.5197772</v>
      </c>
      <c r="C696" s="97">
        <f t="shared" si="241"/>
        <v>11.5197772</v>
      </c>
      <c r="D696" s="101">
        <f t="shared" si="220"/>
        <v>2.3039554400000002</v>
      </c>
      <c r="E696" s="60" t="str">
        <f t="shared" si="231"/>
        <v>1</v>
      </c>
      <c r="F696" s="69">
        <f t="shared" si="221"/>
        <v>-142.76821723000003</v>
      </c>
      <c r="G696" s="60" t="str">
        <f t="shared" si="232"/>
        <v>0</v>
      </c>
      <c r="H696" s="69">
        <f t="shared" si="222"/>
        <v>-30.384108615000017</v>
      </c>
      <c r="I696" s="60" t="str">
        <f t="shared" si="233"/>
        <v>0</v>
      </c>
      <c r="J696" s="69">
        <f t="shared" si="223"/>
        <v>90.913657282469131</v>
      </c>
      <c r="K696" s="60" t="str">
        <f t="shared" si="234"/>
        <v>0</v>
      </c>
      <c r="L696" s="69">
        <f t="shared" si="224"/>
        <v>82.572682291764707</v>
      </c>
      <c r="M696" s="73" t="str">
        <f t="shared" si="235"/>
        <v>0</v>
      </c>
      <c r="N696" s="76">
        <f t="shared" si="225"/>
        <v>2.3039554400000002</v>
      </c>
      <c r="O696" s="77">
        <v>260</v>
      </c>
      <c r="Q696" s="71" t="str">
        <f t="shared" si="236"/>
        <v>1</v>
      </c>
      <c r="R696" s="71">
        <f t="shared" si="226"/>
        <v>1</v>
      </c>
      <c r="S696" s="71" t="str">
        <f t="shared" si="237"/>
        <v>0</v>
      </c>
      <c r="T696" s="71">
        <f t="shared" si="227"/>
        <v>0</v>
      </c>
      <c r="U696" s="71" t="str">
        <f t="shared" si="238"/>
        <v>0</v>
      </c>
      <c r="V696" s="71">
        <f t="shared" si="228"/>
        <v>0</v>
      </c>
      <c r="W696" s="71" t="str">
        <f t="shared" si="239"/>
        <v>0</v>
      </c>
      <c r="X696" s="71">
        <f t="shared" si="229"/>
        <v>0</v>
      </c>
      <c r="Y696" s="71" t="str">
        <f t="shared" si="240"/>
        <v>0</v>
      </c>
      <c r="Z696" s="71">
        <f t="shared" si="230"/>
        <v>0</v>
      </c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</row>
    <row r="697" spans="1:39" ht="15.75" thickBot="1">
      <c r="A697" s="102">
        <v>43890.500150462962</v>
      </c>
      <c r="B697" s="64">
        <f>Parâmetros!G686*0.04*46.0055</f>
        <v>10.599667199999999</v>
      </c>
      <c r="C697" s="97">
        <f t="shared" si="241"/>
        <v>10.599667199999999</v>
      </c>
      <c r="D697" s="101">
        <f t="shared" si="220"/>
        <v>2.1199334399999996</v>
      </c>
      <c r="E697" s="60" t="str">
        <f t="shared" si="231"/>
        <v>1</v>
      </c>
      <c r="F697" s="69">
        <f t="shared" si="221"/>
        <v>-143.66532448000001</v>
      </c>
      <c r="G697" s="60" t="str">
        <f t="shared" si="232"/>
        <v>0</v>
      </c>
      <c r="H697" s="69">
        <f t="shared" si="222"/>
        <v>-30.832662240000005</v>
      </c>
      <c r="I697" s="60" t="str">
        <f t="shared" si="233"/>
        <v>0</v>
      </c>
      <c r="J697" s="69">
        <f t="shared" si="223"/>
        <v>90.823918159012351</v>
      </c>
      <c r="K697" s="60" t="str">
        <f t="shared" si="234"/>
        <v>0</v>
      </c>
      <c r="L697" s="69">
        <f t="shared" si="224"/>
        <v>82.475258879999998</v>
      </c>
      <c r="M697" s="73" t="str">
        <f t="shared" si="235"/>
        <v>0</v>
      </c>
      <c r="N697" s="76">
        <f t="shared" si="225"/>
        <v>2.1199334399999996</v>
      </c>
      <c r="O697" s="77">
        <v>260</v>
      </c>
      <c r="Q697" s="71" t="str">
        <f t="shared" si="236"/>
        <v>1</v>
      </c>
      <c r="R697" s="71">
        <f t="shared" si="226"/>
        <v>1</v>
      </c>
      <c r="S697" s="71" t="str">
        <f t="shared" si="237"/>
        <v>0</v>
      </c>
      <c r="T697" s="71">
        <f t="shared" si="227"/>
        <v>0</v>
      </c>
      <c r="U697" s="71" t="str">
        <f t="shared" si="238"/>
        <v>0</v>
      </c>
      <c r="V697" s="71">
        <f t="shared" si="228"/>
        <v>0</v>
      </c>
      <c r="W697" s="71" t="str">
        <f t="shared" si="239"/>
        <v>0</v>
      </c>
      <c r="X697" s="71">
        <f t="shared" si="229"/>
        <v>0</v>
      </c>
      <c r="Y697" s="71" t="str">
        <f t="shared" si="240"/>
        <v>0</v>
      </c>
      <c r="Z697" s="71">
        <f t="shared" si="230"/>
        <v>0</v>
      </c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</row>
    <row r="698" spans="1:39" ht="15.75" thickBot="1">
      <c r="A698" s="102">
        <v>43890.541817129626</v>
      </c>
      <c r="B698" s="64">
        <f>Parâmetros!G687*0.04*46.0055</f>
        <v>8.2993921999999998</v>
      </c>
      <c r="C698" s="97">
        <f t="shared" si="241"/>
        <v>8.2993921999999998</v>
      </c>
      <c r="D698" s="101">
        <f t="shared" si="220"/>
        <v>1.65987844</v>
      </c>
      <c r="E698" s="60" t="str">
        <f t="shared" si="231"/>
        <v>1</v>
      </c>
      <c r="F698" s="69">
        <f t="shared" si="221"/>
        <v>-145.90809260500001</v>
      </c>
      <c r="G698" s="60" t="str">
        <f t="shared" si="232"/>
        <v>0</v>
      </c>
      <c r="H698" s="69">
        <f t="shared" si="222"/>
        <v>-31.954046302500004</v>
      </c>
      <c r="I698" s="60" t="str">
        <f t="shared" si="233"/>
        <v>0</v>
      </c>
      <c r="J698" s="69">
        <f t="shared" si="223"/>
        <v>90.599570350370371</v>
      </c>
      <c r="K698" s="60" t="str">
        <f t="shared" si="234"/>
        <v>0</v>
      </c>
      <c r="L698" s="69">
        <f t="shared" si="224"/>
        <v>82.231700350588227</v>
      </c>
      <c r="M698" s="73" t="str">
        <f t="shared" si="235"/>
        <v>0</v>
      </c>
      <c r="N698" s="76">
        <f t="shared" si="225"/>
        <v>1.65987844</v>
      </c>
      <c r="O698" s="77">
        <v>260</v>
      </c>
      <c r="Q698" s="71" t="str">
        <f t="shared" si="236"/>
        <v>1</v>
      </c>
      <c r="R698" s="71">
        <f t="shared" si="226"/>
        <v>1</v>
      </c>
      <c r="S698" s="71" t="str">
        <f t="shared" si="237"/>
        <v>0</v>
      </c>
      <c r="T698" s="71">
        <f t="shared" si="227"/>
        <v>0</v>
      </c>
      <c r="U698" s="71" t="str">
        <f t="shared" si="238"/>
        <v>0</v>
      </c>
      <c r="V698" s="71">
        <f t="shared" si="228"/>
        <v>0</v>
      </c>
      <c r="W698" s="71" t="str">
        <f t="shared" si="239"/>
        <v>0</v>
      </c>
      <c r="X698" s="71">
        <f t="shared" si="229"/>
        <v>0</v>
      </c>
      <c r="Y698" s="71" t="str">
        <f t="shared" si="240"/>
        <v>0</v>
      </c>
      <c r="Z698" s="71">
        <f t="shared" si="230"/>
        <v>0</v>
      </c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</row>
    <row r="699" spans="1:39" ht="15.75" thickBot="1">
      <c r="A699" s="102">
        <v>43890.583483796298</v>
      </c>
      <c r="B699" s="64">
        <f>Parâmetros!G688*0.04*46.0055</f>
        <v>8.2993921999999998</v>
      </c>
      <c r="C699" s="97">
        <f t="shared" si="241"/>
        <v>8.2993921999999998</v>
      </c>
      <c r="D699" s="101">
        <f t="shared" si="220"/>
        <v>1.65987844</v>
      </c>
      <c r="E699" s="60" t="str">
        <f t="shared" si="231"/>
        <v>1</v>
      </c>
      <c r="F699" s="69">
        <f t="shared" si="221"/>
        <v>-145.90809260500001</v>
      </c>
      <c r="G699" s="60" t="str">
        <f t="shared" si="232"/>
        <v>0</v>
      </c>
      <c r="H699" s="69">
        <f t="shared" si="222"/>
        <v>-31.954046302500004</v>
      </c>
      <c r="I699" s="60" t="str">
        <f t="shared" si="233"/>
        <v>0</v>
      </c>
      <c r="J699" s="69">
        <f t="shared" si="223"/>
        <v>90.599570350370371</v>
      </c>
      <c r="K699" s="60" t="str">
        <f t="shared" si="234"/>
        <v>0</v>
      </c>
      <c r="L699" s="69">
        <f t="shared" si="224"/>
        <v>82.231700350588227</v>
      </c>
      <c r="M699" s="73" t="str">
        <f t="shared" si="235"/>
        <v>0</v>
      </c>
      <c r="N699" s="76">
        <f t="shared" si="225"/>
        <v>1.65987844</v>
      </c>
      <c r="O699" s="77">
        <v>260</v>
      </c>
      <c r="Q699" s="71" t="str">
        <f t="shared" si="236"/>
        <v>1</v>
      </c>
      <c r="R699" s="71">
        <f t="shared" si="226"/>
        <v>1</v>
      </c>
      <c r="S699" s="71" t="str">
        <f t="shared" si="237"/>
        <v>0</v>
      </c>
      <c r="T699" s="71">
        <f t="shared" si="227"/>
        <v>0</v>
      </c>
      <c r="U699" s="71" t="str">
        <f t="shared" si="238"/>
        <v>0</v>
      </c>
      <c r="V699" s="71">
        <f t="shared" si="228"/>
        <v>0</v>
      </c>
      <c r="W699" s="71" t="str">
        <f t="shared" si="239"/>
        <v>0</v>
      </c>
      <c r="X699" s="71">
        <f t="shared" si="229"/>
        <v>0</v>
      </c>
      <c r="Y699" s="71" t="str">
        <f t="shared" si="240"/>
        <v>0</v>
      </c>
      <c r="Z699" s="71">
        <f t="shared" si="230"/>
        <v>0</v>
      </c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</row>
    <row r="700" spans="1:39" ht="15.75" thickBot="1">
      <c r="A700" s="102">
        <v>43890.625150462962</v>
      </c>
      <c r="B700" s="64">
        <f>Parâmetros!G689*0.04*46.0055</f>
        <v>8.7962515999999997</v>
      </c>
      <c r="C700" s="97">
        <f t="shared" si="241"/>
        <v>8.7962515999999997</v>
      </c>
      <c r="D700" s="101">
        <f t="shared" si="220"/>
        <v>1.7592503199999998</v>
      </c>
      <c r="E700" s="60" t="str">
        <f t="shared" si="231"/>
        <v>1</v>
      </c>
      <c r="F700" s="69">
        <f t="shared" si="221"/>
        <v>-145.42365469000001</v>
      </c>
      <c r="G700" s="60" t="str">
        <f t="shared" si="232"/>
        <v>0</v>
      </c>
      <c r="H700" s="69">
        <f t="shared" si="222"/>
        <v>-31.711827345000003</v>
      </c>
      <c r="I700" s="60" t="str">
        <f t="shared" si="233"/>
        <v>0</v>
      </c>
      <c r="J700" s="69">
        <f t="shared" si="223"/>
        <v>90.648029477037042</v>
      </c>
      <c r="K700" s="60" t="str">
        <f t="shared" si="234"/>
        <v>0</v>
      </c>
      <c r="L700" s="69">
        <f t="shared" si="224"/>
        <v>82.284308992941163</v>
      </c>
      <c r="M700" s="73" t="str">
        <f t="shared" si="235"/>
        <v>0</v>
      </c>
      <c r="N700" s="76">
        <f t="shared" si="225"/>
        <v>1.7592503199999998</v>
      </c>
      <c r="O700" s="77">
        <v>260</v>
      </c>
      <c r="Q700" s="71" t="str">
        <f t="shared" si="236"/>
        <v>1</v>
      </c>
      <c r="R700" s="71">
        <f t="shared" si="226"/>
        <v>1</v>
      </c>
      <c r="S700" s="71" t="str">
        <f t="shared" si="237"/>
        <v>0</v>
      </c>
      <c r="T700" s="71">
        <f t="shared" si="227"/>
        <v>0</v>
      </c>
      <c r="U700" s="71" t="str">
        <f t="shared" si="238"/>
        <v>0</v>
      </c>
      <c r="V700" s="71">
        <f t="shared" si="228"/>
        <v>0</v>
      </c>
      <c r="W700" s="71" t="str">
        <f t="shared" si="239"/>
        <v>0</v>
      </c>
      <c r="X700" s="71">
        <f t="shared" si="229"/>
        <v>0</v>
      </c>
      <c r="Y700" s="71" t="str">
        <f t="shared" si="240"/>
        <v>0</v>
      </c>
      <c r="Z700" s="71">
        <f t="shared" si="230"/>
        <v>0</v>
      </c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</row>
    <row r="701" spans="1:39" ht="15.75" thickBot="1">
      <c r="A701" s="102">
        <v>43890.666817129626</v>
      </c>
      <c r="B701" s="64">
        <f>Parâmetros!G690*0.04*46.0055</f>
        <v>8.9802736000000003</v>
      </c>
      <c r="C701" s="97">
        <f t="shared" si="241"/>
        <v>8.9802736000000003</v>
      </c>
      <c r="D701" s="101">
        <f t="shared" si="220"/>
        <v>1.7960547200000001</v>
      </c>
      <c r="E701" s="60" t="str">
        <f t="shared" si="231"/>
        <v>1</v>
      </c>
      <c r="F701" s="69">
        <f t="shared" si="221"/>
        <v>-145.24423324</v>
      </c>
      <c r="G701" s="60" t="str">
        <f t="shared" si="232"/>
        <v>0</v>
      </c>
      <c r="H701" s="69">
        <f t="shared" si="222"/>
        <v>-31.62211662</v>
      </c>
      <c r="I701" s="60" t="str">
        <f t="shared" si="233"/>
        <v>0</v>
      </c>
      <c r="J701" s="69">
        <f t="shared" si="223"/>
        <v>90.66597730172839</v>
      </c>
      <c r="K701" s="60" t="str">
        <f t="shared" si="234"/>
        <v>0</v>
      </c>
      <c r="L701" s="69">
        <f t="shared" si="224"/>
        <v>82.303793675294116</v>
      </c>
      <c r="M701" s="73" t="str">
        <f t="shared" si="235"/>
        <v>0</v>
      </c>
      <c r="N701" s="76">
        <f t="shared" si="225"/>
        <v>1.7960547200000001</v>
      </c>
      <c r="O701" s="77">
        <v>260</v>
      </c>
      <c r="Q701" s="71" t="str">
        <f t="shared" si="236"/>
        <v>1</v>
      </c>
      <c r="R701" s="71">
        <f t="shared" si="226"/>
        <v>1</v>
      </c>
      <c r="S701" s="71" t="str">
        <f t="shared" si="237"/>
        <v>0</v>
      </c>
      <c r="T701" s="71">
        <f t="shared" si="227"/>
        <v>0</v>
      </c>
      <c r="U701" s="71" t="str">
        <f t="shared" si="238"/>
        <v>0</v>
      </c>
      <c r="V701" s="71">
        <f t="shared" si="228"/>
        <v>0</v>
      </c>
      <c r="W701" s="71" t="str">
        <f t="shared" si="239"/>
        <v>0</v>
      </c>
      <c r="X701" s="71">
        <f t="shared" si="229"/>
        <v>0</v>
      </c>
      <c r="Y701" s="71" t="str">
        <f t="shared" si="240"/>
        <v>0</v>
      </c>
      <c r="Z701" s="71">
        <f t="shared" si="230"/>
        <v>0</v>
      </c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</row>
    <row r="702" spans="1:39" ht="15.75" thickBot="1">
      <c r="A702" s="102">
        <v>43890.708483796298</v>
      </c>
      <c r="B702" s="64">
        <f>Parâmetros!G691*0.04*46.0055</f>
        <v>9.2931109999999997</v>
      </c>
      <c r="C702" s="97">
        <f t="shared" si="241"/>
        <v>9.2931109999999997</v>
      </c>
      <c r="D702" s="101">
        <f t="shared" si="220"/>
        <v>1.8586221999999999</v>
      </c>
      <c r="E702" s="60" t="str">
        <f t="shared" si="231"/>
        <v>1</v>
      </c>
      <c r="F702" s="69">
        <f t="shared" si="221"/>
        <v>-144.93921677500001</v>
      </c>
      <c r="G702" s="60" t="str">
        <f t="shared" si="232"/>
        <v>0</v>
      </c>
      <c r="H702" s="69">
        <f t="shared" si="222"/>
        <v>-31.469608387500003</v>
      </c>
      <c r="I702" s="60" t="str">
        <f t="shared" si="233"/>
        <v>0</v>
      </c>
      <c r="J702" s="69">
        <f t="shared" si="223"/>
        <v>90.696488603703699</v>
      </c>
      <c r="K702" s="60" t="str">
        <f t="shared" si="234"/>
        <v>0</v>
      </c>
      <c r="L702" s="69">
        <f t="shared" si="224"/>
        <v>82.336917635294128</v>
      </c>
      <c r="M702" s="73" t="str">
        <f t="shared" si="235"/>
        <v>0</v>
      </c>
      <c r="N702" s="76">
        <f t="shared" si="225"/>
        <v>1.8586221999999999</v>
      </c>
      <c r="O702" s="77">
        <v>260</v>
      </c>
      <c r="Q702" s="71" t="str">
        <f t="shared" si="236"/>
        <v>1</v>
      </c>
      <c r="R702" s="71">
        <f t="shared" si="226"/>
        <v>1</v>
      </c>
      <c r="S702" s="71" t="str">
        <f t="shared" si="237"/>
        <v>0</v>
      </c>
      <c r="T702" s="71">
        <f t="shared" si="227"/>
        <v>0</v>
      </c>
      <c r="U702" s="71" t="str">
        <f t="shared" si="238"/>
        <v>0</v>
      </c>
      <c r="V702" s="71">
        <f t="shared" si="228"/>
        <v>0</v>
      </c>
      <c r="W702" s="71" t="str">
        <f t="shared" si="239"/>
        <v>0</v>
      </c>
      <c r="X702" s="71">
        <f t="shared" si="229"/>
        <v>0</v>
      </c>
      <c r="Y702" s="71" t="str">
        <f t="shared" si="240"/>
        <v>0</v>
      </c>
      <c r="Z702" s="71">
        <f t="shared" si="230"/>
        <v>0</v>
      </c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</row>
    <row r="703" spans="1:39" ht="15.75" thickBot="1">
      <c r="A703" s="102">
        <v>43890.750150462962</v>
      </c>
      <c r="B703" s="64">
        <f>Parâmetros!G692*0.04*46.0055</f>
        <v>8.1153701999999992</v>
      </c>
      <c r="C703" s="97">
        <f t="shared" si="241"/>
        <v>8.1153701999999992</v>
      </c>
      <c r="D703" s="101">
        <f t="shared" si="220"/>
        <v>1.6230740399999999</v>
      </c>
      <c r="E703" s="60" t="str">
        <f t="shared" si="231"/>
        <v>1</v>
      </c>
      <c r="F703" s="69">
        <f t="shared" si="221"/>
        <v>-146.08751405500001</v>
      </c>
      <c r="G703" s="60" t="str">
        <f t="shared" si="232"/>
        <v>0</v>
      </c>
      <c r="H703" s="69">
        <f t="shared" si="222"/>
        <v>-32.043757027500007</v>
      </c>
      <c r="I703" s="60" t="str">
        <f t="shared" si="233"/>
        <v>0</v>
      </c>
      <c r="J703" s="69">
        <f t="shared" si="223"/>
        <v>90.581622525679009</v>
      </c>
      <c r="K703" s="60" t="str">
        <f t="shared" si="234"/>
        <v>0</v>
      </c>
      <c r="L703" s="69">
        <f t="shared" si="224"/>
        <v>82.212215668235288</v>
      </c>
      <c r="M703" s="73" t="str">
        <f t="shared" si="235"/>
        <v>0</v>
      </c>
      <c r="N703" s="76">
        <f t="shared" si="225"/>
        <v>1.6230740399999999</v>
      </c>
      <c r="O703" s="77">
        <v>260</v>
      </c>
      <c r="Q703" s="71" t="str">
        <f t="shared" si="236"/>
        <v>1</v>
      </c>
      <c r="R703" s="71">
        <f t="shared" si="226"/>
        <v>1</v>
      </c>
      <c r="S703" s="71" t="str">
        <f t="shared" si="237"/>
        <v>0</v>
      </c>
      <c r="T703" s="71">
        <f t="shared" si="227"/>
        <v>0</v>
      </c>
      <c r="U703" s="71" t="str">
        <f t="shared" si="238"/>
        <v>0</v>
      </c>
      <c r="V703" s="71">
        <f t="shared" si="228"/>
        <v>0</v>
      </c>
      <c r="W703" s="71" t="str">
        <f t="shared" si="239"/>
        <v>0</v>
      </c>
      <c r="X703" s="71">
        <f t="shared" si="229"/>
        <v>0</v>
      </c>
      <c r="Y703" s="71" t="str">
        <f t="shared" si="240"/>
        <v>0</v>
      </c>
      <c r="Z703" s="71">
        <f t="shared" si="230"/>
        <v>0</v>
      </c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</row>
    <row r="704" spans="1:39" ht="15.75" thickBot="1">
      <c r="A704" s="102">
        <v>43890.791817129626</v>
      </c>
      <c r="B704" s="64">
        <f>Parâmetros!G693*0.04*46.0055</f>
        <v>11.648592599999999</v>
      </c>
      <c r="C704" s="97">
        <f t="shared" si="241"/>
        <v>11.648592599999999</v>
      </c>
      <c r="D704" s="101">
        <f t="shared" si="220"/>
        <v>2.3297185199999997</v>
      </c>
      <c r="E704" s="60" t="str">
        <f t="shared" si="231"/>
        <v>1</v>
      </c>
      <c r="F704" s="69">
        <f t="shared" si="221"/>
        <v>-142.64262221499999</v>
      </c>
      <c r="G704" s="60" t="str">
        <f t="shared" si="232"/>
        <v>0</v>
      </c>
      <c r="H704" s="69">
        <f t="shared" si="222"/>
        <v>-30.321311107499994</v>
      </c>
      <c r="I704" s="60" t="str">
        <f t="shared" si="233"/>
        <v>0</v>
      </c>
      <c r="J704" s="69">
        <f t="shared" si="223"/>
        <v>90.926220759753079</v>
      </c>
      <c r="K704" s="60" t="str">
        <f t="shared" si="234"/>
        <v>0</v>
      </c>
      <c r="L704" s="69">
        <f t="shared" si="224"/>
        <v>82.586321569411766</v>
      </c>
      <c r="M704" s="73" t="str">
        <f t="shared" si="235"/>
        <v>0</v>
      </c>
      <c r="N704" s="76">
        <f t="shared" si="225"/>
        <v>2.3297185199999997</v>
      </c>
      <c r="O704" s="77">
        <v>260</v>
      </c>
      <c r="Q704" s="71" t="str">
        <f t="shared" si="236"/>
        <v>1</v>
      </c>
      <c r="R704" s="71">
        <f t="shared" si="226"/>
        <v>1</v>
      </c>
      <c r="S704" s="71" t="str">
        <f t="shared" si="237"/>
        <v>0</v>
      </c>
      <c r="T704" s="71">
        <f t="shared" si="227"/>
        <v>0</v>
      </c>
      <c r="U704" s="71" t="str">
        <f t="shared" si="238"/>
        <v>0</v>
      </c>
      <c r="V704" s="71">
        <f t="shared" si="228"/>
        <v>0</v>
      </c>
      <c r="W704" s="71" t="str">
        <f t="shared" si="239"/>
        <v>0</v>
      </c>
      <c r="X704" s="71">
        <f t="shared" si="229"/>
        <v>0</v>
      </c>
      <c r="Y704" s="71" t="str">
        <f t="shared" si="240"/>
        <v>0</v>
      </c>
      <c r="Z704" s="71">
        <f t="shared" si="230"/>
        <v>0</v>
      </c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</row>
    <row r="705" spans="1:39" ht="15.75" thickBot="1">
      <c r="A705" s="102">
        <v>43890.833483796298</v>
      </c>
      <c r="B705" s="64">
        <f>Parâmetros!G694*0.04*46.0055</f>
        <v>13.7280412</v>
      </c>
      <c r="C705" s="97">
        <f t="shared" si="241"/>
        <v>13.7280412</v>
      </c>
      <c r="D705" s="101">
        <f t="shared" si="220"/>
        <v>2.7456082399999997</v>
      </c>
      <c r="E705" s="60" t="str">
        <f t="shared" si="231"/>
        <v>1</v>
      </c>
      <c r="F705" s="69">
        <f t="shared" si="221"/>
        <v>-140.61515982999998</v>
      </c>
      <c r="G705" s="60" t="str">
        <f t="shared" si="232"/>
        <v>0</v>
      </c>
      <c r="H705" s="69">
        <f t="shared" si="222"/>
        <v>-29.307579914999991</v>
      </c>
      <c r="I705" s="60" t="str">
        <f t="shared" si="233"/>
        <v>0</v>
      </c>
      <c r="J705" s="69">
        <f t="shared" si="223"/>
        <v>91.12903117876543</v>
      </c>
      <c r="K705" s="60" t="str">
        <f t="shared" si="234"/>
        <v>0</v>
      </c>
      <c r="L705" s="69">
        <f t="shared" si="224"/>
        <v>82.806498480000002</v>
      </c>
      <c r="M705" s="73" t="str">
        <f t="shared" si="235"/>
        <v>0</v>
      </c>
      <c r="N705" s="76">
        <f t="shared" si="225"/>
        <v>2.7456082399999997</v>
      </c>
      <c r="O705" s="77">
        <v>260</v>
      </c>
      <c r="Q705" s="71" t="str">
        <f t="shared" si="236"/>
        <v>1</v>
      </c>
      <c r="R705" s="71">
        <f t="shared" si="226"/>
        <v>1</v>
      </c>
      <c r="S705" s="71" t="str">
        <f t="shared" si="237"/>
        <v>0</v>
      </c>
      <c r="T705" s="71">
        <f t="shared" si="227"/>
        <v>0</v>
      </c>
      <c r="U705" s="71" t="str">
        <f t="shared" si="238"/>
        <v>0</v>
      </c>
      <c r="V705" s="71">
        <f t="shared" si="228"/>
        <v>0</v>
      </c>
      <c r="W705" s="71" t="str">
        <f t="shared" si="239"/>
        <v>0</v>
      </c>
      <c r="X705" s="71">
        <f t="shared" si="229"/>
        <v>0</v>
      </c>
      <c r="Y705" s="71" t="str">
        <f t="shared" si="240"/>
        <v>0</v>
      </c>
      <c r="Z705" s="71">
        <f t="shared" si="230"/>
        <v>0</v>
      </c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</row>
    <row r="706" spans="1:39" ht="15.75" thickBot="1">
      <c r="A706" s="102">
        <v>43890.875150462962</v>
      </c>
      <c r="B706" s="64">
        <f>Parâmetros!G695*0.04*46.0055</f>
        <v>14.776966599999998</v>
      </c>
      <c r="C706" s="97">
        <f t="shared" si="241"/>
        <v>14.776966599999998</v>
      </c>
      <c r="D706" s="101">
        <f t="shared" si="220"/>
        <v>2.9553933199999993</v>
      </c>
      <c r="E706" s="60" t="str">
        <f t="shared" si="231"/>
        <v>1</v>
      </c>
      <c r="F706" s="69">
        <f t="shared" si="221"/>
        <v>-139.59245756500002</v>
      </c>
      <c r="G706" s="60" t="str">
        <f t="shared" si="232"/>
        <v>0</v>
      </c>
      <c r="H706" s="69">
        <f t="shared" si="222"/>
        <v>-28.796228782500009</v>
      </c>
      <c r="I706" s="60" t="str">
        <f t="shared" si="233"/>
        <v>0</v>
      </c>
      <c r="J706" s="69">
        <f t="shared" si="223"/>
        <v>91.231333779506173</v>
      </c>
      <c r="K706" s="60" t="str">
        <f t="shared" si="234"/>
        <v>0</v>
      </c>
      <c r="L706" s="69">
        <f t="shared" si="224"/>
        <v>82.917561169411755</v>
      </c>
      <c r="M706" s="73" t="str">
        <f t="shared" si="235"/>
        <v>0</v>
      </c>
      <c r="N706" s="76">
        <f t="shared" si="225"/>
        <v>2.9553933199999993</v>
      </c>
      <c r="O706" s="77">
        <v>260</v>
      </c>
      <c r="Q706" s="71" t="str">
        <f t="shared" si="236"/>
        <v>1</v>
      </c>
      <c r="R706" s="71">
        <f t="shared" si="226"/>
        <v>1</v>
      </c>
      <c r="S706" s="71" t="str">
        <f t="shared" si="237"/>
        <v>0</v>
      </c>
      <c r="T706" s="71">
        <f t="shared" si="227"/>
        <v>0</v>
      </c>
      <c r="U706" s="71" t="str">
        <f t="shared" si="238"/>
        <v>0</v>
      </c>
      <c r="V706" s="71">
        <f t="shared" si="228"/>
        <v>0</v>
      </c>
      <c r="W706" s="71" t="str">
        <f t="shared" si="239"/>
        <v>0</v>
      </c>
      <c r="X706" s="71">
        <f t="shared" si="229"/>
        <v>0</v>
      </c>
      <c r="Y706" s="71" t="str">
        <f t="shared" si="240"/>
        <v>0</v>
      </c>
      <c r="Z706" s="71">
        <f t="shared" si="230"/>
        <v>0</v>
      </c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</row>
    <row r="707" spans="1:39" ht="15.75" thickBot="1">
      <c r="A707" s="102">
        <v>43890.916817129626</v>
      </c>
      <c r="B707" s="64">
        <f>Parâmetros!G696*0.04*46.0055</f>
        <v>26.075917399999998</v>
      </c>
      <c r="C707" s="97">
        <f t="shared" si="241"/>
        <v>26.075917399999998</v>
      </c>
      <c r="D707" s="101">
        <f t="shared" si="220"/>
        <v>5.2151834799999994</v>
      </c>
      <c r="E707" s="60" t="str">
        <f t="shared" si="231"/>
        <v>1</v>
      </c>
      <c r="F707" s="69">
        <f t="shared" si="221"/>
        <v>-128.57598053499999</v>
      </c>
      <c r="G707" s="60" t="str">
        <f t="shared" si="232"/>
        <v>0</v>
      </c>
      <c r="H707" s="69">
        <f t="shared" si="222"/>
        <v>-23.287990267499993</v>
      </c>
      <c r="I707" s="60" t="str">
        <f t="shared" si="233"/>
        <v>0</v>
      </c>
      <c r="J707" s="69">
        <f t="shared" si="223"/>
        <v>92.333330215555549</v>
      </c>
      <c r="K707" s="60" t="str">
        <f t="shared" si="234"/>
        <v>0</v>
      </c>
      <c r="L707" s="69">
        <f t="shared" si="224"/>
        <v>84.113920665882347</v>
      </c>
      <c r="M707" s="73" t="str">
        <f t="shared" si="235"/>
        <v>0</v>
      </c>
      <c r="N707" s="76">
        <f t="shared" si="225"/>
        <v>5.2151834799999994</v>
      </c>
      <c r="O707" s="77">
        <v>260</v>
      </c>
      <c r="Q707" s="71" t="str">
        <f t="shared" si="236"/>
        <v>1</v>
      </c>
      <c r="R707" s="71">
        <f t="shared" si="226"/>
        <v>1</v>
      </c>
      <c r="S707" s="71" t="str">
        <f t="shared" si="237"/>
        <v>0</v>
      </c>
      <c r="T707" s="71">
        <f t="shared" si="227"/>
        <v>0</v>
      </c>
      <c r="U707" s="71" t="str">
        <f t="shared" si="238"/>
        <v>0</v>
      </c>
      <c r="V707" s="71">
        <f t="shared" si="228"/>
        <v>0</v>
      </c>
      <c r="W707" s="71" t="str">
        <f t="shared" si="239"/>
        <v>0</v>
      </c>
      <c r="X707" s="71">
        <f t="shared" si="229"/>
        <v>0</v>
      </c>
      <c r="Y707" s="71" t="str">
        <f t="shared" si="240"/>
        <v>0</v>
      </c>
      <c r="Z707" s="71">
        <f t="shared" si="230"/>
        <v>0</v>
      </c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</row>
    <row r="708" spans="1:39">
      <c r="A708" s="102">
        <v>43890.958483796298</v>
      </c>
      <c r="B708" s="64">
        <f>Parâmetros!G697*0.04*46.0055</f>
        <v>34.743353599999999</v>
      </c>
      <c r="C708" s="97">
        <f t="shared" si="241"/>
        <v>34.743353599999999</v>
      </c>
      <c r="D708" s="101">
        <f t="shared" si="220"/>
        <v>6.94867072</v>
      </c>
      <c r="E708" s="60" t="str">
        <f t="shared" si="231"/>
        <v>1</v>
      </c>
      <c r="F708" s="69">
        <f t="shared" si="221"/>
        <v>-120.12523023999998</v>
      </c>
      <c r="G708" s="60" t="str">
        <f t="shared" si="232"/>
        <v>0</v>
      </c>
      <c r="H708" s="69">
        <f t="shared" si="222"/>
        <v>-19.06261511999999</v>
      </c>
      <c r="I708" s="60" t="str">
        <f t="shared" si="233"/>
        <v>0</v>
      </c>
      <c r="J708" s="69">
        <f t="shared" si="223"/>
        <v>93.178672758518516</v>
      </c>
      <c r="K708" s="60" t="str">
        <f t="shared" si="234"/>
        <v>0</v>
      </c>
      <c r="L708" s="69">
        <f t="shared" si="224"/>
        <v>85.0316492047059</v>
      </c>
      <c r="M708" s="73" t="str">
        <f t="shared" si="235"/>
        <v>0</v>
      </c>
      <c r="N708" s="76">
        <f t="shared" si="225"/>
        <v>6.94867072</v>
      </c>
      <c r="O708" s="77">
        <v>260</v>
      </c>
      <c r="Q708" s="71" t="str">
        <f t="shared" si="236"/>
        <v>1</v>
      </c>
      <c r="R708" s="71">
        <f t="shared" si="226"/>
        <v>1</v>
      </c>
      <c r="S708" s="71" t="str">
        <f t="shared" si="237"/>
        <v>0</v>
      </c>
      <c r="T708" s="71">
        <f t="shared" si="227"/>
        <v>0</v>
      </c>
      <c r="U708" s="71" t="str">
        <f t="shared" si="238"/>
        <v>0</v>
      </c>
      <c r="V708" s="71">
        <f t="shared" si="228"/>
        <v>0</v>
      </c>
      <c r="W708" s="71" t="str">
        <f t="shared" si="239"/>
        <v>0</v>
      </c>
      <c r="X708" s="71">
        <f t="shared" si="229"/>
        <v>0</v>
      </c>
      <c r="Y708" s="71" t="str">
        <f t="shared" si="240"/>
        <v>0</v>
      </c>
      <c r="Z708" s="71">
        <f t="shared" si="230"/>
        <v>0</v>
      </c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</row>
    <row r="709" spans="1:39">
      <c r="A709" s="88"/>
      <c r="B709" s="90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</row>
    <row r="710" spans="1:39">
      <c r="A710" s="88"/>
      <c r="B710" s="90"/>
      <c r="Q710" s="71"/>
      <c r="R710" s="71">
        <f>SUM(R13:R708)</f>
        <v>696</v>
      </c>
      <c r="S710" s="60"/>
      <c r="T710" s="71">
        <f>SUM(T13:T708)</f>
        <v>0</v>
      </c>
      <c r="U710" s="52"/>
      <c r="V710" s="71">
        <f>SUM(V13:V708)</f>
        <v>0</v>
      </c>
      <c r="W710" s="52"/>
      <c r="X710" s="71">
        <f>SUM(X13:X708)</f>
        <v>0</v>
      </c>
      <c r="Y710" s="52"/>
      <c r="Z710" s="71">
        <f>SUM(Z13:Z708)</f>
        <v>0</v>
      </c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</row>
    <row r="711" spans="1:39">
      <c r="A711" s="88"/>
      <c r="B711" s="90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</row>
    <row r="712" spans="1:39">
      <c r="A712" s="88"/>
      <c r="B712" s="90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</row>
    <row r="713" spans="1:39">
      <c r="A713" s="88"/>
      <c r="B713" s="90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</row>
    <row r="714" spans="1:39">
      <c r="A714" s="88"/>
      <c r="B714" s="90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</row>
    <row r="715" spans="1:39">
      <c r="A715" s="88"/>
      <c r="B715" s="90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</row>
    <row r="716" spans="1:39">
      <c r="A716" s="88"/>
      <c r="B716" s="90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</row>
    <row r="717" spans="1:39">
      <c r="A717" s="88"/>
      <c r="B717" s="90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</row>
    <row r="718" spans="1:39">
      <c r="A718" s="88"/>
      <c r="B718" s="90"/>
    </row>
    <row r="719" spans="1:39">
      <c r="A719" s="88"/>
      <c r="B719" s="90"/>
    </row>
    <row r="720" spans="1:39" s="52" customFormat="1">
      <c r="A720" s="88"/>
      <c r="B720" s="90"/>
      <c r="O720" s="60"/>
    </row>
    <row r="721" spans="1:15" s="52" customFormat="1">
      <c r="A721" s="88"/>
      <c r="B721" s="90"/>
      <c r="O721" s="60"/>
    </row>
    <row r="722" spans="1:15" s="52" customFormat="1">
      <c r="A722" s="88"/>
      <c r="B722" s="90"/>
      <c r="O722" s="60"/>
    </row>
    <row r="723" spans="1:15" s="52" customFormat="1">
      <c r="A723" s="88"/>
      <c r="B723" s="90"/>
      <c r="O723" s="60"/>
    </row>
    <row r="724" spans="1:15" s="52" customFormat="1">
      <c r="A724" s="88"/>
      <c r="B724" s="90"/>
      <c r="O724" s="60"/>
    </row>
    <row r="725" spans="1:15" s="52" customFormat="1">
      <c r="A725" s="88"/>
      <c r="B725" s="90"/>
      <c r="O725" s="60"/>
    </row>
    <row r="726" spans="1:15" s="52" customFormat="1">
      <c r="A726" s="88"/>
      <c r="B726" s="90"/>
      <c r="O726" s="60"/>
    </row>
    <row r="727" spans="1:15" s="52" customFormat="1">
      <c r="A727" s="88"/>
      <c r="B727" s="90"/>
      <c r="O727" s="60"/>
    </row>
    <row r="728" spans="1:15" s="52" customFormat="1">
      <c r="A728" s="88"/>
      <c r="B728" s="90"/>
      <c r="O728" s="60"/>
    </row>
    <row r="729" spans="1:15" s="52" customFormat="1">
      <c r="A729" s="88"/>
      <c r="B729" s="90"/>
      <c r="O729" s="60"/>
    </row>
    <row r="730" spans="1:15" s="52" customFormat="1">
      <c r="A730" s="88"/>
      <c r="B730" s="90"/>
      <c r="O730" s="60"/>
    </row>
    <row r="731" spans="1:15" s="52" customFormat="1">
      <c r="A731" s="88"/>
      <c r="B731" s="90"/>
      <c r="O731" s="60"/>
    </row>
    <row r="732" spans="1:15" s="52" customFormat="1">
      <c r="A732" s="88"/>
      <c r="B732" s="90"/>
      <c r="O732" s="60"/>
    </row>
    <row r="733" spans="1:15" s="52" customFormat="1">
      <c r="A733" s="88"/>
      <c r="B733" s="90"/>
      <c r="O733" s="60"/>
    </row>
    <row r="734" spans="1:15" s="52" customFormat="1">
      <c r="A734" s="88"/>
      <c r="B734" s="90"/>
      <c r="O734" s="60"/>
    </row>
    <row r="735" spans="1:15" s="52" customFormat="1">
      <c r="A735" s="88"/>
      <c r="B735" s="90"/>
      <c r="O735" s="60"/>
    </row>
    <row r="736" spans="1:15" s="52" customFormat="1">
      <c r="A736" s="88"/>
      <c r="B736" s="90"/>
      <c r="O736" s="60"/>
    </row>
    <row r="737" spans="1:15" s="52" customFormat="1">
      <c r="A737" s="88"/>
      <c r="B737" s="90"/>
      <c r="O737" s="60"/>
    </row>
    <row r="738" spans="1:15" s="52" customFormat="1">
      <c r="A738" s="88"/>
      <c r="B738" s="90"/>
      <c r="O738" s="60"/>
    </row>
    <row r="739" spans="1:15" s="52" customFormat="1">
      <c r="A739" s="88"/>
      <c r="B739" s="90"/>
      <c r="O739" s="60"/>
    </row>
    <row r="740" spans="1:15" s="52" customFormat="1">
      <c r="A740" s="88"/>
      <c r="B740" s="90"/>
      <c r="O740" s="60"/>
    </row>
    <row r="741" spans="1:15" s="52" customFormat="1">
      <c r="A741" s="88"/>
      <c r="B741" s="90"/>
      <c r="O741" s="60"/>
    </row>
    <row r="742" spans="1:15" s="52" customFormat="1">
      <c r="A742" s="88"/>
      <c r="B742" s="90"/>
      <c r="O742" s="60"/>
    </row>
    <row r="743" spans="1:15" s="52" customFormat="1">
      <c r="A743" s="88"/>
      <c r="B743" s="90"/>
      <c r="O743" s="60"/>
    </row>
    <row r="744" spans="1:15" s="52" customFormat="1">
      <c r="A744" s="88"/>
      <c r="B744" s="90"/>
      <c r="O744" s="60"/>
    </row>
    <row r="745" spans="1:15" s="52" customFormat="1">
      <c r="A745" s="88"/>
      <c r="B745" s="90"/>
      <c r="O745" s="60"/>
    </row>
    <row r="746" spans="1:15" s="52" customFormat="1">
      <c r="A746" s="88"/>
      <c r="B746" s="90"/>
      <c r="O746" s="60"/>
    </row>
    <row r="747" spans="1:15" s="52" customFormat="1">
      <c r="A747" s="88"/>
      <c r="B747" s="90"/>
      <c r="O747" s="60"/>
    </row>
    <row r="748" spans="1:15" s="52" customFormat="1">
      <c r="A748" s="88"/>
      <c r="B748" s="90"/>
      <c r="O748" s="60"/>
    </row>
    <row r="749" spans="1:15" s="52" customFormat="1">
      <c r="A749" s="88"/>
      <c r="B749" s="90"/>
      <c r="O749" s="60"/>
    </row>
    <row r="750" spans="1:15" s="52" customFormat="1">
      <c r="A750" s="88"/>
      <c r="B750" s="90"/>
      <c r="O750" s="60"/>
    </row>
    <row r="751" spans="1:15" s="52" customFormat="1">
      <c r="A751" s="88"/>
      <c r="B751" s="90"/>
      <c r="O751" s="60"/>
    </row>
    <row r="752" spans="1:15" s="52" customFormat="1">
      <c r="A752" s="88"/>
      <c r="B752" s="90"/>
      <c r="O752" s="60"/>
    </row>
    <row r="753" spans="1:15" s="52" customFormat="1">
      <c r="A753" s="88"/>
      <c r="B753" s="90"/>
      <c r="O753" s="60"/>
    </row>
    <row r="754" spans="1:15" s="52" customFormat="1">
      <c r="A754" s="88"/>
      <c r="B754" s="90"/>
      <c r="O754" s="60"/>
    </row>
    <row r="755" spans="1:15" s="52" customFormat="1">
      <c r="A755" s="88"/>
      <c r="B755" s="90"/>
      <c r="O755" s="60"/>
    </row>
    <row r="756" spans="1:15" s="52" customFormat="1">
      <c r="A756" s="88"/>
      <c r="B756" s="90"/>
      <c r="O756" s="60"/>
    </row>
    <row r="757" spans="1:15" s="52" customFormat="1">
      <c r="A757" s="88"/>
      <c r="B757" s="90"/>
      <c r="O757" s="60"/>
    </row>
    <row r="758" spans="1:15" s="52" customFormat="1">
      <c r="A758" s="88"/>
      <c r="B758" s="90"/>
      <c r="O758" s="60"/>
    </row>
    <row r="759" spans="1:15" s="52" customFormat="1">
      <c r="A759" s="88"/>
      <c r="B759" s="90"/>
      <c r="O759" s="60"/>
    </row>
    <row r="760" spans="1:15" s="52" customFormat="1">
      <c r="A760" s="88"/>
      <c r="B760" s="90"/>
      <c r="O760" s="60"/>
    </row>
    <row r="761" spans="1:15" s="52" customFormat="1">
      <c r="A761" s="88"/>
      <c r="B761" s="90"/>
      <c r="O761" s="60"/>
    </row>
    <row r="762" spans="1:15" s="52" customFormat="1">
      <c r="A762" s="88"/>
      <c r="B762" s="90"/>
      <c r="O762" s="60"/>
    </row>
    <row r="763" spans="1:15" s="52" customFormat="1">
      <c r="A763" s="88"/>
      <c r="B763" s="90"/>
      <c r="O763" s="60"/>
    </row>
    <row r="764" spans="1:15" s="52" customFormat="1">
      <c r="A764" s="88"/>
      <c r="B764" s="90"/>
      <c r="O764" s="60"/>
    </row>
    <row r="765" spans="1:15" s="52" customFormat="1">
      <c r="A765" s="88"/>
      <c r="B765" s="90"/>
      <c r="O765" s="60"/>
    </row>
    <row r="766" spans="1:15" s="52" customFormat="1">
      <c r="A766" s="88"/>
      <c r="B766" s="90"/>
      <c r="O766" s="60"/>
    </row>
    <row r="767" spans="1:15" s="52" customFormat="1">
      <c r="A767" s="88"/>
      <c r="B767" s="90"/>
      <c r="O767" s="60"/>
    </row>
    <row r="768" spans="1:15" s="52" customFormat="1">
      <c r="A768" s="88"/>
      <c r="B768" s="90"/>
      <c r="O768" s="60"/>
    </row>
    <row r="769" spans="1:15" s="52" customFormat="1">
      <c r="A769" s="88"/>
      <c r="B769" s="90"/>
      <c r="O769" s="60"/>
    </row>
    <row r="770" spans="1:15" s="52" customFormat="1">
      <c r="A770" s="88"/>
      <c r="B770" s="90"/>
      <c r="O770" s="60"/>
    </row>
    <row r="771" spans="1:15" s="52" customFormat="1">
      <c r="A771" s="88"/>
      <c r="B771" s="90"/>
      <c r="O771" s="60"/>
    </row>
    <row r="772" spans="1:15" s="52" customFormat="1">
      <c r="A772" s="88"/>
      <c r="B772" s="90"/>
      <c r="O772" s="60"/>
    </row>
    <row r="773" spans="1:15" s="52" customFormat="1">
      <c r="A773" s="88"/>
      <c r="B773" s="90"/>
      <c r="O773" s="60"/>
    </row>
    <row r="774" spans="1:15" s="52" customFormat="1">
      <c r="A774" s="88"/>
      <c r="B774" s="90"/>
      <c r="O774" s="60"/>
    </row>
    <row r="775" spans="1:15" s="52" customFormat="1">
      <c r="A775" s="88"/>
      <c r="B775" s="90"/>
      <c r="O775" s="60"/>
    </row>
    <row r="776" spans="1:15" s="52" customFormat="1">
      <c r="A776" s="88"/>
      <c r="B776" s="90"/>
      <c r="O776" s="60"/>
    </row>
    <row r="777" spans="1:15" s="52" customFormat="1">
      <c r="A777" s="88"/>
      <c r="B777" s="90"/>
      <c r="O777" s="60"/>
    </row>
    <row r="778" spans="1:15" s="52" customFormat="1">
      <c r="A778" s="88"/>
      <c r="B778" s="90"/>
      <c r="O778" s="60"/>
    </row>
    <row r="779" spans="1:15" s="52" customFormat="1">
      <c r="A779" s="88"/>
      <c r="B779" s="90"/>
      <c r="O779" s="60"/>
    </row>
    <row r="780" spans="1:15" s="52" customFormat="1">
      <c r="A780" s="88"/>
      <c r="B780" s="90"/>
      <c r="O780" s="60"/>
    </row>
    <row r="781" spans="1:15" s="52" customFormat="1">
      <c r="A781" s="88"/>
      <c r="B781" s="90"/>
      <c r="O781" s="60"/>
    </row>
    <row r="782" spans="1:15" s="52" customFormat="1">
      <c r="A782" s="88"/>
      <c r="B782" s="90"/>
      <c r="O782" s="60"/>
    </row>
    <row r="783" spans="1:15" s="52" customFormat="1">
      <c r="A783" s="88"/>
      <c r="B783" s="90"/>
      <c r="O783" s="60"/>
    </row>
    <row r="784" spans="1:15" s="52" customFormat="1">
      <c r="A784" s="88"/>
      <c r="B784" s="90"/>
      <c r="O784" s="60"/>
    </row>
    <row r="785" spans="1:15" s="52" customFormat="1">
      <c r="A785" s="88"/>
      <c r="B785" s="90"/>
      <c r="O785" s="60"/>
    </row>
    <row r="786" spans="1:15" s="52" customFormat="1">
      <c r="A786" s="88"/>
      <c r="B786" s="90"/>
      <c r="O786" s="60"/>
    </row>
    <row r="787" spans="1:15" s="52" customFormat="1">
      <c r="A787" s="88"/>
      <c r="B787" s="90"/>
      <c r="O787" s="60"/>
    </row>
    <row r="788" spans="1:15" s="52" customFormat="1">
      <c r="A788" s="88"/>
      <c r="B788" s="90"/>
      <c r="O788" s="60"/>
    </row>
    <row r="789" spans="1:15" s="52" customFormat="1">
      <c r="A789" s="88"/>
      <c r="B789" s="90"/>
      <c r="O789" s="60"/>
    </row>
    <row r="790" spans="1:15" s="52" customFormat="1">
      <c r="A790" s="88"/>
      <c r="B790" s="90"/>
      <c r="O790" s="60"/>
    </row>
    <row r="791" spans="1:15" s="52" customFormat="1">
      <c r="A791" s="88"/>
      <c r="B791" s="90"/>
      <c r="O791" s="60"/>
    </row>
    <row r="792" spans="1:15" s="52" customFormat="1">
      <c r="A792" s="88"/>
      <c r="B792" s="90"/>
      <c r="O792" s="60"/>
    </row>
    <row r="793" spans="1:15" s="52" customFormat="1">
      <c r="A793" s="88"/>
      <c r="B793" s="90"/>
      <c r="O793" s="60"/>
    </row>
    <row r="794" spans="1:15" s="52" customFormat="1">
      <c r="A794" s="88"/>
      <c r="B794" s="90"/>
      <c r="O794" s="60"/>
    </row>
    <row r="795" spans="1:15" s="52" customFormat="1">
      <c r="A795" s="88"/>
      <c r="B795" s="90"/>
      <c r="O795" s="60"/>
    </row>
    <row r="796" spans="1:15" s="52" customFormat="1">
      <c r="A796" s="88"/>
      <c r="B796" s="90"/>
      <c r="O796" s="60"/>
    </row>
    <row r="797" spans="1:15" s="52" customFormat="1">
      <c r="A797" s="88"/>
      <c r="B797" s="90"/>
      <c r="O797" s="60"/>
    </row>
    <row r="798" spans="1:15" s="52" customFormat="1">
      <c r="A798" s="88"/>
      <c r="B798" s="90"/>
      <c r="O798" s="60"/>
    </row>
    <row r="799" spans="1:15" s="52" customFormat="1">
      <c r="A799" s="88"/>
      <c r="B799" s="90"/>
      <c r="O799" s="60"/>
    </row>
    <row r="800" spans="1:15" s="52" customFormat="1">
      <c r="A800" s="88"/>
      <c r="B800" s="90"/>
      <c r="O800" s="60"/>
    </row>
    <row r="801" spans="1:15" s="52" customFormat="1">
      <c r="A801" s="88"/>
      <c r="B801" s="90"/>
      <c r="O801" s="60"/>
    </row>
    <row r="802" spans="1:15" s="52" customFormat="1">
      <c r="A802" s="88"/>
      <c r="B802" s="90"/>
      <c r="O802" s="60"/>
    </row>
    <row r="803" spans="1:15" s="52" customFormat="1">
      <c r="A803" s="88"/>
      <c r="B803" s="90"/>
      <c r="O803" s="60"/>
    </row>
    <row r="804" spans="1:15" s="52" customFormat="1">
      <c r="A804" s="88"/>
      <c r="B804" s="90"/>
      <c r="O804" s="60"/>
    </row>
    <row r="805" spans="1:15" s="52" customFormat="1">
      <c r="A805" s="88"/>
      <c r="B805" s="90"/>
      <c r="O805" s="60"/>
    </row>
    <row r="806" spans="1:15" s="52" customFormat="1">
      <c r="A806" s="88"/>
      <c r="B806" s="90"/>
      <c r="O806" s="60"/>
    </row>
    <row r="807" spans="1:15" s="52" customFormat="1">
      <c r="A807" s="88"/>
      <c r="B807" s="90"/>
      <c r="O807" s="60"/>
    </row>
    <row r="808" spans="1:15" s="52" customFormat="1">
      <c r="A808" s="88"/>
      <c r="B808" s="90"/>
      <c r="O808" s="60"/>
    </row>
    <row r="809" spans="1:15" s="52" customFormat="1">
      <c r="A809" s="88"/>
      <c r="B809" s="90"/>
      <c r="O809" s="60"/>
    </row>
    <row r="810" spans="1:15" s="52" customFormat="1">
      <c r="A810" s="88"/>
      <c r="B810" s="90"/>
      <c r="O810" s="60"/>
    </row>
    <row r="811" spans="1:15" s="52" customFormat="1">
      <c r="A811" s="88"/>
      <c r="B811" s="90"/>
      <c r="O811" s="60"/>
    </row>
    <row r="812" spans="1:15" s="52" customFormat="1">
      <c r="A812" s="88"/>
      <c r="B812" s="90"/>
      <c r="O812" s="60"/>
    </row>
    <row r="813" spans="1:15" s="52" customFormat="1">
      <c r="A813" s="88"/>
      <c r="B813" s="90"/>
      <c r="O813" s="60"/>
    </row>
    <row r="814" spans="1:15" s="52" customFormat="1">
      <c r="A814" s="88"/>
      <c r="B814" s="90"/>
      <c r="O814" s="60"/>
    </row>
    <row r="815" spans="1:15" s="52" customFormat="1">
      <c r="A815" s="88"/>
      <c r="B815" s="90"/>
      <c r="O815" s="60"/>
    </row>
    <row r="816" spans="1:15" s="52" customFormat="1">
      <c r="A816" s="88"/>
      <c r="B816" s="90"/>
      <c r="O816" s="60"/>
    </row>
    <row r="817" spans="1:15" s="52" customFormat="1">
      <c r="A817" s="88"/>
      <c r="B817" s="90"/>
      <c r="O817" s="60"/>
    </row>
    <row r="818" spans="1:15" s="52" customFormat="1">
      <c r="A818" s="88"/>
      <c r="B818" s="90"/>
      <c r="O818" s="60"/>
    </row>
    <row r="819" spans="1:15" s="52" customFormat="1">
      <c r="A819" s="88"/>
      <c r="B819" s="90"/>
      <c r="O819" s="60"/>
    </row>
    <row r="820" spans="1:15" s="52" customFormat="1">
      <c r="A820" s="88"/>
      <c r="B820" s="90"/>
      <c r="O820" s="60"/>
    </row>
    <row r="821" spans="1:15" s="52" customFormat="1">
      <c r="A821" s="88"/>
      <c r="B821" s="90"/>
      <c r="O821" s="60"/>
    </row>
    <row r="822" spans="1:15" s="52" customFormat="1">
      <c r="A822" s="88"/>
      <c r="B822" s="90"/>
      <c r="O822" s="60"/>
    </row>
    <row r="823" spans="1:15" s="52" customFormat="1">
      <c r="A823" s="88"/>
      <c r="B823" s="90"/>
      <c r="O823" s="60"/>
    </row>
    <row r="824" spans="1:15" s="52" customFormat="1">
      <c r="A824" s="88"/>
      <c r="B824" s="90"/>
      <c r="O824" s="60"/>
    </row>
    <row r="825" spans="1:15" s="52" customFormat="1">
      <c r="A825" s="88"/>
      <c r="B825" s="90"/>
      <c r="O825" s="60"/>
    </row>
    <row r="826" spans="1:15" s="52" customFormat="1">
      <c r="A826" s="88"/>
      <c r="B826" s="90"/>
      <c r="O826" s="60"/>
    </row>
    <row r="827" spans="1:15" s="52" customFormat="1">
      <c r="A827" s="88"/>
      <c r="B827" s="90"/>
      <c r="O827" s="60"/>
    </row>
    <row r="828" spans="1:15" s="52" customFormat="1">
      <c r="A828" s="88"/>
      <c r="O828" s="60"/>
    </row>
    <row r="829" spans="1:15" s="52" customFormat="1">
      <c r="A829" s="88"/>
      <c r="O829" s="60"/>
    </row>
    <row r="830" spans="1:15" s="52" customFormat="1">
      <c r="A830" s="88"/>
      <c r="O830" s="60"/>
    </row>
    <row r="831" spans="1:15" s="52" customFormat="1">
      <c r="A831" s="88"/>
      <c r="O831" s="60"/>
    </row>
    <row r="832" spans="1:15" s="52" customFormat="1">
      <c r="A832" s="88"/>
      <c r="O832" s="60"/>
    </row>
    <row r="833" spans="1:39" s="52" customFormat="1">
      <c r="A833" s="88"/>
      <c r="O833" s="60"/>
    </row>
    <row r="834" spans="1:39" s="52" customFormat="1">
      <c r="A834" s="88"/>
      <c r="O834" s="60"/>
    </row>
    <row r="835" spans="1:39" s="52" customFormat="1">
      <c r="A835" s="88"/>
      <c r="O835" s="60"/>
    </row>
    <row r="836" spans="1:39" s="52" customFormat="1">
      <c r="A836" s="88"/>
      <c r="O836" s="60"/>
    </row>
    <row r="837" spans="1:39" s="52" customFormat="1">
      <c r="A837" s="88"/>
      <c r="O837" s="60"/>
    </row>
    <row r="838" spans="1:39" s="52" customFormat="1">
      <c r="A838" s="88"/>
      <c r="O838" s="60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</row>
    <row r="839" spans="1:39" s="52" customFormat="1">
      <c r="A839" s="88"/>
      <c r="O839" s="60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</row>
    <row r="840" spans="1:39" s="52" customFormat="1">
      <c r="A840" s="88"/>
      <c r="O840" s="6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</row>
    <row r="841" spans="1:39" s="52" customFormat="1">
      <c r="A841" s="88"/>
      <c r="O841" s="60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</row>
    <row r="842" spans="1:39" s="52" customFormat="1">
      <c r="A842" s="88"/>
      <c r="O842" s="60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</row>
    <row r="843" spans="1:39" s="52" customFormat="1">
      <c r="A843" s="88"/>
      <c r="O843" s="60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</row>
    <row r="844" spans="1:39" s="52" customFormat="1">
      <c r="A844" s="88"/>
      <c r="O844" s="60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</row>
    <row r="845" spans="1:39" s="52" customFormat="1">
      <c r="A845" s="88"/>
      <c r="O845" s="60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</row>
    <row r="846" spans="1:39" s="52" customFormat="1">
      <c r="A846" s="88"/>
      <c r="O846" s="60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</row>
    <row r="847" spans="1:39" s="52" customFormat="1">
      <c r="A847" s="88"/>
      <c r="O847" s="60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</row>
    <row r="848" spans="1:39" s="52" customFormat="1">
      <c r="A848" s="88"/>
      <c r="O848" s="60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</row>
    <row r="849" spans="1:39" s="52" customFormat="1">
      <c r="A849" s="88"/>
      <c r="O849" s="60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</row>
    <row r="850" spans="1:39" s="52" customFormat="1">
      <c r="A850" s="88"/>
      <c r="O850" s="6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</row>
    <row r="851" spans="1:39" s="52" customFormat="1">
      <c r="A851" s="88"/>
      <c r="O851" s="60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</row>
    <row r="852" spans="1:39" s="52" customFormat="1">
      <c r="A852" s="88"/>
      <c r="O852" s="60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</row>
    <row r="853" spans="1:39" s="52" customFormat="1">
      <c r="A853" s="88"/>
      <c r="O853" s="60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</row>
    <row r="854" spans="1:39" s="52" customFormat="1">
      <c r="A854" s="88"/>
      <c r="O854" s="60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</row>
    <row r="855" spans="1:39" s="52" customFormat="1">
      <c r="A855" s="88"/>
      <c r="O855" s="60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</row>
    <row r="856" spans="1:39" s="52" customFormat="1">
      <c r="A856" s="88"/>
      <c r="O856" s="60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</row>
    <row r="857" spans="1:39" s="52" customFormat="1">
      <c r="A857" s="88"/>
      <c r="O857" s="60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</row>
    <row r="858" spans="1:39" s="52" customFormat="1">
      <c r="A858" s="88"/>
      <c r="O858" s="60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</row>
    <row r="859" spans="1:39" s="52" customFormat="1">
      <c r="A859" s="88"/>
      <c r="O859" s="60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</row>
    <row r="860" spans="1:39" s="52" customFormat="1">
      <c r="A860" s="88"/>
      <c r="O860" s="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</row>
    <row r="861" spans="1:39" s="52" customFormat="1">
      <c r="A861" s="88"/>
      <c r="O861" s="60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</row>
    <row r="862" spans="1:39" s="52" customFormat="1">
      <c r="A862" s="88"/>
      <c r="O862" s="60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</row>
    <row r="863" spans="1:39" s="52" customFormat="1">
      <c r="A863" s="88"/>
      <c r="O863" s="60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</row>
    <row r="864" spans="1:39" s="52" customFormat="1">
      <c r="A864" s="88"/>
      <c r="O864" s="60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</row>
    <row r="865" spans="1:39" s="52" customFormat="1">
      <c r="A865" s="88"/>
      <c r="O865" s="60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</row>
    <row r="866" spans="1:39" s="52" customFormat="1">
      <c r="A866" s="88"/>
      <c r="O866" s="60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</row>
    <row r="867" spans="1:39" s="52" customFormat="1">
      <c r="A867" s="88"/>
      <c r="O867" s="60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</row>
    <row r="868" spans="1:39" s="52" customFormat="1">
      <c r="A868" s="88"/>
      <c r="O868" s="60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</row>
    <row r="869" spans="1:39" s="52" customFormat="1">
      <c r="A869" s="88"/>
      <c r="O869" s="60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</row>
    <row r="870" spans="1:39" s="52" customFormat="1">
      <c r="A870" s="88"/>
      <c r="O870" s="6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</row>
    <row r="871" spans="1:39" s="52" customFormat="1">
      <c r="A871" s="88"/>
      <c r="O871" s="60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</row>
    <row r="872" spans="1:39" s="52" customFormat="1">
      <c r="A872" s="88"/>
      <c r="O872" s="60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</row>
    <row r="873" spans="1:39" s="52" customFormat="1">
      <c r="A873" s="88"/>
      <c r="O873" s="60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</row>
    <row r="874" spans="1:39" s="52" customFormat="1">
      <c r="A874" s="88"/>
      <c r="O874" s="60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</row>
    <row r="875" spans="1:39" s="52" customFormat="1">
      <c r="A875" s="88"/>
      <c r="O875" s="60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</row>
    <row r="876" spans="1:39" s="52" customFormat="1">
      <c r="A876" s="88"/>
      <c r="O876" s="60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</row>
    <row r="877" spans="1:39" s="52" customFormat="1">
      <c r="A877" s="88"/>
      <c r="O877" s="60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</row>
    <row r="878" spans="1:39" s="52" customFormat="1">
      <c r="A878" s="88"/>
      <c r="O878" s="60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</row>
    <row r="879" spans="1:39" s="52" customFormat="1">
      <c r="A879" s="88"/>
      <c r="O879" s="60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</row>
    <row r="880" spans="1:39" s="52" customFormat="1">
      <c r="A880" s="88"/>
      <c r="O880" s="6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</row>
    <row r="881" spans="1:39" s="52" customFormat="1">
      <c r="A881" s="88"/>
      <c r="O881" s="60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</row>
    <row r="882" spans="1:39" s="52" customFormat="1">
      <c r="A882" s="88"/>
      <c r="O882" s="60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</row>
    <row r="883" spans="1:39" s="52" customFormat="1">
      <c r="A883" s="88"/>
      <c r="O883" s="60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</row>
    <row r="884" spans="1:39" s="52" customFormat="1">
      <c r="A884" s="88"/>
      <c r="O884" s="60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</row>
    <row r="885" spans="1:39" s="52" customFormat="1">
      <c r="A885" s="88"/>
      <c r="O885" s="60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</row>
    <row r="886" spans="1:39" s="52" customFormat="1">
      <c r="A886" s="88"/>
      <c r="O886" s="60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</row>
    <row r="887" spans="1:39" s="52" customFormat="1">
      <c r="A887" s="88"/>
      <c r="O887" s="60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</row>
    <row r="888" spans="1:39" s="52" customFormat="1">
      <c r="A888" s="88"/>
      <c r="O888" s="60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</row>
    <row r="889" spans="1:39" s="52" customFormat="1">
      <c r="A889" s="88"/>
      <c r="O889" s="60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</row>
    <row r="890" spans="1:39" s="52" customFormat="1">
      <c r="A890" s="88"/>
      <c r="O890" s="6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</row>
    <row r="891" spans="1:39" s="52" customFormat="1">
      <c r="A891" s="88"/>
      <c r="O891" s="60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</row>
    <row r="892" spans="1:39" s="52" customFormat="1">
      <c r="A892" s="88"/>
      <c r="O892" s="60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</row>
    <row r="893" spans="1:39" s="52" customFormat="1">
      <c r="A893" s="88"/>
      <c r="O893" s="60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</row>
    <row r="894" spans="1:39" s="52" customFormat="1">
      <c r="A894" s="88"/>
      <c r="O894" s="60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</row>
    <row r="895" spans="1:39" s="52" customFormat="1">
      <c r="A895" s="88"/>
      <c r="O895" s="60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</row>
    <row r="896" spans="1:39" s="52" customFormat="1">
      <c r="A896" s="88"/>
      <c r="O896" s="60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</row>
    <row r="897" spans="1:39" s="52" customFormat="1">
      <c r="A897" s="88"/>
      <c r="O897" s="60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</row>
    <row r="898" spans="1:39" s="52" customFormat="1">
      <c r="A898" s="88"/>
      <c r="O898" s="60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</row>
    <row r="899" spans="1:39" s="52" customFormat="1">
      <c r="A899" s="88"/>
      <c r="O899" s="60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</row>
    <row r="900" spans="1:39" s="52" customFormat="1">
      <c r="A900" s="88"/>
      <c r="O900" s="6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</row>
    <row r="901" spans="1:39" s="52" customFormat="1">
      <c r="A901" s="88"/>
      <c r="O901" s="60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</row>
    <row r="902" spans="1:39" s="52" customFormat="1">
      <c r="A902" s="88"/>
      <c r="O902" s="60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</row>
    <row r="903" spans="1:39" s="52" customFormat="1">
      <c r="A903" s="88"/>
      <c r="O903" s="60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</row>
    <row r="904" spans="1:39" s="52" customFormat="1">
      <c r="A904" s="88"/>
      <c r="O904" s="60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</row>
    <row r="905" spans="1:39" s="52" customFormat="1">
      <c r="A905" s="88"/>
      <c r="O905" s="60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</row>
    <row r="906" spans="1:39" s="52" customFormat="1">
      <c r="A906" s="88"/>
      <c r="O906" s="60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</row>
    <row r="907" spans="1:39" s="52" customFormat="1">
      <c r="A907" s="88"/>
      <c r="O907" s="60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</row>
    <row r="908" spans="1:39" s="52" customFormat="1">
      <c r="A908" s="88"/>
      <c r="O908" s="60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</row>
    <row r="909" spans="1:39" s="52" customFormat="1">
      <c r="A909" s="88"/>
      <c r="O909" s="60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</row>
    <row r="910" spans="1:39" s="52" customFormat="1">
      <c r="A910" s="88"/>
      <c r="O910" s="6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</row>
    <row r="911" spans="1:39" s="52" customFormat="1">
      <c r="A911" s="88"/>
      <c r="O911" s="60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</row>
    <row r="912" spans="1:39" s="52" customFormat="1">
      <c r="A912" s="88"/>
      <c r="O912" s="60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</row>
    <row r="913" spans="1:39" s="52" customFormat="1">
      <c r="A913" s="88"/>
      <c r="O913" s="60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</row>
    <row r="914" spans="1:39" s="52" customFormat="1">
      <c r="A914" s="88"/>
      <c r="O914" s="60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</row>
    <row r="915" spans="1:39" s="52" customFormat="1">
      <c r="A915" s="88"/>
      <c r="O915" s="60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</row>
    <row r="916" spans="1:39" s="52" customFormat="1">
      <c r="A916" s="88"/>
      <c r="O916" s="60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</row>
    <row r="917" spans="1:39" s="52" customFormat="1">
      <c r="A917" s="88"/>
      <c r="O917" s="60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</row>
    <row r="918" spans="1:39" s="52" customFormat="1">
      <c r="A918" s="88"/>
      <c r="O918" s="60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</row>
    <row r="919" spans="1:39" s="52" customFormat="1">
      <c r="A919" s="88"/>
      <c r="O919" s="60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</row>
    <row r="920" spans="1:39" s="52" customFormat="1">
      <c r="A920" s="88"/>
      <c r="O920" s="6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</row>
    <row r="921" spans="1:39" s="52" customFormat="1">
      <c r="A921" s="88"/>
      <c r="O921" s="60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</row>
    <row r="922" spans="1:39" s="52" customFormat="1">
      <c r="A922" s="88"/>
      <c r="O922" s="60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</row>
    <row r="923" spans="1:39" s="52" customFormat="1">
      <c r="A923" s="88"/>
      <c r="O923" s="60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</row>
    <row r="924" spans="1:39" s="52" customFormat="1">
      <c r="A924" s="88"/>
      <c r="O924" s="60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</row>
    <row r="925" spans="1:39" s="52" customFormat="1">
      <c r="A925" s="88"/>
      <c r="O925" s="60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</row>
    <row r="926" spans="1:39" s="52" customFormat="1">
      <c r="A926" s="88"/>
      <c r="O926" s="60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</row>
    <row r="927" spans="1:39" s="52" customFormat="1">
      <c r="A927" s="88"/>
      <c r="O927" s="60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</row>
    <row r="928" spans="1:39" s="52" customFormat="1">
      <c r="A928" s="88"/>
      <c r="O928" s="60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</row>
    <row r="929" spans="1:39" s="52" customFormat="1">
      <c r="A929" s="88"/>
      <c r="O929" s="60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</row>
    <row r="930" spans="1:39" s="52" customFormat="1">
      <c r="A930" s="88"/>
      <c r="O930" s="6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</row>
    <row r="931" spans="1:39" s="52" customFormat="1">
      <c r="A931" s="88"/>
      <c r="O931" s="60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</row>
    <row r="932" spans="1:39" s="52" customFormat="1">
      <c r="A932" s="88"/>
      <c r="O932" s="60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</row>
    <row r="933" spans="1:39" s="52" customFormat="1">
      <c r="A933" s="88"/>
      <c r="O933" s="60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</row>
    <row r="934" spans="1:39" s="52" customFormat="1">
      <c r="A934" s="88"/>
      <c r="O934" s="60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</row>
    <row r="935" spans="1:39" s="52" customFormat="1">
      <c r="A935" s="88"/>
      <c r="O935" s="60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</row>
    <row r="936" spans="1:39" s="52" customFormat="1">
      <c r="A936" s="88"/>
      <c r="O936" s="60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</row>
    <row r="937" spans="1:39" s="52" customFormat="1">
      <c r="A937" s="88"/>
      <c r="O937" s="60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</row>
    <row r="938" spans="1:39" s="52" customFormat="1">
      <c r="A938" s="88"/>
      <c r="O938" s="60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</row>
    <row r="939" spans="1:39" s="52" customFormat="1">
      <c r="A939" s="88"/>
      <c r="O939" s="60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</row>
    <row r="940" spans="1:39" s="52" customFormat="1">
      <c r="A940" s="88"/>
      <c r="O940" s="6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</row>
    <row r="941" spans="1:39" s="52" customFormat="1">
      <c r="A941" s="88"/>
      <c r="O941" s="60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</row>
    <row r="942" spans="1:39" s="52" customFormat="1">
      <c r="A942" s="88"/>
      <c r="O942" s="60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</row>
    <row r="943" spans="1:39" s="52" customFormat="1">
      <c r="A943" s="88"/>
      <c r="O943" s="60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</row>
    <row r="944" spans="1:39" s="52" customFormat="1">
      <c r="A944" s="88"/>
      <c r="O944" s="60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</row>
    <row r="945" spans="1:39" s="52" customFormat="1">
      <c r="A945" s="88"/>
      <c r="O945" s="60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</row>
    <row r="946" spans="1:39" s="52" customFormat="1">
      <c r="A946" s="88"/>
      <c r="O946" s="60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</row>
    <row r="947" spans="1:39" s="52" customFormat="1">
      <c r="A947" s="88"/>
      <c r="O947" s="60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</row>
    <row r="948" spans="1:39" s="52" customFormat="1">
      <c r="A948" s="88"/>
      <c r="O948" s="60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</row>
    <row r="949" spans="1:39" s="52" customFormat="1">
      <c r="A949" s="88"/>
      <c r="O949" s="60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</row>
    <row r="950" spans="1:39" s="52" customFormat="1">
      <c r="A950" s="88"/>
      <c r="O950" s="6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</row>
    <row r="951" spans="1:39" s="52" customFormat="1">
      <c r="A951" s="88"/>
      <c r="O951" s="60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</row>
    <row r="952" spans="1:39" s="52" customFormat="1">
      <c r="A952" s="88"/>
      <c r="O952" s="60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</row>
    <row r="953" spans="1:39" s="52" customFormat="1">
      <c r="A953" s="88"/>
      <c r="O953" s="60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</row>
    <row r="954" spans="1:39" s="52" customFormat="1">
      <c r="A954" s="88"/>
      <c r="O954" s="60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</row>
    <row r="955" spans="1:39" s="52" customFormat="1">
      <c r="A955" s="88"/>
      <c r="O955" s="60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</row>
    <row r="956" spans="1:39" s="52" customFormat="1">
      <c r="A956" s="88"/>
      <c r="O956" s="60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</row>
    <row r="957" spans="1:39" s="52" customFormat="1">
      <c r="A957" s="88"/>
      <c r="O957" s="60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</row>
    <row r="958" spans="1:39" s="52" customFormat="1">
      <c r="A958" s="88"/>
      <c r="O958" s="60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</row>
    <row r="959" spans="1:39" s="52" customFormat="1">
      <c r="A959" s="88"/>
      <c r="O959" s="60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</row>
    <row r="960" spans="1:39" s="52" customFormat="1">
      <c r="A960" s="88"/>
      <c r="O960" s="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</row>
    <row r="961" spans="1:39" s="52" customFormat="1">
      <c r="A961" s="88"/>
      <c r="O961" s="60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</row>
    <row r="962" spans="1:39" s="52" customFormat="1">
      <c r="A962" s="88"/>
      <c r="O962" s="60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</row>
    <row r="963" spans="1:39" s="52" customFormat="1">
      <c r="A963" s="88"/>
      <c r="O963" s="60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</row>
    <row r="964" spans="1:39" s="52" customFormat="1">
      <c r="A964" s="88"/>
      <c r="O964" s="60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</row>
    <row r="965" spans="1:39" s="52" customFormat="1">
      <c r="A965" s="88"/>
      <c r="O965" s="60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</row>
    <row r="966" spans="1:39" s="52" customFormat="1">
      <c r="A966" s="88"/>
      <c r="O966" s="60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</row>
    <row r="967" spans="1:39" s="52" customFormat="1">
      <c r="A967" s="88"/>
      <c r="O967" s="60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</row>
    <row r="968" spans="1:39" s="52" customFormat="1">
      <c r="A968" s="88"/>
      <c r="O968" s="60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</row>
    <row r="969" spans="1:39" s="52" customFormat="1">
      <c r="A969" s="88"/>
      <c r="O969" s="60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</row>
    <row r="970" spans="1:39" s="52" customFormat="1">
      <c r="A970" s="88"/>
      <c r="O970" s="6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</row>
    <row r="971" spans="1:39" s="52" customFormat="1">
      <c r="A971" s="88"/>
      <c r="O971" s="60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</row>
    <row r="972" spans="1:39" s="52" customFormat="1">
      <c r="A972" s="88"/>
      <c r="O972" s="60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</row>
    <row r="973" spans="1:39" s="52" customFormat="1">
      <c r="A973" s="88"/>
      <c r="O973" s="60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</row>
    <row r="974" spans="1:39" s="52" customFormat="1">
      <c r="A974" s="88"/>
      <c r="O974" s="60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</row>
    <row r="975" spans="1:39" s="52" customFormat="1">
      <c r="A975" s="88"/>
      <c r="O975" s="60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</row>
    <row r="976" spans="1:39" s="52" customFormat="1">
      <c r="A976" s="88"/>
      <c r="O976" s="60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</row>
    <row r="977" spans="1:39" s="52" customFormat="1">
      <c r="A977" s="88"/>
      <c r="O977" s="60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</row>
    <row r="978" spans="1:39" s="52" customFormat="1">
      <c r="A978" s="88"/>
      <c r="O978" s="60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</row>
    <row r="979" spans="1:39" s="52" customFormat="1">
      <c r="A979" s="88"/>
      <c r="O979" s="60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</row>
    <row r="980" spans="1:39" s="52" customFormat="1">
      <c r="A980" s="88"/>
      <c r="O980" s="6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</row>
    <row r="981" spans="1:39" s="52" customFormat="1">
      <c r="A981" s="88"/>
      <c r="O981" s="60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</row>
    <row r="982" spans="1:39" s="52" customFormat="1">
      <c r="A982" s="88"/>
      <c r="O982" s="60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</row>
    <row r="983" spans="1:39" s="52" customFormat="1">
      <c r="A983" s="88"/>
      <c r="O983" s="60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</row>
    <row r="984" spans="1:39" s="52" customFormat="1">
      <c r="A984" s="88"/>
      <c r="O984" s="60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</row>
    <row r="985" spans="1:39" s="52" customFormat="1">
      <c r="A985" s="88"/>
      <c r="O985" s="60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</row>
    <row r="986" spans="1:39" s="52" customFormat="1">
      <c r="A986" s="88"/>
      <c r="O986" s="60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</row>
    <row r="987" spans="1:39" s="52" customFormat="1">
      <c r="A987" s="88"/>
      <c r="O987" s="60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</row>
    <row r="988" spans="1:39" s="52" customFormat="1">
      <c r="A988" s="88"/>
      <c r="O988" s="60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</row>
    <row r="989" spans="1:39" s="52" customFormat="1">
      <c r="A989" s="88"/>
      <c r="O989" s="60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</row>
    <row r="990" spans="1:39" s="52" customFormat="1">
      <c r="A990" s="88"/>
      <c r="O990" s="6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</row>
    <row r="991" spans="1:39" s="52" customFormat="1">
      <c r="A991" s="88"/>
      <c r="O991" s="60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</row>
    <row r="992" spans="1:39" s="52" customFormat="1">
      <c r="A992" s="88"/>
      <c r="O992" s="60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</row>
    <row r="993" spans="1:39" s="52" customFormat="1">
      <c r="A993" s="88"/>
      <c r="O993" s="60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</row>
    <row r="994" spans="1:39" s="52" customFormat="1">
      <c r="A994" s="88"/>
      <c r="O994" s="60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</row>
    <row r="995" spans="1:39" s="52" customFormat="1">
      <c r="A995" s="88"/>
      <c r="O995" s="60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</row>
    <row r="996" spans="1:39" s="52" customFormat="1">
      <c r="A996" s="88"/>
      <c r="O996" s="60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</row>
    <row r="997" spans="1:39" s="52" customFormat="1">
      <c r="A997" s="88"/>
      <c r="O997" s="60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</row>
    <row r="998" spans="1:39" s="52" customFormat="1">
      <c r="A998" s="88"/>
      <c r="O998" s="60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</row>
    <row r="999" spans="1:39" s="52" customFormat="1">
      <c r="A999" s="88"/>
      <c r="O999" s="60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</row>
    <row r="1000" spans="1:39" s="52" customFormat="1">
      <c r="A1000" s="88"/>
      <c r="O1000" s="6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</row>
    <row r="1001" spans="1:39" s="52" customFormat="1">
      <c r="A1001" s="88"/>
      <c r="O1001" s="60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</row>
    <row r="1002" spans="1:39" s="52" customFormat="1">
      <c r="A1002" s="88"/>
      <c r="O1002" s="60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</row>
    <row r="1003" spans="1:39" s="52" customFormat="1">
      <c r="A1003" s="88"/>
      <c r="O1003" s="60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</row>
    <row r="1004" spans="1:39" s="52" customFormat="1">
      <c r="A1004" s="88"/>
      <c r="O1004" s="60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</row>
    <row r="1005" spans="1:39" s="52" customFormat="1">
      <c r="A1005" s="88"/>
      <c r="O1005" s="60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</row>
    <row r="1006" spans="1:39" s="52" customFormat="1">
      <c r="A1006" s="88"/>
      <c r="O1006" s="60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</row>
    <row r="1007" spans="1:39" s="52" customFormat="1">
      <c r="A1007" s="88"/>
      <c r="O1007" s="60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</row>
    <row r="1008" spans="1:39" s="52" customFormat="1">
      <c r="A1008" s="88"/>
      <c r="O1008" s="60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</row>
    <row r="1009" spans="1:39" s="52" customFormat="1">
      <c r="A1009" s="88"/>
      <c r="O1009" s="60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</row>
    <row r="1010" spans="1:39" s="52" customFormat="1">
      <c r="A1010" s="88"/>
      <c r="O1010" s="6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</row>
    <row r="1011" spans="1:39" s="52" customFormat="1">
      <c r="A1011" s="88"/>
      <c r="O1011" s="60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</row>
    <row r="1012" spans="1:39" s="52" customFormat="1">
      <c r="A1012" s="88"/>
      <c r="O1012" s="60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</row>
    <row r="1013" spans="1:39" s="52" customFormat="1">
      <c r="A1013" s="88"/>
      <c r="O1013" s="60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</row>
    <row r="1014" spans="1:39" s="52" customFormat="1">
      <c r="A1014" s="88"/>
      <c r="O1014" s="60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</row>
    <row r="1015" spans="1:39" s="52" customFormat="1">
      <c r="A1015" s="88"/>
      <c r="O1015" s="60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</row>
    <row r="1016" spans="1:39" s="52" customFormat="1">
      <c r="A1016" s="88"/>
      <c r="O1016" s="60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</row>
    <row r="1017" spans="1:39" s="52" customFormat="1">
      <c r="A1017" s="88"/>
      <c r="O1017" s="60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</row>
    <row r="1018" spans="1:39" s="52" customFormat="1">
      <c r="A1018" s="88"/>
      <c r="O1018" s="60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</row>
    <row r="1019" spans="1:39" s="52" customFormat="1">
      <c r="A1019" s="88"/>
      <c r="O1019" s="60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</row>
    <row r="1020" spans="1:39" s="52" customFormat="1">
      <c r="A1020" s="88"/>
      <c r="O1020" s="6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</row>
    <row r="1021" spans="1:39" s="52" customFormat="1">
      <c r="A1021" s="88"/>
      <c r="O1021" s="60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</row>
    <row r="1022" spans="1:39" s="52" customFormat="1">
      <c r="A1022" s="88"/>
      <c r="O1022" s="60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</row>
    <row r="1023" spans="1:39" s="52" customFormat="1">
      <c r="A1023" s="88"/>
      <c r="O1023" s="60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</row>
    <row r="1024" spans="1:39" s="52" customFormat="1">
      <c r="A1024" s="88"/>
      <c r="O1024" s="60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</row>
    <row r="1025" spans="1:39" s="52" customFormat="1">
      <c r="A1025" s="88"/>
      <c r="O1025" s="60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</row>
    <row r="1026" spans="1:39" s="52" customFormat="1">
      <c r="A1026" s="88"/>
      <c r="O1026" s="60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</row>
    <row r="1027" spans="1:39" s="52" customFormat="1">
      <c r="A1027" s="88"/>
      <c r="O1027" s="60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</row>
    <row r="1028" spans="1:39" s="52" customFormat="1">
      <c r="A1028" s="88"/>
      <c r="O1028" s="60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</row>
    <row r="1029" spans="1:39" s="52" customFormat="1">
      <c r="A1029" s="88"/>
      <c r="O1029" s="60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</row>
    <row r="1030" spans="1:39" s="52" customFormat="1">
      <c r="A1030" s="88"/>
      <c r="O1030" s="6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</row>
    <row r="1031" spans="1:39" s="52" customFormat="1">
      <c r="A1031" s="88"/>
      <c r="O1031" s="60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</row>
    <row r="1032" spans="1:39" s="52" customFormat="1">
      <c r="A1032" s="88"/>
      <c r="O1032" s="60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</row>
    <row r="1033" spans="1:39" s="52" customFormat="1">
      <c r="A1033" s="88"/>
      <c r="O1033" s="60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</row>
    <row r="1034" spans="1:39" s="52" customFormat="1">
      <c r="A1034" s="88"/>
      <c r="O1034" s="60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</row>
    <row r="1035" spans="1:39" s="52" customFormat="1">
      <c r="A1035" s="88"/>
      <c r="O1035" s="60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</row>
    <row r="1036" spans="1:39" s="52" customFormat="1">
      <c r="A1036" s="88"/>
      <c r="O1036" s="60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</row>
    <row r="1037" spans="1:39" s="52" customFormat="1">
      <c r="A1037" s="88"/>
      <c r="O1037" s="60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</row>
    <row r="1038" spans="1:39" s="52" customFormat="1">
      <c r="A1038" s="88"/>
      <c r="O1038" s="60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</row>
    <row r="1039" spans="1:39" s="52" customFormat="1">
      <c r="A1039" s="88"/>
      <c r="O1039" s="60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</row>
    <row r="1040" spans="1:39" s="52" customFormat="1">
      <c r="A1040" s="88"/>
      <c r="O1040" s="6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</row>
    <row r="1041" spans="1:39" s="52" customFormat="1">
      <c r="A1041" s="88"/>
      <c r="O1041" s="60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</row>
    <row r="1042" spans="1:39" s="52" customFormat="1">
      <c r="A1042" s="88"/>
      <c r="O1042" s="60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</row>
    <row r="1043" spans="1:39" s="52" customFormat="1">
      <c r="A1043" s="88"/>
      <c r="O1043" s="60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</row>
    <row r="1044" spans="1:39" s="52" customFormat="1">
      <c r="A1044" s="88"/>
      <c r="O1044" s="60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</row>
    <row r="1045" spans="1:39" s="52" customFormat="1">
      <c r="A1045" s="88"/>
      <c r="O1045" s="60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</row>
    <row r="1046" spans="1:39" s="52" customFormat="1">
      <c r="A1046" s="88"/>
      <c r="O1046" s="60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</row>
    <row r="1047" spans="1:39" s="52" customFormat="1">
      <c r="A1047" s="88"/>
      <c r="O1047" s="60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</row>
    <row r="1048" spans="1:39" s="52" customFormat="1">
      <c r="A1048" s="88"/>
      <c r="O1048" s="60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</row>
    <row r="1049" spans="1:39" s="52" customFormat="1">
      <c r="A1049" s="88"/>
      <c r="O1049" s="60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</row>
    <row r="1050" spans="1:39" s="52" customFormat="1">
      <c r="A1050" s="88"/>
      <c r="O1050" s="6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</row>
    <row r="1051" spans="1:39" s="52" customFormat="1">
      <c r="A1051" s="88"/>
      <c r="O1051" s="60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</row>
    <row r="1052" spans="1:39" s="52" customFormat="1">
      <c r="A1052" s="88"/>
      <c r="O1052" s="60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</row>
    <row r="1053" spans="1:39" s="52" customFormat="1">
      <c r="A1053" s="88"/>
      <c r="O1053" s="60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</row>
    <row r="1054" spans="1:39" s="52" customFormat="1">
      <c r="A1054" s="88"/>
      <c r="O1054" s="60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</row>
    <row r="1055" spans="1:39" s="52" customFormat="1">
      <c r="A1055" s="88"/>
      <c r="O1055" s="60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</row>
    <row r="1056" spans="1:39" s="52" customFormat="1">
      <c r="A1056" s="88"/>
      <c r="O1056" s="60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</row>
    <row r="1057" spans="1:39" s="52" customFormat="1">
      <c r="A1057" s="88"/>
      <c r="O1057" s="60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</row>
    <row r="1058" spans="1:39" s="52" customFormat="1">
      <c r="A1058" s="88"/>
      <c r="O1058" s="60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</row>
    <row r="1059" spans="1:39" s="52" customFormat="1">
      <c r="A1059" s="88"/>
      <c r="O1059" s="60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</row>
    <row r="1060" spans="1:39" s="52" customFormat="1">
      <c r="A1060" s="88"/>
      <c r="O1060" s="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</row>
    <row r="1061" spans="1:39" s="52" customFormat="1">
      <c r="A1061" s="88"/>
      <c r="O1061" s="60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</row>
    <row r="1062" spans="1:39" s="52" customFormat="1">
      <c r="A1062" s="88"/>
      <c r="O1062" s="60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</row>
    <row r="1063" spans="1:39" s="52" customFormat="1">
      <c r="A1063" s="88"/>
      <c r="O1063" s="60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</row>
    <row r="1064" spans="1:39" s="52" customFormat="1">
      <c r="A1064" s="88"/>
      <c r="O1064" s="60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</row>
    <row r="1065" spans="1:39" s="52" customFormat="1">
      <c r="A1065" s="88"/>
      <c r="O1065" s="60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</row>
    <row r="1066" spans="1:39" s="52" customFormat="1">
      <c r="A1066" s="88"/>
      <c r="O1066" s="60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</row>
    <row r="1067" spans="1:39" s="52" customFormat="1">
      <c r="A1067" s="88"/>
      <c r="O1067" s="60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</row>
    <row r="1068" spans="1:39" s="52" customFormat="1">
      <c r="A1068" s="88"/>
      <c r="O1068" s="60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</row>
    <row r="1069" spans="1:39" s="52" customFormat="1">
      <c r="A1069" s="88"/>
      <c r="O1069" s="60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</row>
    <row r="1070" spans="1:39" s="52" customFormat="1">
      <c r="A1070" s="88"/>
      <c r="O1070" s="6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</row>
    <row r="1071" spans="1:39" s="52" customFormat="1">
      <c r="A1071" s="88"/>
      <c r="O1071" s="60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</row>
    <row r="1072" spans="1:39" s="52" customFormat="1">
      <c r="A1072" s="88"/>
      <c r="O1072" s="60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</row>
    <row r="1073" spans="1:39" s="52" customFormat="1">
      <c r="A1073" s="88"/>
      <c r="O1073" s="60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</row>
    <row r="1074" spans="1:39" s="52" customFormat="1">
      <c r="A1074" s="88"/>
      <c r="O1074" s="60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</row>
    <row r="1075" spans="1:39" s="52" customFormat="1">
      <c r="A1075" s="88"/>
      <c r="O1075" s="60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</row>
    <row r="1076" spans="1:39" s="52" customFormat="1">
      <c r="A1076" s="88"/>
      <c r="O1076" s="60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</row>
    <row r="1077" spans="1:39" s="52" customFormat="1">
      <c r="A1077" s="88"/>
      <c r="O1077" s="60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</row>
    <row r="1078" spans="1:39" s="52" customFormat="1">
      <c r="A1078" s="88"/>
      <c r="O1078" s="60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</row>
    <row r="1079" spans="1:39" s="52" customFormat="1">
      <c r="A1079" s="88"/>
      <c r="O1079" s="60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</row>
    <row r="1080" spans="1:39" s="52" customFormat="1">
      <c r="A1080" s="88"/>
      <c r="O1080" s="6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</row>
    <row r="1081" spans="1:39" s="52" customFormat="1">
      <c r="A1081" s="88"/>
      <c r="O1081" s="60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</row>
    <row r="1082" spans="1:39" s="52" customFormat="1">
      <c r="A1082" s="88"/>
      <c r="O1082" s="60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</row>
    <row r="1083" spans="1:39" s="52" customFormat="1">
      <c r="A1083" s="88"/>
      <c r="O1083" s="60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</row>
    <row r="1084" spans="1:39" s="52" customFormat="1">
      <c r="A1084" s="88"/>
      <c r="O1084" s="60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  <c r="AM1084"/>
    </row>
    <row r="1085" spans="1:39" s="52" customFormat="1">
      <c r="A1085" s="88"/>
      <c r="O1085" s="60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  <c r="AM1085"/>
    </row>
    <row r="1086" spans="1:39" s="52" customFormat="1">
      <c r="A1086" s="88"/>
      <c r="O1086" s="60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  <c r="AM1086"/>
    </row>
    <row r="1087" spans="1:39" s="52" customFormat="1">
      <c r="A1087" s="88"/>
      <c r="O1087" s="60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  <c r="AM1087"/>
    </row>
    <row r="1088" spans="1:39" s="52" customFormat="1">
      <c r="A1088" s="88"/>
      <c r="O1088" s="60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</row>
    <row r="1089" spans="1:39" s="52" customFormat="1">
      <c r="A1089" s="88"/>
      <c r="O1089" s="60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</row>
    <row r="1090" spans="1:39" s="52" customFormat="1">
      <c r="A1090" s="88"/>
      <c r="O1090" s="6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</row>
    <row r="1091" spans="1:39" s="52" customFormat="1">
      <c r="A1091" s="88"/>
      <c r="O1091" s="60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</row>
    <row r="1092" spans="1:39" s="52" customFormat="1">
      <c r="A1092" s="88"/>
      <c r="O1092" s="60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</row>
    <row r="1093" spans="1:39" s="52" customFormat="1">
      <c r="A1093" s="88"/>
      <c r="O1093" s="60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</row>
    <row r="1094" spans="1:39" s="52" customFormat="1">
      <c r="A1094" s="88"/>
      <c r="O1094" s="60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</row>
    <row r="1095" spans="1:39" s="52" customFormat="1">
      <c r="A1095" s="88"/>
      <c r="O1095" s="60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  <c r="AM1095"/>
    </row>
    <row r="1096" spans="1:39" s="52" customFormat="1">
      <c r="A1096" s="88"/>
      <c r="O1096" s="60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</row>
    <row r="1097" spans="1:39" s="52" customFormat="1">
      <c r="A1097" s="88"/>
      <c r="O1097" s="60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  <c r="AM1097"/>
    </row>
    <row r="1098" spans="1:39" s="52" customFormat="1">
      <c r="A1098" s="88"/>
      <c r="O1098" s="60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  <c r="AM1098"/>
    </row>
    <row r="1099" spans="1:39" s="52" customFormat="1">
      <c r="A1099" s="88"/>
      <c r="O1099" s="60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</row>
    <row r="1100" spans="1:39" s="52" customFormat="1">
      <c r="A1100" s="88"/>
      <c r="O1100" s="6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</row>
    <row r="1101" spans="1:39" s="52" customFormat="1">
      <c r="A1101" s="88"/>
      <c r="O1101" s="60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</row>
    <row r="1102" spans="1:39" s="52" customFormat="1">
      <c r="A1102" s="88"/>
      <c r="O1102" s="60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</row>
    <row r="1103" spans="1:39" s="52" customFormat="1">
      <c r="A1103" s="88"/>
      <c r="O1103" s="60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</row>
    <row r="1104" spans="1:39" s="52" customFormat="1">
      <c r="A1104" s="88"/>
      <c r="O1104" s="60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</row>
    <row r="1105" spans="1:39" s="52" customFormat="1">
      <c r="A1105" s="88"/>
      <c r="O1105" s="60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</row>
    <row r="1106" spans="1:39" s="52" customFormat="1">
      <c r="A1106" s="88"/>
      <c r="O1106" s="60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</row>
    <row r="1107" spans="1:39" s="52" customFormat="1">
      <c r="A1107" s="88"/>
      <c r="O1107" s="60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</row>
    <row r="1108" spans="1:39" s="52" customFormat="1">
      <c r="A1108" s="88"/>
      <c r="O1108" s="60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  <c r="AM1108"/>
    </row>
    <row r="1109" spans="1:39" s="52" customFormat="1">
      <c r="A1109" s="88"/>
      <c r="O1109" s="60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  <c r="AM1109"/>
    </row>
    <row r="1110" spans="1:39" s="52" customFormat="1">
      <c r="A1110" s="88"/>
      <c r="O1110" s="6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  <c r="AM1110"/>
    </row>
    <row r="1111" spans="1:39" s="52" customFormat="1">
      <c r="A1111" s="88"/>
      <c r="O1111" s="60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</row>
    <row r="1112" spans="1:39" s="52" customFormat="1">
      <c r="A1112" s="88"/>
      <c r="O1112" s="60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</row>
    <row r="1113" spans="1:39" s="52" customFormat="1">
      <c r="A1113" s="88"/>
      <c r="O1113" s="60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  <c r="AM1113"/>
    </row>
    <row r="1114" spans="1:39" s="52" customFormat="1">
      <c r="A1114" s="88"/>
      <c r="O1114" s="60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  <c r="AM1114"/>
    </row>
    <row r="1115" spans="1:39" s="52" customFormat="1">
      <c r="A1115" s="88"/>
      <c r="O1115" s="60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</row>
    <row r="1116" spans="1:39" s="52" customFormat="1">
      <c r="A1116" s="88"/>
      <c r="O1116" s="60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</row>
    <row r="1117" spans="1:39" s="52" customFormat="1">
      <c r="A1117" s="88"/>
      <c r="O1117" s="60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</row>
    <row r="1118" spans="1:39" s="52" customFormat="1">
      <c r="A1118" s="88"/>
      <c r="O1118" s="60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</row>
    <row r="1119" spans="1:39" s="52" customFormat="1">
      <c r="A1119" s="88"/>
      <c r="O1119" s="60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</row>
    <row r="1120" spans="1:39" s="52" customFormat="1">
      <c r="A1120" s="88"/>
      <c r="O1120" s="6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</row>
    <row r="1121" spans="1:39" s="52" customFormat="1">
      <c r="A1121" s="88"/>
      <c r="O1121" s="60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</row>
    <row r="1122" spans="1:39" s="52" customFormat="1">
      <c r="A1122" s="88"/>
      <c r="O1122" s="60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</row>
    <row r="1123" spans="1:39" s="52" customFormat="1">
      <c r="A1123" s="88"/>
      <c r="O1123" s="60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</row>
    <row r="1124" spans="1:39" s="52" customFormat="1">
      <c r="A1124" s="88"/>
      <c r="O1124" s="60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</row>
    <row r="1125" spans="1:39" s="52" customFormat="1">
      <c r="A1125" s="88"/>
      <c r="O1125" s="60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</row>
    <row r="1126" spans="1:39" s="52" customFormat="1">
      <c r="A1126" s="88"/>
      <c r="O1126" s="60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</row>
    <row r="1127" spans="1:39" s="52" customFormat="1">
      <c r="A1127" s="88"/>
      <c r="O1127" s="60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</row>
    <row r="1128" spans="1:39" s="52" customFormat="1">
      <c r="A1128" s="88"/>
      <c r="O1128" s="60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</row>
    <row r="1129" spans="1:39" s="52" customFormat="1">
      <c r="A1129" s="88"/>
      <c r="O1129" s="60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</row>
    <row r="1130" spans="1:39" s="52" customFormat="1">
      <c r="A1130" s="88"/>
      <c r="O1130" s="6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</row>
    <row r="1131" spans="1:39" s="52" customFormat="1">
      <c r="A1131" s="88"/>
      <c r="O1131" s="60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</row>
    <row r="1132" spans="1:39" s="52" customFormat="1">
      <c r="A1132" s="88"/>
      <c r="O1132" s="60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</row>
    <row r="1133" spans="1:39" s="52" customFormat="1">
      <c r="A1133" s="88"/>
      <c r="O1133" s="60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</row>
    <row r="1134" spans="1:39" s="52" customFormat="1">
      <c r="A1134" s="88"/>
      <c r="O1134" s="60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</row>
    <row r="1135" spans="1:39" s="52" customFormat="1">
      <c r="A1135" s="88"/>
      <c r="O1135" s="60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</row>
    <row r="1136" spans="1:39" s="52" customFormat="1">
      <c r="A1136" s="88"/>
      <c r="O1136" s="60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</row>
    <row r="1137" spans="1:39" s="52" customFormat="1">
      <c r="A1137" s="88"/>
      <c r="O1137" s="60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</row>
    <row r="1138" spans="1:39" s="52" customFormat="1">
      <c r="A1138" s="88"/>
      <c r="O1138" s="60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</row>
    <row r="1139" spans="1:39" s="52" customFormat="1">
      <c r="A1139" s="88"/>
      <c r="O1139" s="60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</row>
    <row r="1140" spans="1:39" s="52" customFormat="1">
      <c r="A1140" s="88"/>
      <c r="O1140" s="6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</row>
    <row r="1141" spans="1:39" s="52" customFormat="1">
      <c r="A1141" s="88"/>
      <c r="O1141" s="60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</row>
    <row r="1142" spans="1:39" s="52" customFormat="1">
      <c r="A1142" s="88"/>
      <c r="O1142" s="60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</row>
    <row r="1143" spans="1:39" s="52" customFormat="1">
      <c r="A1143" s="88"/>
      <c r="O1143" s="60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</row>
    <row r="1144" spans="1:39" s="52" customFormat="1">
      <c r="A1144" s="88"/>
      <c r="O1144" s="60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</row>
    <row r="1145" spans="1:39" s="52" customFormat="1">
      <c r="A1145" s="88"/>
      <c r="O1145" s="60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</row>
    <row r="1146" spans="1:39" s="52" customFormat="1">
      <c r="A1146" s="88"/>
      <c r="O1146" s="60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</row>
    <row r="1147" spans="1:39" s="52" customFormat="1">
      <c r="A1147" s="88"/>
      <c r="O1147" s="60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</row>
    <row r="1148" spans="1:39" s="52" customFormat="1">
      <c r="A1148" s="88"/>
      <c r="O1148" s="60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</row>
    <row r="1149" spans="1:39" s="52" customFormat="1">
      <c r="A1149" s="88"/>
      <c r="O1149" s="60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</row>
    <row r="1150" spans="1:39" s="52" customFormat="1">
      <c r="A1150" s="88"/>
      <c r="O1150" s="6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</row>
    <row r="1151" spans="1:39" s="52" customFormat="1">
      <c r="A1151" s="88"/>
      <c r="O1151" s="60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</row>
    <row r="1152" spans="1:39" s="52" customFormat="1">
      <c r="A1152" s="88"/>
      <c r="O1152" s="60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</row>
    <row r="1153" spans="1:39" s="52" customFormat="1">
      <c r="A1153" s="88"/>
      <c r="O1153" s="60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</row>
    <row r="1154" spans="1:39" s="52" customFormat="1">
      <c r="A1154" s="88"/>
      <c r="O1154" s="60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</row>
    <row r="1155" spans="1:39" s="52" customFormat="1">
      <c r="A1155" s="88"/>
      <c r="O1155" s="60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</row>
    <row r="1156" spans="1:39" s="52" customFormat="1">
      <c r="A1156" s="88"/>
      <c r="O1156" s="60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</row>
    <row r="1157" spans="1:39" s="52" customFormat="1">
      <c r="A1157" s="88"/>
      <c r="O1157" s="60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</row>
    <row r="1158" spans="1:39" s="52" customFormat="1">
      <c r="A1158" s="88"/>
      <c r="O1158" s="60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</row>
    <row r="1159" spans="1:39" s="52" customFormat="1">
      <c r="A1159" s="88"/>
      <c r="O1159" s="60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</row>
    <row r="1160" spans="1:39" s="52" customFormat="1">
      <c r="A1160" s="88"/>
      <c r="O1160" s="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</row>
    <row r="1161" spans="1:39" s="52" customFormat="1">
      <c r="A1161" s="88"/>
      <c r="O1161" s="60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</row>
    <row r="1162" spans="1:39" s="52" customFormat="1">
      <c r="A1162" s="88"/>
      <c r="O1162" s="60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</row>
    <row r="1163" spans="1:39" s="52" customFormat="1">
      <c r="A1163" s="88"/>
      <c r="O1163" s="60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</row>
    <row r="1164" spans="1:39" s="52" customFormat="1">
      <c r="A1164" s="88"/>
      <c r="O1164" s="60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</row>
    <row r="1165" spans="1:39" s="52" customFormat="1">
      <c r="A1165" s="88"/>
      <c r="O1165" s="60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</row>
    <row r="1166" spans="1:39" s="52" customFormat="1">
      <c r="A1166" s="88"/>
      <c r="O1166" s="60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</row>
    <row r="1167" spans="1:39" s="52" customFormat="1">
      <c r="A1167" s="88"/>
      <c r="O1167" s="60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</row>
    <row r="1168" spans="1:39" s="52" customFormat="1">
      <c r="A1168" s="88"/>
      <c r="O1168" s="60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</row>
    <row r="1169" spans="1:39" s="52" customFormat="1">
      <c r="A1169" s="88"/>
      <c r="O1169" s="60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</row>
    <row r="1170" spans="1:39" s="52" customFormat="1">
      <c r="A1170" s="88"/>
      <c r="O1170" s="6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</row>
    <row r="1171" spans="1:39" s="52" customFormat="1">
      <c r="A1171" s="88"/>
      <c r="O1171" s="60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</row>
    <row r="1172" spans="1:39" s="52" customFormat="1">
      <c r="A1172" s="88"/>
      <c r="O1172" s="60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</row>
    <row r="1173" spans="1:39" s="52" customFormat="1">
      <c r="A1173" s="88"/>
      <c r="O1173" s="60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</row>
    <row r="1174" spans="1:39" s="52" customFormat="1">
      <c r="A1174" s="88"/>
      <c r="O1174" s="60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</row>
    <row r="1175" spans="1:39" s="52" customFormat="1">
      <c r="A1175" s="88"/>
      <c r="O1175" s="60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</row>
    <row r="1176" spans="1:39" s="52" customFormat="1">
      <c r="A1176" s="88"/>
      <c r="O1176" s="60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</row>
    <row r="1177" spans="1:39" s="52" customFormat="1">
      <c r="A1177" s="88"/>
      <c r="O1177" s="60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</row>
    <row r="1178" spans="1:39" s="52" customFormat="1">
      <c r="A1178" s="88"/>
      <c r="O1178" s="60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</row>
    <row r="1179" spans="1:39" s="52" customFormat="1">
      <c r="A1179" s="88"/>
      <c r="O1179" s="60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</row>
    <row r="1180" spans="1:39" s="52" customFormat="1">
      <c r="A1180" s="88"/>
      <c r="O1180" s="6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</row>
    <row r="1181" spans="1:39" s="52" customFormat="1">
      <c r="A1181" s="88"/>
      <c r="O1181" s="60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</row>
    <row r="1182" spans="1:39" s="52" customFormat="1">
      <c r="A1182" s="88"/>
      <c r="O1182" s="60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</row>
    <row r="1183" spans="1:39" s="52" customFormat="1">
      <c r="A1183" s="88"/>
      <c r="O1183" s="60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</row>
    <row r="1184" spans="1:39" s="52" customFormat="1">
      <c r="A1184" s="88"/>
      <c r="O1184" s="60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</row>
    <row r="1185" spans="1:39" s="52" customFormat="1">
      <c r="A1185" s="88"/>
      <c r="O1185" s="60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</row>
    <row r="1186" spans="1:39" s="52" customFormat="1">
      <c r="A1186" s="88"/>
      <c r="O1186" s="60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</row>
    <row r="1187" spans="1:39" s="52" customFormat="1">
      <c r="A1187" s="88"/>
      <c r="O1187" s="60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</row>
    <row r="1188" spans="1:39" s="52" customFormat="1">
      <c r="A1188" s="88"/>
      <c r="O1188" s="60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</row>
    <row r="1189" spans="1:39" s="52" customFormat="1">
      <c r="A1189" s="88"/>
      <c r="O1189" s="60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</row>
    <row r="1190" spans="1:39" s="52" customFormat="1">
      <c r="A1190" s="88"/>
      <c r="O1190" s="6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</row>
    <row r="1191" spans="1:39" s="52" customFormat="1">
      <c r="A1191" s="88"/>
      <c r="O1191" s="60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</row>
    <row r="1192" spans="1:39" s="52" customFormat="1">
      <c r="A1192" s="88"/>
      <c r="O1192" s="60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</row>
    <row r="1193" spans="1:39" s="52" customFormat="1">
      <c r="A1193" s="88"/>
      <c r="O1193" s="60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</row>
    <row r="1194" spans="1:39" s="52" customFormat="1">
      <c r="A1194" s="88"/>
      <c r="O1194" s="60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</row>
    <row r="1195" spans="1:39" s="52" customFormat="1">
      <c r="A1195" s="88"/>
      <c r="O1195" s="60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</row>
    <row r="1196" spans="1:39" s="52" customFormat="1">
      <c r="A1196" s="88"/>
      <c r="O1196" s="60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</row>
    <row r="1197" spans="1:39" s="52" customFormat="1">
      <c r="A1197" s="88"/>
      <c r="O1197" s="60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</row>
    <row r="1198" spans="1:39" s="52" customFormat="1">
      <c r="A1198" s="88"/>
      <c r="O1198" s="60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</row>
    <row r="1199" spans="1:39" s="52" customFormat="1">
      <c r="A1199" s="88"/>
      <c r="O1199" s="60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</row>
    <row r="1200" spans="1:39" s="52" customFormat="1">
      <c r="A1200" s="88"/>
      <c r="O1200" s="6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</row>
    <row r="1201" spans="1:39" s="52" customFormat="1">
      <c r="A1201" s="88"/>
      <c r="O1201" s="60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</row>
    <row r="1202" spans="1:39" s="52" customFormat="1">
      <c r="A1202" s="88"/>
      <c r="O1202" s="60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</row>
    <row r="1203" spans="1:39" s="52" customFormat="1">
      <c r="A1203" s="88"/>
      <c r="O1203" s="60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</row>
    <row r="1204" spans="1:39" s="52" customFormat="1">
      <c r="A1204" s="88"/>
      <c r="O1204" s="60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</row>
    <row r="1205" spans="1:39" s="52" customFormat="1">
      <c r="A1205" s="88"/>
      <c r="O1205" s="60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</row>
    <row r="1206" spans="1:39" s="52" customFormat="1">
      <c r="A1206" s="88"/>
      <c r="O1206" s="60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</row>
    <row r="1207" spans="1:39" s="52" customFormat="1">
      <c r="A1207" s="88"/>
      <c r="O1207" s="60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</row>
    <row r="1208" spans="1:39" s="52" customFormat="1">
      <c r="A1208" s="88"/>
      <c r="O1208" s="60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</row>
    <row r="1209" spans="1:39" s="52" customFormat="1">
      <c r="A1209" s="88"/>
      <c r="O1209" s="60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</row>
    <row r="1210" spans="1:39" s="52" customFormat="1">
      <c r="A1210" s="88"/>
      <c r="O1210" s="6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</row>
    <row r="1211" spans="1:39" s="52" customFormat="1">
      <c r="A1211" s="88"/>
      <c r="O1211" s="60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</row>
    <row r="1212" spans="1:39" s="52" customFormat="1">
      <c r="A1212" s="88"/>
      <c r="O1212" s="60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</row>
    <row r="1213" spans="1:39" s="52" customFormat="1">
      <c r="A1213" s="88"/>
      <c r="O1213" s="60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</row>
    <row r="1214" spans="1:39" s="52" customFormat="1">
      <c r="A1214" s="88"/>
      <c r="O1214" s="60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</row>
    <row r="1215" spans="1:39" s="52" customFormat="1">
      <c r="A1215" s="88"/>
      <c r="O1215" s="60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</row>
    <row r="1216" spans="1:39" s="52" customFormat="1">
      <c r="A1216" s="88"/>
      <c r="O1216" s="60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</row>
    <row r="1217" spans="1:39" s="52" customFormat="1">
      <c r="A1217" s="88"/>
      <c r="O1217" s="60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</row>
    <row r="1218" spans="1:39" s="52" customFormat="1">
      <c r="A1218" s="88"/>
      <c r="O1218" s="60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</row>
    <row r="1219" spans="1:39" s="52" customFormat="1">
      <c r="A1219" s="88"/>
      <c r="O1219" s="60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</row>
    <row r="1220" spans="1:39" s="52" customFormat="1">
      <c r="A1220" s="88"/>
      <c r="O1220" s="6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</row>
    <row r="1221" spans="1:39" s="52" customFormat="1">
      <c r="A1221" s="88"/>
      <c r="O1221" s="60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</row>
    <row r="1222" spans="1:39" s="52" customFormat="1">
      <c r="A1222" s="88"/>
      <c r="O1222" s="60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</row>
    <row r="1223" spans="1:39" s="52" customFormat="1">
      <c r="A1223" s="88"/>
      <c r="O1223" s="60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</row>
    <row r="1224" spans="1:39" s="52" customFormat="1">
      <c r="A1224" s="88"/>
      <c r="O1224" s="60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</row>
    <row r="1225" spans="1:39" s="52" customFormat="1">
      <c r="A1225" s="88"/>
      <c r="O1225" s="60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</row>
    <row r="1226" spans="1:39" s="52" customFormat="1">
      <c r="A1226" s="88"/>
      <c r="O1226" s="60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</row>
    <row r="1227" spans="1:39" s="52" customFormat="1">
      <c r="A1227" s="88"/>
      <c r="O1227" s="60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</row>
    <row r="1228" spans="1:39" s="52" customFormat="1">
      <c r="A1228" s="88"/>
      <c r="O1228" s="60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</row>
    <row r="1229" spans="1:39" s="52" customFormat="1">
      <c r="A1229" s="88"/>
      <c r="O1229" s="60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</row>
    <row r="1230" spans="1:39" s="52" customFormat="1">
      <c r="A1230" s="88"/>
      <c r="O1230" s="6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</row>
    <row r="1231" spans="1:39" s="52" customFormat="1">
      <c r="A1231" s="88"/>
      <c r="O1231" s="60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</row>
    <row r="1232" spans="1:39" s="52" customFormat="1">
      <c r="A1232" s="88"/>
      <c r="O1232" s="60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</row>
    <row r="1233" spans="1:39" s="52" customFormat="1">
      <c r="A1233" s="88"/>
      <c r="O1233" s="60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</row>
    <row r="1234" spans="1:39" s="52" customFormat="1">
      <c r="A1234" s="88"/>
      <c r="O1234" s="60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</row>
    <row r="1235" spans="1:39" s="52" customFormat="1">
      <c r="A1235" s="88"/>
      <c r="O1235" s="60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</row>
    <row r="1236" spans="1:39" s="52" customFormat="1">
      <c r="A1236" s="88"/>
      <c r="O1236" s="60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</row>
    <row r="1237" spans="1:39" s="52" customFormat="1">
      <c r="A1237" s="88"/>
      <c r="O1237" s="60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</row>
    <row r="1238" spans="1:39" s="52" customFormat="1">
      <c r="A1238" s="88"/>
      <c r="O1238" s="60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</row>
    <row r="1239" spans="1:39" s="52" customFormat="1">
      <c r="A1239" s="88"/>
      <c r="O1239" s="60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</row>
    <row r="1240" spans="1:39" s="52" customFormat="1">
      <c r="A1240" s="88"/>
      <c r="O1240" s="6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</row>
    <row r="1241" spans="1:39" s="52" customFormat="1">
      <c r="A1241" s="88"/>
      <c r="O1241" s="60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</row>
    <row r="1242" spans="1:39" s="52" customFormat="1">
      <c r="A1242" s="88"/>
      <c r="O1242" s="60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</row>
    <row r="1243" spans="1:39" s="52" customFormat="1">
      <c r="A1243" s="88"/>
      <c r="O1243" s="60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</row>
    <row r="1244" spans="1:39" s="52" customFormat="1">
      <c r="A1244" s="88"/>
      <c r="O1244" s="60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</row>
    <row r="1245" spans="1:39" s="52" customFormat="1">
      <c r="A1245" s="88"/>
      <c r="O1245" s="60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</row>
    <row r="1246" spans="1:39" s="52" customFormat="1">
      <c r="A1246" s="88"/>
      <c r="O1246" s="60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</row>
    <row r="1247" spans="1:39" s="52" customFormat="1">
      <c r="A1247" s="88"/>
      <c r="O1247" s="60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</row>
    <row r="1248" spans="1:39" s="52" customFormat="1">
      <c r="A1248" s="88"/>
      <c r="O1248" s="60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</row>
    <row r="1249" spans="1:39" s="52" customFormat="1">
      <c r="A1249" s="88"/>
      <c r="O1249" s="60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</row>
    <row r="1250" spans="1:39" s="52" customFormat="1">
      <c r="A1250" s="88"/>
      <c r="O1250" s="6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</row>
    <row r="1251" spans="1:39" s="52" customFormat="1">
      <c r="A1251" s="88"/>
      <c r="O1251" s="60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</row>
    <row r="1252" spans="1:39" s="52" customFormat="1">
      <c r="A1252" s="88"/>
      <c r="O1252" s="60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</row>
    <row r="1253" spans="1:39" s="52" customFormat="1">
      <c r="A1253" s="88"/>
      <c r="O1253" s="60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</row>
    <row r="1254" spans="1:39" s="52" customFormat="1">
      <c r="A1254" s="88"/>
      <c r="O1254" s="60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</row>
    <row r="1255" spans="1:39" s="52" customFormat="1">
      <c r="A1255" s="88"/>
      <c r="O1255" s="60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</row>
    <row r="1256" spans="1:39" s="52" customFormat="1">
      <c r="A1256" s="88"/>
      <c r="O1256" s="60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</row>
    <row r="1257" spans="1:39" s="52" customFormat="1">
      <c r="A1257" s="88"/>
      <c r="O1257" s="60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</row>
    <row r="1258" spans="1:39" s="52" customFormat="1">
      <c r="A1258" s="88"/>
      <c r="O1258" s="60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</row>
    <row r="1259" spans="1:39" s="52" customFormat="1">
      <c r="A1259" s="88"/>
      <c r="O1259" s="60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</row>
    <row r="1260" spans="1:39" s="52" customFormat="1">
      <c r="A1260" s="88"/>
      <c r="O1260" s="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</row>
    <row r="1261" spans="1:39" s="52" customFormat="1">
      <c r="A1261" s="88"/>
      <c r="O1261" s="60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</row>
    <row r="1262" spans="1:39" s="52" customFormat="1">
      <c r="A1262" s="88"/>
      <c r="O1262" s="60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</row>
    <row r="1263" spans="1:39" s="52" customFormat="1">
      <c r="A1263" s="88"/>
      <c r="O1263" s="60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</row>
    <row r="1264" spans="1:39" s="52" customFormat="1">
      <c r="A1264" s="88"/>
      <c r="O1264" s="60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</row>
    <row r="1265" spans="1:39" s="52" customFormat="1">
      <c r="A1265" s="88"/>
      <c r="O1265" s="60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</row>
    <row r="1266" spans="1:39" s="52" customFormat="1">
      <c r="A1266" s="88"/>
      <c r="O1266" s="60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</row>
    <row r="1267" spans="1:39" s="52" customFormat="1">
      <c r="A1267" s="88"/>
      <c r="O1267" s="60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</row>
    <row r="1268" spans="1:39" s="52" customFormat="1">
      <c r="A1268" s="88"/>
      <c r="O1268" s="60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</row>
    <row r="1269" spans="1:39" s="52" customFormat="1">
      <c r="A1269" s="88"/>
      <c r="O1269" s="60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</row>
    <row r="1270" spans="1:39" s="52" customFormat="1">
      <c r="A1270" s="88"/>
      <c r="O1270" s="6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</row>
    <row r="1271" spans="1:39" s="52" customFormat="1">
      <c r="A1271" s="88"/>
      <c r="O1271" s="60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</row>
    <row r="1272" spans="1:39" s="52" customFormat="1">
      <c r="A1272" s="88"/>
      <c r="O1272" s="60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</row>
    <row r="1273" spans="1:39" s="52" customFormat="1">
      <c r="A1273" s="88"/>
      <c r="O1273" s="60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</row>
    <row r="1274" spans="1:39" s="52" customFormat="1">
      <c r="A1274" s="88"/>
      <c r="O1274" s="60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</row>
    <row r="1275" spans="1:39" s="52" customFormat="1">
      <c r="A1275" s="88"/>
      <c r="O1275" s="60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</row>
    <row r="1276" spans="1:39" s="52" customFormat="1">
      <c r="A1276" s="88"/>
      <c r="O1276" s="60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</row>
    <row r="1277" spans="1:39" s="52" customFormat="1">
      <c r="A1277" s="88"/>
      <c r="O1277" s="60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</row>
    <row r="1278" spans="1:39" s="52" customFormat="1">
      <c r="A1278" s="88"/>
      <c r="O1278" s="60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</row>
    <row r="1279" spans="1:39" s="52" customFormat="1">
      <c r="A1279" s="88"/>
      <c r="O1279" s="60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</row>
    <row r="1280" spans="1:39" s="52" customFormat="1">
      <c r="A1280" s="88"/>
      <c r="O1280" s="6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</row>
    <row r="1281" spans="1:39" s="52" customFormat="1">
      <c r="A1281" s="88"/>
      <c r="O1281" s="60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</row>
    <row r="1282" spans="1:39" s="52" customFormat="1">
      <c r="A1282" s="88"/>
      <c r="O1282" s="60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</row>
    <row r="1283" spans="1:39" s="52" customFormat="1">
      <c r="A1283" s="88"/>
      <c r="O1283" s="60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</row>
    <row r="1284" spans="1:39" s="52" customFormat="1">
      <c r="A1284" s="88"/>
      <c r="O1284" s="60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</row>
    <row r="1285" spans="1:39" s="52" customFormat="1">
      <c r="A1285" s="88"/>
      <c r="O1285" s="60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</row>
    <row r="1286" spans="1:39" s="52" customFormat="1">
      <c r="A1286" s="88"/>
      <c r="O1286" s="60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</row>
    <row r="1287" spans="1:39" s="52" customFormat="1">
      <c r="A1287" s="88"/>
      <c r="O1287" s="60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</row>
    <row r="1288" spans="1:39" s="52" customFormat="1">
      <c r="A1288" s="88"/>
      <c r="O1288" s="60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</row>
    <row r="1289" spans="1:39" s="52" customFormat="1">
      <c r="A1289" s="88"/>
      <c r="O1289" s="60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</row>
    <row r="1290" spans="1:39" s="52" customFormat="1">
      <c r="A1290" s="88"/>
      <c r="O1290" s="6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</row>
    <row r="1291" spans="1:39" s="52" customFormat="1">
      <c r="A1291" s="88"/>
      <c r="O1291" s="60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</row>
    <row r="1292" spans="1:39" s="52" customFormat="1">
      <c r="A1292" s="88"/>
      <c r="O1292" s="60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</row>
    <row r="1293" spans="1:39" s="52" customFormat="1">
      <c r="A1293" s="88"/>
      <c r="O1293" s="60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</row>
    <row r="1294" spans="1:39" s="52" customFormat="1">
      <c r="A1294" s="88"/>
      <c r="O1294" s="60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</row>
    <row r="1295" spans="1:39" s="52" customFormat="1">
      <c r="A1295" s="88"/>
      <c r="O1295" s="60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</row>
    <row r="1296" spans="1:39" s="52" customFormat="1">
      <c r="A1296" s="88"/>
      <c r="O1296" s="60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</row>
    <row r="1297" spans="1:39" s="52" customFormat="1">
      <c r="A1297" s="88"/>
      <c r="O1297" s="60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</row>
    <row r="1298" spans="1:39" s="52" customFormat="1">
      <c r="A1298" s="88"/>
      <c r="O1298" s="60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</row>
    <row r="1299" spans="1:39" s="52" customFormat="1">
      <c r="A1299" s="88"/>
      <c r="O1299" s="60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</row>
    <row r="1300" spans="1:39" s="52" customFormat="1">
      <c r="A1300" s="88"/>
      <c r="O1300" s="6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</row>
    <row r="1301" spans="1:39" s="52" customFormat="1">
      <c r="A1301" s="88"/>
      <c r="O1301" s="60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</row>
    <row r="1302" spans="1:39" s="52" customFormat="1">
      <c r="A1302" s="88"/>
      <c r="O1302" s="60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</row>
    <row r="1303" spans="1:39" s="52" customFormat="1">
      <c r="A1303" s="88"/>
      <c r="O1303" s="60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</row>
    <row r="1304" spans="1:39" s="52" customFormat="1">
      <c r="A1304" s="88"/>
      <c r="O1304" s="60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</row>
    <row r="1305" spans="1:39" s="52" customFormat="1">
      <c r="A1305" s="88"/>
      <c r="O1305" s="60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</row>
    <row r="1306" spans="1:39" s="52" customFormat="1">
      <c r="A1306" s="88"/>
      <c r="O1306" s="60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</row>
    <row r="1307" spans="1:39" s="52" customFormat="1">
      <c r="A1307" s="88"/>
      <c r="O1307" s="60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</row>
    <row r="1308" spans="1:39" s="52" customFormat="1">
      <c r="A1308" s="88"/>
      <c r="O1308" s="60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</row>
    <row r="1309" spans="1:39" s="52" customFormat="1">
      <c r="A1309" s="88"/>
      <c r="O1309" s="60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</row>
    <row r="1310" spans="1:39" s="52" customFormat="1">
      <c r="A1310" s="88"/>
      <c r="O1310" s="6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</row>
    <row r="1311" spans="1:39" s="52" customFormat="1">
      <c r="A1311" s="88"/>
      <c r="O1311" s="60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</row>
    <row r="1312" spans="1:39" s="52" customFormat="1">
      <c r="A1312" s="88"/>
      <c r="O1312" s="60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</row>
    <row r="1313" spans="1:39" s="52" customFormat="1">
      <c r="A1313" s="88"/>
      <c r="O1313" s="60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</row>
    <row r="1314" spans="1:39" s="52" customFormat="1">
      <c r="A1314" s="88"/>
      <c r="O1314" s="60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</row>
    <row r="1315" spans="1:39" s="52" customFormat="1">
      <c r="A1315" s="88"/>
      <c r="O1315" s="60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</row>
    <row r="1316" spans="1:39" s="52" customFormat="1">
      <c r="A1316" s="88"/>
      <c r="O1316" s="60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</row>
    <row r="1317" spans="1:39" s="52" customFormat="1">
      <c r="A1317" s="88"/>
      <c r="O1317" s="60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</row>
    <row r="1318" spans="1:39" s="52" customFormat="1">
      <c r="A1318" s="88"/>
      <c r="O1318" s="60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</row>
    <row r="1319" spans="1:39" s="52" customFormat="1">
      <c r="A1319" s="88"/>
      <c r="O1319" s="60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</row>
    <row r="1320" spans="1:39" s="52" customFormat="1">
      <c r="A1320" s="88"/>
      <c r="O1320" s="6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</row>
    <row r="1321" spans="1:39" s="52" customFormat="1">
      <c r="A1321" s="88"/>
      <c r="O1321" s="60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</row>
    <row r="1322" spans="1:39" s="52" customFormat="1">
      <c r="A1322" s="88"/>
      <c r="O1322" s="60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</row>
    <row r="1323" spans="1:39" s="52" customFormat="1">
      <c r="A1323" s="88"/>
      <c r="O1323" s="60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</row>
    <row r="1324" spans="1:39" s="52" customFormat="1">
      <c r="A1324" s="88"/>
      <c r="O1324" s="60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</row>
    <row r="1325" spans="1:39" s="52" customFormat="1">
      <c r="A1325" s="88"/>
      <c r="O1325" s="60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</row>
    <row r="1326" spans="1:39" s="52" customFormat="1">
      <c r="A1326" s="88"/>
      <c r="O1326" s="60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</row>
    <row r="1327" spans="1:39" s="52" customFormat="1">
      <c r="A1327" s="88"/>
      <c r="O1327" s="60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</row>
    <row r="1328" spans="1:39" s="52" customFormat="1">
      <c r="A1328" s="88"/>
      <c r="O1328" s="60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</row>
    <row r="1329" spans="1:39" s="52" customFormat="1">
      <c r="A1329" s="88"/>
      <c r="O1329" s="60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</row>
    <row r="1330" spans="1:39" s="52" customFormat="1">
      <c r="A1330" s="88"/>
      <c r="O1330" s="6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</row>
    <row r="1331" spans="1:39" s="52" customFormat="1">
      <c r="A1331" s="88"/>
      <c r="O1331" s="60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</row>
    <row r="1332" spans="1:39" s="52" customFormat="1">
      <c r="A1332" s="88"/>
      <c r="O1332" s="60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</row>
    <row r="1333" spans="1:39" s="52" customFormat="1">
      <c r="A1333" s="88"/>
      <c r="O1333" s="60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</row>
    <row r="1334" spans="1:39" s="52" customFormat="1">
      <c r="A1334" s="88"/>
      <c r="O1334" s="60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</row>
    <row r="1335" spans="1:39" s="52" customFormat="1">
      <c r="A1335" s="88"/>
      <c r="O1335" s="60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</row>
    <row r="1336" spans="1:39" s="52" customFormat="1">
      <c r="A1336" s="88"/>
      <c r="O1336" s="60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</row>
    <row r="1337" spans="1:39" s="52" customFormat="1">
      <c r="A1337" s="88"/>
      <c r="O1337" s="60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</row>
    <row r="1338" spans="1:39" s="52" customFormat="1">
      <c r="A1338" s="88"/>
      <c r="O1338" s="60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</row>
    <row r="1339" spans="1:39" s="52" customFormat="1">
      <c r="A1339" s="88"/>
      <c r="O1339" s="60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</row>
    <row r="1340" spans="1:39" s="52" customFormat="1">
      <c r="A1340" s="88"/>
      <c r="O1340" s="6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</row>
    <row r="1341" spans="1:39" s="52" customFormat="1">
      <c r="A1341" s="88"/>
      <c r="O1341" s="60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</row>
    <row r="1342" spans="1:39" s="52" customFormat="1">
      <c r="A1342" s="88"/>
      <c r="O1342" s="60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</row>
    <row r="1343" spans="1:39" s="52" customFormat="1">
      <c r="A1343" s="88"/>
      <c r="O1343" s="60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</row>
    <row r="1344" spans="1:39" s="52" customFormat="1">
      <c r="A1344" s="88"/>
      <c r="O1344" s="60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</row>
    <row r="1345" spans="1:39" s="52" customFormat="1">
      <c r="A1345" s="88"/>
      <c r="O1345" s="60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</row>
    <row r="1346" spans="1:39" s="52" customFormat="1">
      <c r="A1346" s="88"/>
      <c r="O1346" s="60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</row>
    <row r="1347" spans="1:39" s="52" customFormat="1">
      <c r="A1347" s="88"/>
      <c r="O1347" s="60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</row>
    <row r="1348" spans="1:39" s="52" customFormat="1">
      <c r="A1348" s="88"/>
      <c r="O1348" s="60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</row>
    <row r="1349" spans="1:39" s="52" customFormat="1">
      <c r="A1349" s="88"/>
      <c r="O1349" s="60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</row>
    <row r="1350" spans="1:39" s="52" customFormat="1">
      <c r="A1350" s="88"/>
      <c r="O1350" s="6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</row>
    <row r="1351" spans="1:39" s="52" customFormat="1">
      <c r="A1351" s="88"/>
      <c r="O1351" s="60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</row>
    <row r="1352" spans="1:39" s="52" customFormat="1">
      <c r="A1352" s="88"/>
      <c r="O1352" s="60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</row>
    <row r="1353" spans="1:39" s="52" customFormat="1">
      <c r="A1353" s="88"/>
      <c r="O1353" s="60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</row>
    <row r="1354" spans="1:39" s="52" customFormat="1">
      <c r="A1354" s="88"/>
      <c r="O1354" s="60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</row>
    <row r="1355" spans="1:39" s="52" customFormat="1">
      <c r="A1355" s="88"/>
      <c r="O1355" s="60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</row>
    <row r="1356" spans="1:39" s="52" customFormat="1">
      <c r="A1356" s="88"/>
      <c r="O1356" s="60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</row>
    <row r="1357" spans="1:39" s="52" customFormat="1">
      <c r="A1357" s="88"/>
      <c r="O1357" s="60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</row>
    <row r="1358" spans="1:39" s="52" customFormat="1">
      <c r="A1358" s="88"/>
      <c r="O1358" s="60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</row>
    <row r="1359" spans="1:39" s="52" customFormat="1">
      <c r="A1359" s="88"/>
      <c r="O1359" s="60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</row>
    <row r="1360" spans="1:39" s="52" customFormat="1">
      <c r="A1360" s="88"/>
      <c r="O1360" s="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</row>
    <row r="1361" spans="1:39" s="52" customFormat="1">
      <c r="A1361" s="88"/>
      <c r="O1361" s="60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</row>
    <row r="1362" spans="1:39" s="52" customFormat="1">
      <c r="A1362" s="88"/>
      <c r="O1362" s="60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</row>
    <row r="1363" spans="1:39" s="52" customFormat="1">
      <c r="A1363" s="88"/>
      <c r="O1363" s="60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</row>
    <row r="1364" spans="1:39" s="52" customFormat="1">
      <c r="A1364" s="88"/>
      <c r="O1364" s="60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</row>
    <row r="1365" spans="1:39" s="52" customFormat="1">
      <c r="A1365" s="88"/>
      <c r="O1365" s="60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</row>
    <row r="1366" spans="1:39" s="52" customFormat="1">
      <c r="A1366" s="88"/>
      <c r="O1366" s="60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</row>
    <row r="1367" spans="1:39" s="52" customFormat="1">
      <c r="A1367" s="88"/>
      <c r="O1367" s="60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</row>
    <row r="1368" spans="1:39" s="52" customFormat="1">
      <c r="A1368" s="88"/>
      <c r="O1368" s="60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</row>
    <row r="1369" spans="1:39" s="52" customFormat="1">
      <c r="A1369" s="88"/>
      <c r="O1369" s="60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</row>
    <row r="1370" spans="1:39" s="52" customFormat="1">
      <c r="A1370" s="88"/>
      <c r="O1370" s="6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</row>
    <row r="1371" spans="1:39" s="52" customFormat="1">
      <c r="A1371" s="88"/>
      <c r="O1371" s="60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</row>
    <row r="1372" spans="1:39" s="52" customFormat="1">
      <c r="A1372" s="88"/>
      <c r="O1372" s="60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</row>
    <row r="1373" spans="1:39" s="52" customFormat="1">
      <c r="A1373" s="88"/>
      <c r="O1373" s="60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</row>
    <row r="1374" spans="1:39" s="52" customFormat="1">
      <c r="A1374" s="88"/>
      <c r="O1374" s="60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</row>
    <row r="1375" spans="1:39" s="52" customFormat="1">
      <c r="A1375" s="88"/>
      <c r="O1375" s="60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</row>
    <row r="1376" spans="1:39" s="52" customFormat="1">
      <c r="A1376" s="88"/>
      <c r="O1376" s="60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</row>
    <row r="1377" spans="1:39" s="52" customFormat="1">
      <c r="A1377" s="88"/>
      <c r="O1377" s="60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</row>
    <row r="1378" spans="1:39" s="52" customFormat="1">
      <c r="A1378" s="88"/>
      <c r="O1378" s="60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</row>
    <row r="1379" spans="1:39" s="52" customFormat="1">
      <c r="A1379" s="88"/>
      <c r="O1379" s="60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</row>
    <row r="1380" spans="1:39" s="52" customFormat="1">
      <c r="A1380" s="88"/>
      <c r="O1380" s="6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</row>
    <row r="1381" spans="1:39" s="52" customFormat="1">
      <c r="A1381" s="88"/>
      <c r="O1381" s="60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</row>
    <row r="1382" spans="1:39" s="52" customFormat="1">
      <c r="A1382" s="88"/>
      <c r="O1382" s="60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</row>
    <row r="1383" spans="1:39" s="52" customFormat="1">
      <c r="A1383" s="88"/>
      <c r="O1383" s="60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</row>
    <row r="1384" spans="1:39" s="52" customFormat="1">
      <c r="A1384" s="88"/>
      <c r="O1384" s="60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</row>
    <row r="1385" spans="1:39" s="52" customFormat="1">
      <c r="A1385" s="88"/>
      <c r="O1385" s="60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</row>
    <row r="1386" spans="1:39" s="52" customFormat="1">
      <c r="A1386" s="88"/>
      <c r="O1386" s="60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</row>
    <row r="1387" spans="1:39" s="52" customFormat="1">
      <c r="A1387" s="88"/>
      <c r="O1387" s="60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</row>
    <row r="1388" spans="1:39" s="52" customFormat="1">
      <c r="A1388" s="88"/>
      <c r="O1388" s="60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</row>
    <row r="1389" spans="1:39" s="52" customFormat="1">
      <c r="A1389" s="88"/>
      <c r="O1389" s="60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</row>
    <row r="1390" spans="1:39" s="52" customFormat="1">
      <c r="A1390" s="88"/>
      <c r="O1390" s="6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</row>
    <row r="1391" spans="1:39" s="52" customFormat="1">
      <c r="A1391" s="88"/>
      <c r="O1391" s="60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</row>
    <row r="1392" spans="1:39" s="52" customFormat="1">
      <c r="A1392" s="88"/>
      <c r="O1392" s="60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</row>
    <row r="1393" spans="1:39" s="52" customFormat="1">
      <c r="A1393" s="88"/>
      <c r="O1393" s="60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</row>
    <row r="1394" spans="1:39" s="52" customFormat="1">
      <c r="A1394" s="88"/>
      <c r="O1394" s="60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</row>
    <row r="1395" spans="1:39" s="52" customFormat="1">
      <c r="A1395" s="88"/>
      <c r="O1395" s="60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</row>
    <row r="1396" spans="1:39" s="52" customFormat="1">
      <c r="A1396" s="88"/>
      <c r="O1396" s="60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</row>
    <row r="1397" spans="1:39" s="52" customFormat="1">
      <c r="A1397" s="88"/>
      <c r="O1397" s="60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</row>
    <row r="1398" spans="1:39" s="52" customFormat="1">
      <c r="A1398" s="88"/>
      <c r="O1398" s="60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</row>
    <row r="1399" spans="1:39" s="52" customFormat="1">
      <c r="A1399" s="88"/>
      <c r="O1399" s="60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</row>
    <row r="1400" spans="1:39" s="52" customFormat="1">
      <c r="A1400" s="88"/>
      <c r="O1400" s="6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</row>
    <row r="1401" spans="1:39" s="52" customFormat="1">
      <c r="A1401" s="88"/>
      <c r="O1401" s="60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</row>
    <row r="1402" spans="1:39" s="52" customFormat="1">
      <c r="A1402" s="88"/>
      <c r="O1402" s="60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</row>
    <row r="1403" spans="1:39" s="52" customFormat="1">
      <c r="A1403" s="88"/>
      <c r="O1403" s="60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</row>
    <row r="1404" spans="1:39" s="52" customFormat="1">
      <c r="A1404" s="88"/>
      <c r="O1404" s="60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</row>
    <row r="1405" spans="1:39" s="52" customFormat="1">
      <c r="A1405" s="88"/>
      <c r="O1405" s="60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</row>
    <row r="1406" spans="1:39" s="52" customFormat="1">
      <c r="A1406" s="88"/>
      <c r="O1406" s="60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</row>
    <row r="1407" spans="1:39" s="52" customFormat="1">
      <c r="A1407" s="88"/>
      <c r="O1407" s="60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</row>
    <row r="1408" spans="1:39" s="52" customFormat="1">
      <c r="A1408" s="88"/>
      <c r="O1408" s="60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</row>
    <row r="1409" spans="1:39" s="52" customFormat="1">
      <c r="A1409" s="88"/>
      <c r="O1409" s="60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</row>
    <row r="1410" spans="1:39" s="52" customFormat="1">
      <c r="A1410" s="88"/>
      <c r="O1410" s="6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</row>
    <row r="1411" spans="1:39" s="52" customFormat="1">
      <c r="A1411" s="88"/>
      <c r="O1411" s="60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</row>
    <row r="1412" spans="1:39" s="52" customFormat="1">
      <c r="A1412" s="88"/>
      <c r="O1412" s="60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</row>
    <row r="1413" spans="1:39" s="52" customFormat="1">
      <c r="A1413" s="88"/>
      <c r="O1413" s="60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</row>
    <row r="1414" spans="1:39" s="52" customFormat="1">
      <c r="A1414" s="88"/>
      <c r="O1414" s="60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</row>
    <row r="1415" spans="1:39" s="52" customFormat="1">
      <c r="A1415" s="88"/>
      <c r="O1415" s="60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</row>
    <row r="1416" spans="1:39" s="52" customFormat="1">
      <c r="A1416" s="88"/>
      <c r="O1416" s="60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</row>
    <row r="1417" spans="1:39" s="52" customFormat="1">
      <c r="A1417" s="88"/>
      <c r="O1417" s="60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</row>
    <row r="1418" spans="1:39" s="52" customFormat="1">
      <c r="A1418" s="88"/>
      <c r="O1418" s="60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</row>
    <row r="1419" spans="1:39" s="52" customFormat="1">
      <c r="A1419" s="88"/>
      <c r="O1419" s="60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</row>
    <row r="1420" spans="1:39" s="52" customFormat="1">
      <c r="A1420" s="88"/>
      <c r="O1420" s="6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</row>
    <row r="1421" spans="1:39" s="52" customFormat="1">
      <c r="A1421" s="88"/>
      <c r="O1421" s="60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</row>
    <row r="1422" spans="1:39" s="52" customFormat="1">
      <c r="A1422" s="88"/>
      <c r="O1422" s="60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</row>
    <row r="1423" spans="1:39" s="52" customFormat="1">
      <c r="A1423" s="88"/>
      <c r="O1423" s="60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</row>
    <row r="1424" spans="1:39" s="52" customFormat="1">
      <c r="A1424" s="88"/>
      <c r="O1424" s="60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</row>
    <row r="1425" spans="1:39" s="52" customFormat="1">
      <c r="A1425" s="88"/>
      <c r="O1425" s="60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</row>
    <row r="1426" spans="1:39" s="52" customFormat="1">
      <c r="A1426" s="88"/>
      <c r="O1426" s="60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</row>
    <row r="1427" spans="1:39" s="52" customFormat="1">
      <c r="A1427" s="88"/>
      <c r="O1427" s="60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</row>
    <row r="1428" spans="1:39" s="52" customFormat="1">
      <c r="A1428" s="88"/>
      <c r="O1428" s="60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</row>
    <row r="1429" spans="1:39" s="52" customFormat="1">
      <c r="A1429" s="88"/>
      <c r="O1429" s="60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</row>
    <row r="1430" spans="1:39" s="52" customFormat="1">
      <c r="A1430" s="88"/>
      <c r="O1430" s="6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</row>
    <row r="1431" spans="1:39" s="52" customFormat="1">
      <c r="A1431" s="88"/>
      <c r="O1431" s="60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</row>
    <row r="1432" spans="1:39" s="52" customFormat="1">
      <c r="A1432" s="88"/>
      <c r="O1432" s="60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</row>
    <row r="1433" spans="1:39" s="52" customFormat="1">
      <c r="A1433" s="88"/>
      <c r="O1433" s="60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</row>
    <row r="1434" spans="1:39" s="52" customFormat="1">
      <c r="A1434" s="88"/>
      <c r="O1434" s="60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</row>
    <row r="1435" spans="1:39" s="52" customFormat="1">
      <c r="A1435" s="88"/>
      <c r="O1435" s="60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</row>
    <row r="1436" spans="1:39" s="52" customFormat="1">
      <c r="A1436" s="88"/>
      <c r="O1436" s="60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</row>
    <row r="1437" spans="1:39" s="52" customFormat="1">
      <c r="A1437" s="88"/>
      <c r="O1437" s="60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</row>
    <row r="1438" spans="1:39" s="52" customFormat="1">
      <c r="A1438" s="88"/>
      <c r="O1438" s="60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</row>
    <row r="1439" spans="1:39" s="52" customFormat="1">
      <c r="A1439" s="88"/>
      <c r="O1439" s="60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</row>
    <row r="1440" spans="1:39" s="52" customFormat="1">
      <c r="A1440" s="88"/>
      <c r="O1440" s="6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</row>
    <row r="1441" spans="1:39" s="52" customFormat="1">
      <c r="A1441" s="88"/>
      <c r="O1441" s="60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</row>
    <row r="1442" spans="1:39" s="52" customFormat="1">
      <c r="A1442" s="88"/>
      <c r="O1442" s="60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</row>
    <row r="1443" spans="1:39" s="52" customFormat="1">
      <c r="A1443" s="88"/>
      <c r="O1443" s="60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</row>
    <row r="1444" spans="1:39" s="52" customFormat="1">
      <c r="A1444" s="88"/>
      <c r="O1444" s="60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</row>
    <row r="1445" spans="1:39" s="52" customFormat="1">
      <c r="A1445" s="88"/>
      <c r="O1445" s="60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</row>
    <row r="1446" spans="1:39" s="52" customFormat="1">
      <c r="A1446" s="88"/>
      <c r="O1446" s="60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</row>
    <row r="1447" spans="1:39" s="52" customFormat="1">
      <c r="A1447" s="88"/>
      <c r="O1447" s="60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</row>
    <row r="1448" spans="1:39" s="52" customFormat="1">
      <c r="A1448" s="88"/>
      <c r="O1448" s="60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</row>
    <row r="1449" spans="1:39" s="52" customFormat="1">
      <c r="A1449" s="88"/>
      <c r="O1449" s="60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</row>
    <row r="1450" spans="1:39" s="52" customFormat="1">
      <c r="A1450" s="88"/>
      <c r="O1450" s="6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</row>
    <row r="1451" spans="1:39" s="52" customFormat="1">
      <c r="A1451" s="88"/>
      <c r="O1451" s="60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</row>
    <row r="1452" spans="1:39" s="52" customFormat="1">
      <c r="A1452" s="88"/>
      <c r="O1452" s="60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</row>
    <row r="1453" spans="1:39" s="52" customFormat="1">
      <c r="A1453" s="88"/>
      <c r="O1453" s="60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</row>
  </sheetData>
  <mergeCells count="11">
    <mergeCell ref="AB14:AL19"/>
    <mergeCell ref="AB21:AL21"/>
    <mergeCell ref="A1:AM1"/>
    <mergeCell ref="AB2:AH2"/>
    <mergeCell ref="AI2:AJ2"/>
    <mergeCell ref="R8:Z11"/>
    <mergeCell ref="A10:A12"/>
    <mergeCell ref="B10:B11"/>
    <mergeCell ref="C10:C11"/>
    <mergeCell ref="N10:N11"/>
    <mergeCell ref="O10:O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AM886"/>
  <sheetViews>
    <sheetView zoomScaleNormal="100" workbookViewId="0">
      <pane ySplit="12" topLeftCell="A13" activePane="bottomLeft" state="frozen"/>
      <selection activeCell="C13" sqref="C13:O42"/>
      <selection pane="bottomLeft" activeCell="B13" sqref="B13:B756"/>
    </sheetView>
  </sheetViews>
  <sheetFormatPr defaultColWidth="8.85546875" defaultRowHeight="15"/>
  <cols>
    <col min="1" max="1" width="19.28515625" style="52" customWidth="1"/>
    <col min="2" max="2" width="15.42578125" style="52" customWidth="1"/>
    <col min="3" max="3" width="17.28515625" style="52" customWidth="1"/>
    <col min="4" max="4" width="13.5703125" style="52" hidden="1" customWidth="1"/>
    <col min="5" max="5" width="15" style="52" hidden="1" customWidth="1"/>
    <col min="6" max="6" width="12" style="52" hidden="1" customWidth="1"/>
    <col min="7" max="7" width="11" style="52" hidden="1" customWidth="1"/>
    <col min="8" max="11" width="9.140625" style="52" hidden="1" customWidth="1"/>
    <col min="12" max="12" width="12.85546875" style="52" hidden="1" customWidth="1"/>
    <col min="13" max="13" width="9.140625" style="52" hidden="1" customWidth="1"/>
    <col min="14" max="14" width="12.85546875" style="52" customWidth="1"/>
    <col min="15" max="15" width="20.85546875" style="52" customWidth="1"/>
    <col min="16" max="16" width="9.140625" style="52" hidden="1" customWidth="1"/>
    <col min="17" max="20" width="9.140625" hidden="1" customWidth="1"/>
    <col min="21" max="22" width="12.5703125" hidden="1" customWidth="1"/>
    <col min="23" max="23" width="15.5703125" hidden="1" customWidth="1"/>
    <col min="24" max="24" width="11.140625" hidden="1" customWidth="1"/>
    <col min="25" max="26" width="9.140625" hidden="1" customWidth="1"/>
    <col min="27" max="27" width="3.42578125" customWidth="1"/>
    <col min="28" max="28" width="9.140625" customWidth="1"/>
    <col min="29" max="29" width="4.140625" customWidth="1"/>
    <col min="31" max="31" width="4.7109375" customWidth="1"/>
    <col min="32" max="32" width="13.5703125" customWidth="1"/>
    <col min="33" max="33" width="5.5703125" customWidth="1"/>
    <col min="34" max="34" width="8.42578125" customWidth="1"/>
    <col min="35" max="35" width="5.140625" customWidth="1"/>
    <col min="37" max="37" width="5" customWidth="1"/>
    <col min="39" max="39" width="7.7109375" customWidth="1"/>
  </cols>
  <sheetData>
    <row r="1" spans="1:39" ht="45" customHeight="1" thickBot="1">
      <c r="A1" s="179" t="s">
        <v>137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</row>
    <row r="2" spans="1:39" ht="15.75" thickBot="1">
      <c r="A2" s="51" t="s">
        <v>138</v>
      </c>
      <c r="AB2" s="180" t="s">
        <v>139</v>
      </c>
      <c r="AC2" s="181"/>
      <c r="AD2" s="181"/>
      <c r="AE2" s="181"/>
      <c r="AF2" s="181"/>
      <c r="AG2" s="181"/>
      <c r="AH2" s="182"/>
      <c r="AI2" s="183">
        <v>29</v>
      </c>
      <c r="AJ2" s="184"/>
      <c r="AK2" s="52"/>
      <c r="AL2" s="52"/>
    </row>
    <row r="3" spans="1:39" hidden="1">
      <c r="A3" s="53"/>
      <c r="B3" s="54" t="s">
        <v>94</v>
      </c>
      <c r="C3" s="54" t="s">
        <v>111</v>
      </c>
      <c r="D3" s="54" t="s">
        <v>112</v>
      </c>
      <c r="E3" s="54" t="s">
        <v>113</v>
      </c>
      <c r="F3" s="54" t="s">
        <v>121</v>
      </c>
      <c r="P3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</row>
    <row r="4" spans="1:39" ht="15" hidden="1" customHeight="1">
      <c r="A4" s="53" t="s">
        <v>99</v>
      </c>
      <c r="B4" s="56">
        <v>0</v>
      </c>
      <c r="C4" s="56">
        <v>20</v>
      </c>
      <c r="D4" s="56">
        <v>40</v>
      </c>
      <c r="E4" s="56">
        <v>365</v>
      </c>
      <c r="F4" s="56">
        <v>800</v>
      </c>
      <c r="P4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</row>
    <row r="5" spans="1:39" ht="15" hidden="1" customHeight="1">
      <c r="A5" s="53" t="s">
        <v>100</v>
      </c>
      <c r="B5" s="56">
        <v>20</v>
      </c>
      <c r="C5" s="56">
        <v>40</v>
      </c>
      <c r="D5" s="56">
        <v>365</v>
      </c>
      <c r="E5" s="56">
        <v>800</v>
      </c>
      <c r="F5" s="56">
        <v>2100</v>
      </c>
      <c r="P5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</row>
    <row r="6" spans="1:39" ht="15" hidden="1" customHeight="1">
      <c r="A6" s="53" t="s">
        <v>101</v>
      </c>
      <c r="B6" s="56">
        <v>0</v>
      </c>
      <c r="C6" s="56">
        <v>41</v>
      </c>
      <c r="D6" s="56">
        <v>81</v>
      </c>
      <c r="E6" s="56">
        <v>121</v>
      </c>
      <c r="F6" s="56">
        <v>201</v>
      </c>
      <c r="P6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</row>
    <row r="7" spans="1:39" ht="15" hidden="1" customHeight="1">
      <c r="A7" s="53" t="s">
        <v>102</v>
      </c>
      <c r="B7" s="56">
        <v>40</v>
      </c>
      <c r="C7" s="56">
        <v>80</v>
      </c>
      <c r="D7" s="56">
        <v>120</v>
      </c>
      <c r="E7" s="56">
        <v>200</v>
      </c>
      <c r="F7" s="56">
        <v>399</v>
      </c>
      <c r="P7" s="57"/>
      <c r="R7" s="57"/>
      <c r="S7" s="57"/>
      <c r="T7" s="57"/>
      <c r="U7" s="57"/>
      <c r="V7" s="57"/>
      <c r="W7" s="57"/>
      <c r="X7" s="57"/>
      <c r="Y7" s="57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</row>
    <row r="8" spans="1:39" ht="15" customHeight="1">
      <c r="A8" s="51" t="s">
        <v>140</v>
      </c>
      <c r="Q8" s="58"/>
      <c r="R8" s="185" t="s">
        <v>104</v>
      </c>
      <c r="S8" s="185"/>
      <c r="T8" s="185"/>
      <c r="U8" s="185"/>
      <c r="V8" s="185"/>
      <c r="W8" s="185"/>
      <c r="X8" s="185"/>
      <c r="Y8" s="185"/>
      <c r="Z8" s="185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</row>
    <row r="9" spans="1:39" ht="15" customHeight="1" thickBot="1">
      <c r="Q9" s="58"/>
      <c r="R9" s="185"/>
      <c r="S9" s="185"/>
      <c r="T9" s="185"/>
      <c r="U9" s="185"/>
      <c r="V9" s="185"/>
      <c r="W9" s="185"/>
      <c r="X9" s="185"/>
      <c r="Y9" s="185"/>
      <c r="Z9" s="185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</row>
    <row r="10" spans="1:39" ht="15" customHeight="1" thickBot="1">
      <c r="A10" s="186" t="s">
        <v>105</v>
      </c>
      <c r="B10" s="188" t="s">
        <v>106</v>
      </c>
      <c r="C10" s="188" t="s">
        <v>141</v>
      </c>
      <c r="N10" s="192" t="s">
        <v>109</v>
      </c>
      <c r="O10" s="199" t="s">
        <v>142</v>
      </c>
      <c r="Q10" s="58"/>
      <c r="R10" s="185"/>
      <c r="S10" s="185"/>
      <c r="T10" s="185"/>
      <c r="U10" s="185"/>
      <c r="V10" s="185"/>
      <c r="W10" s="185"/>
      <c r="X10" s="185"/>
      <c r="Y10" s="185"/>
      <c r="Z10" s="185"/>
      <c r="AA10" s="52"/>
      <c r="AB10" s="59" t="s">
        <v>94</v>
      </c>
      <c r="AC10" s="60"/>
      <c r="AD10" s="59" t="s">
        <v>95</v>
      </c>
      <c r="AE10" s="60"/>
      <c r="AF10" s="59" t="s">
        <v>96</v>
      </c>
      <c r="AG10" s="60"/>
      <c r="AH10" s="59" t="s">
        <v>97</v>
      </c>
      <c r="AI10" s="60"/>
      <c r="AJ10" s="59" t="s">
        <v>98</v>
      </c>
      <c r="AK10" s="60"/>
    </row>
    <row r="11" spans="1:39" ht="15.75" thickBot="1">
      <c r="A11" s="187"/>
      <c r="B11" s="189"/>
      <c r="C11" s="18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193"/>
      <c r="O11" s="200"/>
      <c r="Q11" s="58"/>
      <c r="R11" s="185"/>
      <c r="S11" s="185"/>
      <c r="T11" s="185"/>
      <c r="U11" s="185"/>
      <c r="V11" s="185"/>
      <c r="W11" s="185"/>
      <c r="X11" s="185"/>
      <c r="Y11" s="185"/>
      <c r="Z11" s="185"/>
      <c r="AA11" s="52"/>
      <c r="AB11" s="61">
        <f>R46/AI2</f>
        <v>1</v>
      </c>
      <c r="AC11" s="60"/>
      <c r="AD11" s="61">
        <f>T46/AI2</f>
        <v>0</v>
      </c>
      <c r="AE11" s="60"/>
      <c r="AF11" s="61">
        <f>V46/AI2</f>
        <v>0</v>
      </c>
      <c r="AG11" s="60"/>
      <c r="AH11" s="61">
        <f>X46/AI2</f>
        <v>0</v>
      </c>
      <c r="AI11" s="60"/>
      <c r="AJ11" s="61">
        <f>Z46/AI2</f>
        <v>0</v>
      </c>
      <c r="AK11" s="60"/>
      <c r="AL11" s="52"/>
      <c r="AM11" s="52"/>
    </row>
    <row r="12" spans="1:39" ht="15.75" thickBot="1">
      <c r="A12" s="187"/>
      <c r="B12" s="62" t="s">
        <v>114</v>
      </c>
      <c r="C12" s="62" t="s">
        <v>114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4" t="s">
        <v>115</v>
      </c>
      <c r="O12" s="201"/>
      <c r="Q12" s="55" t="s">
        <v>116</v>
      </c>
      <c r="R12" s="55" t="s">
        <v>94</v>
      </c>
      <c r="S12" s="55" t="s">
        <v>117</v>
      </c>
      <c r="T12" s="55" t="s">
        <v>111</v>
      </c>
      <c r="U12" s="55" t="s">
        <v>118</v>
      </c>
      <c r="V12" s="55" t="s">
        <v>112</v>
      </c>
      <c r="W12" s="55" t="s">
        <v>119</v>
      </c>
      <c r="X12" s="55" t="s">
        <v>113</v>
      </c>
      <c r="Y12" s="55" t="s">
        <v>120</v>
      </c>
      <c r="Z12" s="55" t="s">
        <v>121</v>
      </c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</row>
    <row r="13" spans="1:39" ht="15.75" thickBot="1">
      <c r="A13" s="65">
        <v>43862</v>
      </c>
      <c r="B13" s="66">
        <f>Parâmetros!I2*0.04*64.0638</f>
        <v>5.3813592000000003</v>
      </c>
      <c r="C13" s="106">
        <f>AVERAGE(B13:B36)</f>
        <v>5.0386178700000004</v>
      </c>
      <c r="D13" s="107">
        <f t="shared" ref="D13:D41" si="0">(((C13-$B$4)/($B$5-$B$4))*($B$7-$B$6))+$B$6</f>
        <v>10.077235740000001</v>
      </c>
      <c r="E13" s="108" t="str">
        <f>IF(AND(D13&lt;40.02,D13&gt;=0),"1","0")</f>
        <v>1</v>
      </c>
      <c r="F13" s="109">
        <f t="shared" ref="F13:F41" si="1">(((C13-$C$4)/($C$5-$C$4))*($C$7-$C$6))+$C$6</f>
        <v>11.8253048465</v>
      </c>
      <c r="G13" s="108" t="str">
        <f>IF(AND(F13&lt;80.019,F13&gt;=41.01),"1","0")</f>
        <v>0</v>
      </c>
      <c r="H13" s="109">
        <f t="shared" ref="H13:H41" si="2">(((C13-$D$4)/($D$5-$D$4))*($D$7-$D$6))+$D$6</f>
        <v>76.804634144399998</v>
      </c>
      <c r="I13" s="108" t="str">
        <f>IF(AND(H13&lt;120.001,H13&gt;81),"1","0")</f>
        <v>0</v>
      </c>
      <c r="J13" s="109">
        <f t="shared" ref="J13:J41" si="3">(((C13-$E$4)/($E$5-$E$4))*($E$7-$E$6))+$E$6</f>
        <v>55.627703015471255</v>
      </c>
      <c r="K13" s="108" t="str">
        <f>IF(AND(J13&lt;=200,J13&gt;=121.001),"1","0")</f>
        <v>0</v>
      </c>
      <c r="L13" s="109">
        <f t="shared" ref="L13:L41" si="4">(((C13-$F$4)/($F$5-$F$4))*($F$7-$F$6))+$F$6</f>
        <v>79.921266414046158</v>
      </c>
      <c r="M13" s="66" t="str">
        <f>IF(AND(L13&lt;999.67673,L13&gt;201),"1","0")</f>
        <v>0</v>
      </c>
      <c r="N13" s="70">
        <f t="shared" ref="N13:N41" si="5">(D13*E13)+(F13*G13)+(H13*I13)+(J13*K13)+(L13*M13)</f>
        <v>10.077235740000001</v>
      </c>
      <c r="O13" s="64">
        <v>125</v>
      </c>
      <c r="Q13" s="71" t="str">
        <f>IF(AND(N13&lt;40.5,N13&gt;=0),"1","0")</f>
        <v>1</v>
      </c>
      <c r="R13" s="71">
        <f t="shared" ref="R13:R41" si="6">Q13*1</f>
        <v>1</v>
      </c>
      <c r="S13" s="71" t="str">
        <f>IF(AND(N13&lt;80.5,N13&gt;=40.5),"1","0")</f>
        <v>0</v>
      </c>
      <c r="T13" s="71">
        <f t="shared" ref="T13:T41" si="7">S13*1</f>
        <v>0</v>
      </c>
      <c r="U13" s="71" t="str">
        <f>IF(AND(N13&lt;120.5,N13&gt;=80.5),"1","0")</f>
        <v>0</v>
      </c>
      <c r="V13" s="71">
        <f t="shared" ref="V13:V41" si="8">U13*1</f>
        <v>0</v>
      </c>
      <c r="W13" s="71" t="str">
        <f>IF(AND(N13&lt;200.5,N13&gt;=120.5),"1","0")</f>
        <v>0</v>
      </c>
      <c r="X13" s="71">
        <f t="shared" ref="X13:X41" si="9">W13*1</f>
        <v>0</v>
      </c>
      <c r="Y13" s="71" t="str">
        <f>IF(AND(N13&lt;999,N13&gt;=200.5),"1","0")</f>
        <v>0</v>
      </c>
      <c r="Z13" s="71">
        <f t="shared" ref="Z13:Z41" si="10">Y13*1</f>
        <v>0</v>
      </c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</row>
    <row r="14" spans="1:39" ht="15.75" thickBot="1">
      <c r="A14" s="72">
        <v>43863</v>
      </c>
      <c r="B14" s="66">
        <f>Parâmetros!I3*0.04*64.0638</f>
        <v>5.2788571200000005</v>
      </c>
      <c r="C14" s="97">
        <f>AVERAGE(B37:B60)</f>
        <v>5.2895344199999998</v>
      </c>
      <c r="D14" s="101">
        <f t="shared" si="0"/>
        <v>10.579068839999998</v>
      </c>
      <c r="E14" s="60" t="str">
        <f t="shared" ref="E14:E41" si="11">IF(AND(D14&lt;40.02,D14&gt;=0),"1","0")</f>
        <v>1</v>
      </c>
      <c r="F14" s="69">
        <f t="shared" si="1"/>
        <v>12.314592119</v>
      </c>
      <c r="G14" s="60" t="str">
        <f t="shared" ref="G14:G41" si="12">IF(AND(F14&lt;80.019,F14&gt;=41.01),"1","0")</f>
        <v>0</v>
      </c>
      <c r="H14" s="69">
        <f t="shared" si="2"/>
        <v>76.834744130399997</v>
      </c>
      <c r="I14" s="60" t="str">
        <f t="shared" ref="I14:I41" si="13">IF(AND(H14&lt;120.001,H14&gt;81),"1","0")</f>
        <v>0</v>
      </c>
      <c r="J14" s="69">
        <f t="shared" si="3"/>
        <v>55.673271768229881</v>
      </c>
      <c r="K14" s="60" t="str">
        <f t="shared" ref="K14:K41" si="14">IF(AND(J14&lt;=200,J14&gt;=121.001),"1","0")</f>
        <v>0</v>
      </c>
      <c r="L14" s="69">
        <f t="shared" si="4"/>
        <v>79.95948293473846</v>
      </c>
      <c r="M14" s="73" t="str">
        <f t="shared" ref="M14:M41" si="15">IF(AND(L14&lt;999.67673,L14&gt;201),"1","0")</f>
        <v>0</v>
      </c>
      <c r="N14" s="76">
        <f t="shared" si="5"/>
        <v>10.579068839999998</v>
      </c>
      <c r="O14" s="77">
        <v>125</v>
      </c>
      <c r="Q14" s="71" t="str">
        <f t="shared" ref="Q14:Q41" si="16">IF(AND(N14&lt;40.5,N14&gt;=0),"1","0")</f>
        <v>1</v>
      </c>
      <c r="R14" s="71">
        <f t="shared" si="6"/>
        <v>1</v>
      </c>
      <c r="S14" s="71" t="str">
        <f t="shared" ref="S14:S41" si="17">IF(AND(N14&lt;80.5,N14&gt;=40.5),"1","0")</f>
        <v>0</v>
      </c>
      <c r="T14" s="71">
        <f t="shared" si="7"/>
        <v>0</v>
      </c>
      <c r="U14" s="71" t="str">
        <f t="shared" ref="U14:U41" si="18">IF(AND(N14&lt;120.5,N14&gt;=80.5),"1","0")</f>
        <v>0</v>
      </c>
      <c r="V14" s="71">
        <f t="shared" si="8"/>
        <v>0</v>
      </c>
      <c r="W14" s="71" t="str">
        <f t="shared" ref="W14:W41" si="19">IF(AND(N14&lt;200.5,N14&gt;=120.5),"1","0")</f>
        <v>0</v>
      </c>
      <c r="X14" s="71">
        <f t="shared" si="9"/>
        <v>0</v>
      </c>
      <c r="Y14" s="71" t="str">
        <f t="shared" ref="Y14:Y41" si="20">IF(AND(N14&lt;999,N14&gt;=200.5),"1","0")</f>
        <v>0</v>
      </c>
      <c r="Z14" s="71">
        <f t="shared" si="10"/>
        <v>0</v>
      </c>
      <c r="AA14" s="52"/>
      <c r="AB14" s="167" t="s">
        <v>143</v>
      </c>
      <c r="AC14" s="168"/>
      <c r="AD14" s="168"/>
      <c r="AE14" s="168"/>
      <c r="AF14" s="168"/>
      <c r="AG14" s="168"/>
      <c r="AH14" s="168"/>
      <c r="AI14" s="168"/>
      <c r="AJ14" s="168"/>
      <c r="AK14" s="168"/>
      <c r="AL14" s="169"/>
      <c r="AM14" s="52"/>
    </row>
    <row r="15" spans="1:39" ht="15.75" thickBot="1">
      <c r="A15" s="72">
        <v>43864</v>
      </c>
      <c r="B15" s="66">
        <f>Parâmetros!I4*0.04*64.0638</f>
        <v>5.3557336799999993</v>
      </c>
      <c r="C15" s="97">
        <f>AVERAGE(B61:B84)</f>
        <v>4.5891035400000009</v>
      </c>
      <c r="D15" s="101">
        <f t="shared" si="0"/>
        <v>9.1782070800000017</v>
      </c>
      <c r="E15" s="60" t="str">
        <f t="shared" si="11"/>
        <v>1</v>
      </c>
      <c r="F15" s="69">
        <f t="shared" si="1"/>
        <v>10.948751902999998</v>
      </c>
      <c r="G15" s="60" t="str">
        <f t="shared" si="12"/>
        <v>0</v>
      </c>
      <c r="H15" s="69">
        <f t="shared" si="2"/>
        <v>76.750692424800008</v>
      </c>
      <c r="I15" s="60" t="str">
        <f t="shared" si="13"/>
        <v>0</v>
      </c>
      <c r="J15" s="69">
        <f t="shared" si="3"/>
        <v>55.546067079678167</v>
      </c>
      <c r="K15" s="60" t="str">
        <f t="shared" si="14"/>
        <v>0</v>
      </c>
      <c r="L15" s="69">
        <f t="shared" si="4"/>
        <v>79.852801923784625</v>
      </c>
      <c r="M15" s="73" t="str">
        <f t="shared" si="15"/>
        <v>0</v>
      </c>
      <c r="N15" s="76">
        <f t="shared" si="5"/>
        <v>9.1782070800000017</v>
      </c>
      <c r="O15" s="77">
        <v>125</v>
      </c>
      <c r="Q15" s="71" t="str">
        <f t="shared" si="16"/>
        <v>1</v>
      </c>
      <c r="R15" s="71">
        <f t="shared" si="6"/>
        <v>1</v>
      </c>
      <c r="S15" s="71" t="str">
        <f t="shared" si="17"/>
        <v>0</v>
      </c>
      <c r="T15" s="71">
        <f t="shared" si="7"/>
        <v>0</v>
      </c>
      <c r="U15" s="71" t="str">
        <f t="shared" si="18"/>
        <v>0</v>
      </c>
      <c r="V15" s="71">
        <f t="shared" si="8"/>
        <v>0</v>
      </c>
      <c r="W15" s="71" t="str">
        <f t="shared" si="19"/>
        <v>0</v>
      </c>
      <c r="X15" s="71">
        <f t="shared" si="9"/>
        <v>0</v>
      </c>
      <c r="Y15" s="71" t="str">
        <f t="shared" si="20"/>
        <v>0</v>
      </c>
      <c r="Z15" s="71">
        <f t="shared" si="10"/>
        <v>0</v>
      </c>
      <c r="AA15" s="52"/>
      <c r="AB15" s="170"/>
      <c r="AC15" s="171"/>
      <c r="AD15" s="171"/>
      <c r="AE15" s="171"/>
      <c r="AF15" s="171"/>
      <c r="AG15" s="171"/>
      <c r="AH15" s="171"/>
      <c r="AI15" s="171"/>
      <c r="AJ15" s="171"/>
      <c r="AK15" s="171"/>
      <c r="AL15" s="172"/>
      <c r="AM15" s="52"/>
    </row>
    <row r="16" spans="1:39" ht="15.75" thickBot="1">
      <c r="A16" s="72">
        <v>43865</v>
      </c>
      <c r="B16" s="66">
        <f>Parâmetros!I5*0.04*64.0638</f>
        <v>5.2276060800000002</v>
      </c>
      <c r="C16" s="97">
        <f>AVERAGE(B85:B108)</f>
        <v>6.215256329999999</v>
      </c>
      <c r="D16" s="101">
        <f t="shared" si="0"/>
        <v>12.430512659999998</v>
      </c>
      <c r="E16" s="60" t="str">
        <f t="shared" si="11"/>
        <v>1</v>
      </c>
      <c r="F16" s="69">
        <f t="shared" si="1"/>
        <v>14.119749843499996</v>
      </c>
      <c r="G16" s="60" t="str">
        <f t="shared" si="12"/>
        <v>0</v>
      </c>
      <c r="H16" s="69">
        <f t="shared" si="2"/>
        <v>76.9458307596</v>
      </c>
      <c r="I16" s="60" t="str">
        <f t="shared" si="13"/>
        <v>0</v>
      </c>
      <c r="J16" s="69">
        <f t="shared" si="3"/>
        <v>55.841391379471261</v>
      </c>
      <c r="K16" s="60" t="str">
        <f t="shared" si="14"/>
        <v>0</v>
      </c>
      <c r="L16" s="69">
        <f t="shared" si="4"/>
        <v>80.10047750256922</v>
      </c>
      <c r="M16" s="73" t="str">
        <f t="shared" si="15"/>
        <v>0</v>
      </c>
      <c r="N16" s="76">
        <f t="shared" si="5"/>
        <v>12.430512659999998</v>
      </c>
      <c r="O16" s="77">
        <v>125</v>
      </c>
      <c r="Q16" s="71" t="str">
        <f t="shared" si="16"/>
        <v>1</v>
      </c>
      <c r="R16" s="71">
        <f t="shared" si="6"/>
        <v>1</v>
      </c>
      <c r="S16" s="71" t="str">
        <f t="shared" si="17"/>
        <v>0</v>
      </c>
      <c r="T16" s="71">
        <f t="shared" si="7"/>
        <v>0</v>
      </c>
      <c r="U16" s="71" t="str">
        <f t="shared" si="18"/>
        <v>0</v>
      </c>
      <c r="V16" s="71">
        <f t="shared" si="8"/>
        <v>0</v>
      </c>
      <c r="W16" s="71" t="str">
        <f t="shared" si="19"/>
        <v>0</v>
      </c>
      <c r="X16" s="71">
        <f t="shared" si="9"/>
        <v>0</v>
      </c>
      <c r="Y16" s="71" t="str">
        <f t="shared" si="20"/>
        <v>0</v>
      </c>
      <c r="Z16" s="71">
        <f t="shared" si="10"/>
        <v>0</v>
      </c>
      <c r="AA16" s="52"/>
      <c r="AB16" s="170"/>
      <c r="AC16" s="171"/>
      <c r="AD16" s="171"/>
      <c r="AE16" s="171"/>
      <c r="AF16" s="171"/>
      <c r="AG16" s="171"/>
      <c r="AH16" s="171"/>
      <c r="AI16" s="171"/>
      <c r="AJ16" s="171"/>
      <c r="AK16" s="171"/>
      <c r="AL16" s="172"/>
      <c r="AM16" s="52"/>
    </row>
    <row r="17" spans="1:39" ht="15.75" thickBot="1">
      <c r="A17" s="72">
        <v>43866</v>
      </c>
      <c r="B17" s="66">
        <f>Parâmetros!I6*0.04*64.0638</f>
        <v>5.2276060800000002</v>
      </c>
      <c r="C17" s="97">
        <f>AVERAGE(B109:B132)</f>
        <v>4.8090559199999996</v>
      </c>
      <c r="D17" s="101">
        <f t="shared" si="0"/>
        <v>9.6181118399999992</v>
      </c>
      <c r="E17" s="60" t="str">
        <f t="shared" si="11"/>
        <v>1</v>
      </c>
      <c r="F17" s="69">
        <f t="shared" si="1"/>
        <v>11.377659043999998</v>
      </c>
      <c r="G17" s="60" t="str">
        <f t="shared" si="12"/>
        <v>0</v>
      </c>
      <c r="H17" s="69">
        <f t="shared" si="2"/>
        <v>76.777086710399999</v>
      </c>
      <c r="I17" s="60" t="str">
        <f t="shared" si="13"/>
        <v>0</v>
      </c>
      <c r="J17" s="69">
        <f t="shared" si="3"/>
        <v>55.586012454436784</v>
      </c>
      <c r="K17" s="60" t="str">
        <f t="shared" si="14"/>
        <v>0</v>
      </c>
      <c r="L17" s="69">
        <f t="shared" si="4"/>
        <v>79.886302363200002</v>
      </c>
      <c r="M17" s="73" t="str">
        <f t="shared" si="15"/>
        <v>0</v>
      </c>
      <c r="N17" s="76">
        <f t="shared" si="5"/>
        <v>9.6181118399999992</v>
      </c>
      <c r="O17" s="77">
        <v>125</v>
      </c>
      <c r="Q17" s="71" t="str">
        <f t="shared" si="16"/>
        <v>1</v>
      </c>
      <c r="R17" s="71">
        <f t="shared" si="6"/>
        <v>1</v>
      </c>
      <c r="S17" s="71" t="str">
        <f t="shared" si="17"/>
        <v>0</v>
      </c>
      <c r="T17" s="71">
        <f t="shared" si="7"/>
        <v>0</v>
      </c>
      <c r="U17" s="71" t="str">
        <f t="shared" si="18"/>
        <v>0</v>
      </c>
      <c r="V17" s="71">
        <f t="shared" si="8"/>
        <v>0</v>
      </c>
      <c r="W17" s="71" t="str">
        <f t="shared" si="19"/>
        <v>0</v>
      </c>
      <c r="X17" s="71">
        <f t="shared" si="9"/>
        <v>0</v>
      </c>
      <c r="Y17" s="71" t="str">
        <f t="shared" si="20"/>
        <v>0</v>
      </c>
      <c r="Z17" s="71">
        <f t="shared" si="10"/>
        <v>0</v>
      </c>
      <c r="AA17" s="52"/>
      <c r="AB17" s="170"/>
      <c r="AC17" s="171"/>
      <c r="AD17" s="171"/>
      <c r="AE17" s="171"/>
      <c r="AF17" s="171"/>
      <c r="AG17" s="171"/>
      <c r="AH17" s="171"/>
      <c r="AI17" s="171"/>
      <c r="AJ17" s="171"/>
      <c r="AK17" s="171"/>
      <c r="AL17" s="172"/>
      <c r="AM17" s="52"/>
    </row>
    <row r="18" spans="1:39" ht="15.75" thickBot="1">
      <c r="A18" s="72">
        <v>43867</v>
      </c>
      <c r="B18" s="66">
        <f>Parâmetros!I7*0.04*64.0638</f>
        <v>5.2532315999999994</v>
      </c>
      <c r="C18" s="97">
        <f>AVERAGE(B133:B156)</f>
        <v>4.2880036800000001</v>
      </c>
      <c r="D18" s="101">
        <f t="shared" si="0"/>
        <v>8.5760073600000002</v>
      </c>
      <c r="E18" s="60" t="str">
        <f t="shared" si="11"/>
        <v>1</v>
      </c>
      <c r="F18" s="69">
        <f t="shared" si="1"/>
        <v>10.361607175999996</v>
      </c>
      <c r="G18" s="60" t="str">
        <f t="shared" si="12"/>
        <v>0</v>
      </c>
      <c r="H18" s="69">
        <f t="shared" si="2"/>
        <v>76.7145604416</v>
      </c>
      <c r="I18" s="60" t="str">
        <f t="shared" si="13"/>
        <v>0</v>
      </c>
      <c r="J18" s="69">
        <f t="shared" si="3"/>
        <v>55.491384576367807</v>
      </c>
      <c r="K18" s="60" t="str">
        <f t="shared" si="14"/>
        <v>0</v>
      </c>
      <c r="L18" s="69">
        <f t="shared" si="4"/>
        <v>79.80694209895384</v>
      </c>
      <c r="M18" s="73" t="str">
        <f t="shared" si="15"/>
        <v>0</v>
      </c>
      <c r="N18" s="76">
        <f t="shared" si="5"/>
        <v>8.5760073600000002</v>
      </c>
      <c r="O18" s="77">
        <v>125</v>
      </c>
      <c r="Q18" s="71" t="str">
        <f t="shared" si="16"/>
        <v>1</v>
      </c>
      <c r="R18" s="71">
        <f t="shared" si="6"/>
        <v>1</v>
      </c>
      <c r="S18" s="71" t="str">
        <f t="shared" si="17"/>
        <v>0</v>
      </c>
      <c r="T18" s="71">
        <f t="shared" si="7"/>
        <v>0</v>
      </c>
      <c r="U18" s="71" t="str">
        <f t="shared" si="18"/>
        <v>0</v>
      </c>
      <c r="V18" s="71">
        <f t="shared" si="8"/>
        <v>0</v>
      </c>
      <c r="W18" s="71" t="str">
        <f t="shared" si="19"/>
        <v>0</v>
      </c>
      <c r="X18" s="71">
        <f t="shared" si="9"/>
        <v>0</v>
      </c>
      <c r="Y18" s="71" t="str">
        <f t="shared" si="20"/>
        <v>0</v>
      </c>
      <c r="Z18" s="71">
        <f t="shared" si="10"/>
        <v>0</v>
      </c>
      <c r="AA18" s="52"/>
      <c r="AB18" s="170"/>
      <c r="AC18" s="171"/>
      <c r="AD18" s="171"/>
      <c r="AE18" s="171"/>
      <c r="AF18" s="171"/>
      <c r="AG18" s="171"/>
      <c r="AH18" s="171"/>
      <c r="AI18" s="171"/>
      <c r="AJ18" s="171"/>
      <c r="AK18" s="171"/>
      <c r="AL18" s="172"/>
      <c r="AM18" s="52"/>
    </row>
    <row r="19" spans="1:39" ht="15.75" thickBot="1">
      <c r="A19" s="72">
        <v>43868</v>
      </c>
      <c r="B19" s="66">
        <f>Parâmetros!I8*0.04*64.0638</f>
        <v>5.0738529600000009</v>
      </c>
      <c r="C19" s="97">
        <f>AVERAGE(B157:B180)</f>
        <v>5.5084190700000013</v>
      </c>
      <c r="D19" s="101">
        <f t="shared" si="0"/>
        <v>11.016838140000003</v>
      </c>
      <c r="E19" s="60" t="str">
        <f t="shared" si="11"/>
        <v>1</v>
      </c>
      <c r="F19" s="69">
        <f t="shared" si="1"/>
        <v>12.741417186500001</v>
      </c>
      <c r="G19" s="60" t="str">
        <f t="shared" si="12"/>
        <v>0</v>
      </c>
      <c r="H19" s="69">
        <f t="shared" si="2"/>
        <v>76.861010288399996</v>
      </c>
      <c r="I19" s="60" t="str">
        <f t="shared" si="13"/>
        <v>0</v>
      </c>
      <c r="J19" s="69">
        <f t="shared" si="3"/>
        <v>55.713023233402296</v>
      </c>
      <c r="K19" s="60" t="str">
        <f t="shared" si="14"/>
        <v>0</v>
      </c>
      <c r="L19" s="69">
        <f t="shared" si="4"/>
        <v>79.992820750661522</v>
      </c>
      <c r="M19" s="73" t="str">
        <f t="shared" si="15"/>
        <v>0</v>
      </c>
      <c r="N19" s="76">
        <f t="shared" si="5"/>
        <v>11.016838140000003</v>
      </c>
      <c r="O19" s="77">
        <v>125</v>
      </c>
      <c r="Q19" s="71" t="str">
        <f t="shared" si="16"/>
        <v>1</v>
      </c>
      <c r="R19" s="71">
        <f t="shared" si="6"/>
        <v>1</v>
      </c>
      <c r="S19" s="71" t="str">
        <f t="shared" si="17"/>
        <v>0</v>
      </c>
      <c r="T19" s="71">
        <f t="shared" si="7"/>
        <v>0</v>
      </c>
      <c r="U19" s="71" t="str">
        <f t="shared" si="18"/>
        <v>0</v>
      </c>
      <c r="V19" s="71">
        <f t="shared" si="8"/>
        <v>0</v>
      </c>
      <c r="W19" s="71" t="str">
        <f t="shared" si="19"/>
        <v>0</v>
      </c>
      <c r="X19" s="71">
        <f t="shared" si="9"/>
        <v>0</v>
      </c>
      <c r="Y19" s="71" t="str">
        <f t="shared" si="20"/>
        <v>0</v>
      </c>
      <c r="Z19" s="71">
        <f t="shared" si="10"/>
        <v>0</v>
      </c>
      <c r="AA19" s="52"/>
      <c r="AB19" s="173"/>
      <c r="AC19" s="174"/>
      <c r="AD19" s="174"/>
      <c r="AE19" s="174"/>
      <c r="AF19" s="174"/>
      <c r="AG19" s="174"/>
      <c r="AH19" s="174"/>
      <c r="AI19" s="174"/>
      <c r="AJ19" s="174"/>
      <c r="AK19" s="174"/>
      <c r="AL19" s="175"/>
      <c r="AM19" s="52"/>
    </row>
    <row r="20" spans="1:39" ht="15.75" thickBot="1">
      <c r="A20" s="72">
        <v>43869</v>
      </c>
      <c r="B20" s="66">
        <f>Parâmetros!I9*0.04*64.0638</f>
        <v>5.5863633600000009</v>
      </c>
      <c r="C20" s="97">
        <f>AVERAGE(B181:B204)</f>
        <v>5.9205628499999996</v>
      </c>
      <c r="D20" s="101">
        <f t="shared" si="0"/>
        <v>11.841125699999999</v>
      </c>
      <c r="E20" s="60" t="str">
        <f t="shared" si="11"/>
        <v>1</v>
      </c>
      <c r="F20" s="69">
        <f t="shared" si="1"/>
        <v>13.5450975575</v>
      </c>
      <c r="G20" s="60" t="str">
        <f t="shared" si="12"/>
        <v>0</v>
      </c>
      <c r="H20" s="69">
        <f t="shared" si="2"/>
        <v>76.910467541999992</v>
      </c>
      <c r="I20" s="60" t="str">
        <f t="shared" si="13"/>
        <v>0</v>
      </c>
      <c r="J20" s="69">
        <f t="shared" si="3"/>
        <v>55.787872333678166</v>
      </c>
      <c r="K20" s="60" t="str">
        <f t="shared" si="14"/>
        <v>0</v>
      </c>
      <c r="L20" s="69">
        <f t="shared" si="4"/>
        <v>80.055593418692311</v>
      </c>
      <c r="M20" s="73" t="str">
        <f t="shared" si="15"/>
        <v>0</v>
      </c>
      <c r="N20" s="76">
        <f t="shared" si="5"/>
        <v>11.841125699999999</v>
      </c>
      <c r="O20" s="77">
        <v>125</v>
      </c>
      <c r="Q20" s="71" t="str">
        <f t="shared" si="16"/>
        <v>1</v>
      </c>
      <c r="R20" s="71">
        <f t="shared" si="6"/>
        <v>1</v>
      </c>
      <c r="S20" s="71" t="str">
        <f t="shared" si="17"/>
        <v>0</v>
      </c>
      <c r="T20" s="71">
        <f t="shared" si="7"/>
        <v>0</v>
      </c>
      <c r="U20" s="71" t="str">
        <f t="shared" si="18"/>
        <v>0</v>
      </c>
      <c r="V20" s="71">
        <f t="shared" si="8"/>
        <v>0</v>
      </c>
      <c r="W20" s="71" t="str">
        <f t="shared" si="19"/>
        <v>0</v>
      </c>
      <c r="X20" s="71">
        <f t="shared" si="9"/>
        <v>0</v>
      </c>
      <c r="Y20" s="71" t="str">
        <f t="shared" si="20"/>
        <v>0</v>
      </c>
      <c r="Z20" s="71">
        <f t="shared" si="10"/>
        <v>0</v>
      </c>
      <c r="AA20" s="52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52"/>
    </row>
    <row r="21" spans="1:39" ht="15.75" customHeight="1" thickBot="1">
      <c r="A21" s="72">
        <v>43870</v>
      </c>
      <c r="B21" s="66">
        <f>Parâmetros!I10*0.04*64.0638</f>
        <v>5.5863633600000009</v>
      </c>
      <c r="C21" s="97">
        <f>AVERAGE(B205:B228)</f>
        <v>6.6252646499999992</v>
      </c>
      <c r="D21" s="101">
        <f t="shared" si="0"/>
        <v>13.250529299999998</v>
      </c>
      <c r="E21" s="60" t="str">
        <f t="shared" si="11"/>
        <v>1</v>
      </c>
      <c r="F21" s="69">
        <f t="shared" si="1"/>
        <v>14.919266067499997</v>
      </c>
      <c r="G21" s="60" t="str">
        <f t="shared" si="12"/>
        <v>0</v>
      </c>
      <c r="H21" s="69">
        <f t="shared" si="2"/>
        <v>76.995031757999996</v>
      </c>
      <c r="I21" s="60" t="str">
        <f t="shared" si="13"/>
        <v>0</v>
      </c>
      <c r="J21" s="69">
        <f t="shared" si="3"/>
        <v>55.915852660574714</v>
      </c>
      <c r="K21" s="60" t="str">
        <f t="shared" si="14"/>
        <v>0</v>
      </c>
      <c r="L21" s="69">
        <f t="shared" si="4"/>
        <v>80.162924923615378</v>
      </c>
      <c r="M21" s="73" t="str">
        <f t="shared" si="15"/>
        <v>0</v>
      </c>
      <c r="N21" s="76">
        <f t="shared" si="5"/>
        <v>13.250529299999998</v>
      </c>
      <c r="O21" s="77">
        <v>125</v>
      </c>
      <c r="Q21" s="71" t="str">
        <f t="shared" si="16"/>
        <v>1</v>
      </c>
      <c r="R21" s="71">
        <f t="shared" si="6"/>
        <v>1</v>
      </c>
      <c r="S21" s="71" t="str">
        <f t="shared" si="17"/>
        <v>0</v>
      </c>
      <c r="T21" s="71">
        <f t="shared" si="7"/>
        <v>0</v>
      </c>
      <c r="U21" s="71" t="str">
        <f t="shared" si="18"/>
        <v>0</v>
      </c>
      <c r="V21" s="71">
        <f t="shared" si="8"/>
        <v>0</v>
      </c>
      <c r="W21" s="71" t="str">
        <f t="shared" si="19"/>
        <v>0</v>
      </c>
      <c r="X21" s="71">
        <f t="shared" si="9"/>
        <v>0</v>
      </c>
      <c r="Y21" s="71" t="str">
        <f t="shared" si="20"/>
        <v>0</v>
      </c>
      <c r="Z21" s="71">
        <f t="shared" si="10"/>
        <v>0</v>
      </c>
      <c r="AA21" s="52"/>
      <c r="AB21" s="176" t="s">
        <v>123</v>
      </c>
      <c r="AC21" s="177"/>
      <c r="AD21" s="177"/>
      <c r="AE21" s="177"/>
      <c r="AF21" s="177"/>
      <c r="AG21" s="177"/>
      <c r="AH21" s="177"/>
      <c r="AI21" s="177"/>
      <c r="AJ21" s="177"/>
      <c r="AK21" s="177"/>
      <c r="AL21" s="178"/>
      <c r="AM21" s="52"/>
    </row>
    <row r="22" spans="1:39" ht="15.75" thickBot="1">
      <c r="A22" s="72">
        <v>43871</v>
      </c>
      <c r="B22" s="66">
        <f>Parâmetros!I11*0.04*64.0638</f>
        <v>5.7401164800000011</v>
      </c>
      <c r="C22" s="97">
        <f>AVERAGE(B229:B252)</f>
        <v>6.1127542500000009</v>
      </c>
      <c r="D22" s="101">
        <f t="shared" si="0"/>
        <v>12.225508500000002</v>
      </c>
      <c r="E22" s="60" t="str">
        <f t="shared" si="11"/>
        <v>1</v>
      </c>
      <c r="F22" s="69">
        <f t="shared" si="1"/>
        <v>13.919870787500003</v>
      </c>
      <c r="G22" s="60" t="str">
        <f t="shared" si="12"/>
        <v>0</v>
      </c>
      <c r="H22" s="69">
        <f t="shared" si="2"/>
        <v>76.933530509999997</v>
      </c>
      <c r="I22" s="60" t="str">
        <f t="shared" si="13"/>
        <v>0</v>
      </c>
      <c r="J22" s="69">
        <f t="shared" si="3"/>
        <v>55.822776059195405</v>
      </c>
      <c r="K22" s="60" t="str">
        <f t="shared" si="14"/>
        <v>0</v>
      </c>
      <c r="L22" s="69">
        <f t="shared" si="4"/>
        <v>80.084865647307694</v>
      </c>
      <c r="M22" s="73" t="str">
        <f t="shared" si="15"/>
        <v>0</v>
      </c>
      <c r="N22" s="76">
        <f t="shared" si="5"/>
        <v>12.225508500000002</v>
      </c>
      <c r="O22" s="77">
        <v>125</v>
      </c>
      <c r="Q22" s="71" t="str">
        <f t="shared" si="16"/>
        <v>1</v>
      </c>
      <c r="R22" s="71">
        <f t="shared" si="6"/>
        <v>1</v>
      </c>
      <c r="S22" s="71" t="str">
        <f t="shared" si="17"/>
        <v>0</v>
      </c>
      <c r="T22" s="71">
        <f t="shared" si="7"/>
        <v>0</v>
      </c>
      <c r="U22" s="71" t="str">
        <f t="shared" si="18"/>
        <v>0</v>
      </c>
      <c r="V22" s="71">
        <f t="shared" si="8"/>
        <v>0</v>
      </c>
      <c r="W22" s="71" t="str">
        <f t="shared" si="19"/>
        <v>0</v>
      </c>
      <c r="X22" s="71">
        <f t="shared" si="9"/>
        <v>0</v>
      </c>
      <c r="Y22" s="71" t="str">
        <f t="shared" si="20"/>
        <v>0</v>
      </c>
      <c r="Z22" s="71">
        <f t="shared" si="10"/>
        <v>0</v>
      </c>
      <c r="AA22" s="52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52"/>
    </row>
    <row r="23" spans="1:39" ht="15.75" thickBot="1">
      <c r="A23" s="72">
        <v>43872</v>
      </c>
      <c r="B23" s="66">
        <f>Parâmetros!I12*0.04*64.0638</f>
        <v>5.3813592000000003</v>
      </c>
      <c r="C23" s="97">
        <f>AVERAGE(B253:B276)</f>
        <v>4.5741553199999991</v>
      </c>
      <c r="D23" s="101">
        <f t="shared" si="0"/>
        <v>9.1483106399999983</v>
      </c>
      <c r="E23" s="60" t="str">
        <f t="shared" si="11"/>
        <v>1</v>
      </c>
      <c r="F23" s="69">
        <f t="shared" si="1"/>
        <v>10.919602873999999</v>
      </c>
      <c r="G23" s="60" t="str">
        <f t="shared" si="12"/>
        <v>0</v>
      </c>
      <c r="H23" s="69">
        <f t="shared" si="2"/>
        <v>76.748898638400007</v>
      </c>
      <c r="I23" s="60" t="str">
        <f t="shared" si="13"/>
        <v>0</v>
      </c>
      <c r="J23" s="69">
        <f t="shared" si="3"/>
        <v>55.543352345471263</v>
      </c>
      <c r="K23" s="60" t="str">
        <f t="shared" si="14"/>
        <v>0</v>
      </c>
      <c r="L23" s="69">
        <f t="shared" si="4"/>
        <v>79.850525194892327</v>
      </c>
      <c r="M23" s="73" t="str">
        <f t="shared" si="15"/>
        <v>0</v>
      </c>
      <c r="N23" s="76">
        <f t="shared" si="5"/>
        <v>9.1483106399999983</v>
      </c>
      <c r="O23" s="77">
        <v>125</v>
      </c>
      <c r="Q23" s="71" t="str">
        <f t="shared" si="16"/>
        <v>1</v>
      </c>
      <c r="R23" s="71">
        <f t="shared" si="6"/>
        <v>1</v>
      </c>
      <c r="S23" s="71" t="str">
        <f t="shared" si="17"/>
        <v>0</v>
      </c>
      <c r="T23" s="71">
        <f t="shared" si="7"/>
        <v>0</v>
      </c>
      <c r="U23" s="71" t="str">
        <f t="shared" si="18"/>
        <v>0</v>
      </c>
      <c r="V23" s="71">
        <f t="shared" si="8"/>
        <v>0</v>
      </c>
      <c r="W23" s="71" t="str">
        <f t="shared" si="19"/>
        <v>0</v>
      </c>
      <c r="X23" s="71">
        <f t="shared" si="9"/>
        <v>0</v>
      </c>
      <c r="Y23" s="71" t="str">
        <f t="shared" si="20"/>
        <v>0</v>
      </c>
      <c r="Z23" s="71">
        <f t="shared" si="10"/>
        <v>0</v>
      </c>
      <c r="AA23" s="52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52"/>
    </row>
    <row r="24" spans="1:39" ht="15.75" thickBot="1">
      <c r="A24" s="72">
        <v>43873</v>
      </c>
      <c r="B24" s="66">
        <f>Parâmetros!I13*0.04*64.0638</f>
        <v>4.4844660000000003</v>
      </c>
      <c r="C24" s="97">
        <f>AVERAGE(B277:B300)</f>
        <v>3.9281786699999994</v>
      </c>
      <c r="D24" s="101">
        <f t="shared" si="0"/>
        <v>7.8563573399999989</v>
      </c>
      <c r="E24" s="60" t="str">
        <f t="shared" si="11"/>
        <v>1</v>
      </c>
      <c r="F24" s="69">
        <f t="shared" si="1"/>
        <v>9.6599484065000034</v>
      </c>
      <c r="G24" s="60" t="str">
        <f t="shared" si="12"/>
        <v>0</v>
      </c>
      <c r="H24" s="69">
        <f t="shared" si="2"/>
        <v>76.671381440399998</v>
      </c>
      <c r="I24" s="60" t="str">
        <f t="shared" si="13"/>
        <v>0</v>
      </c>
      <c r="J24" s="69">
        <f t="shared" si="3"/>
        <v>55.426037045816088</v>
      </c>
      <c r="K24" s="60" t="str">
        <f t="shared" si="14"/>
        <v>0</v>
      </c>
      <c r="L24" s="69">
        <f t="shared" si="4"/>
        <v>79.75213798204615</v>
      </c>
      <c r="M24" s="73" t="str">
        <f t="shared" si="15"/>
        <v>0</v>
      </c>
      <c r="N24" s="76">
        <f t="shared" si="5"/>
        <v>7.8563573399999989</v>
      </c>
      <c r="O24" s="77">
        <v>125</v>
      </c>
      <c r="Q24" s="71" t="str">
        <f t="shared" si="16"/>
        <v>1</v>
      </c>
      <c r="R24" s="71">
        <f t="shared" si="6"/>
        <v>1</v>
      </c>
      <c r="S24" s="71" t="str">
        <f t="shared" si="17"/>
        <v>0</v>
      </c>
      <c r="T24" s="71">
        <f t="shared" si="7"/>
        <v>0</v>
      </c>
      <c r="U24" s="71" t="str">
        <f t="shared" si="18"/>
        <v>0</v>
      </c>
      <c r="V24" s="71">
        <f t="shared" si="8"/>
        <v>0</v>
      </c>
      <c r="W24" s="71" t="str">
        <f t="shared" si="19"/>
        <v>0</v>
      </c>
      <c r="X24" s="71">
        <f t="shared" si="9"/>
        <v>0</v>
      </c>
      <c r="Y24" s="71" t="str">
        <f t="shared" si="20"/>
        <v>0</v>
      </c>
      <c r="Z24" s="71">
        <f t="shared" si="10"/>
        <v>0</v>
      </c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</row>
    <row r="25" spans="1:39" ht="15.75" thickBot="1">
      <c r="A25" s="72">
        <v>43874</v>
      </c>
      <c r="B25" s="66">
        <f>Parâmetros!I14*0.04*64.0638</f>
        <v>3.9975811200000004</v>
      </c>
      <c r="C25" s="97">
        <f>AVERAGE(B301:B324)</f>
        <v>5.0781238799999988</v>
      </c>
      <c r="D25" s="101">
        <f t="shared" si="0"/>
        <v>10.156247759999996</v>
      </c>
      <c r="E25" s="60" t="str">
        <f t="shared" si="11"/>
        <v>1</v>
      </c>
      <c r="F25" s="69">
        <f t="shared" si="1"/>
        <v>11.902341566</v>
      </c>
      <c r="G25" s="60" t="str">
        <f t="shared" si="12"/>
        <v>0</v>
      </c>
      <c r="H25" s="69">
        <f t="shared" si="2"/>
        <v>76.809374865600006</v>
      </c>
      <c r="I25" s="60" t="str">
        <f t="shared" si="13"/>
        <v>0</v>
      </c>
      <c r="J25" s="69">
        <f t="shared" si="3"/>
        <v>55.634877670160918</v>
      </c>
      <c r="K25" s="60" t="str">
        <f t="shared" si="14"/>
        <v>0</v>
      </c>
      <c r="L25" s="69">
        <f t="shared" si="4"/>
        <v>79.927283483261547</v>
      </c>
      <c r="M25" s="73" t="str">
        <f t="shared" si="15"/>
        <v>0</v>
      </c>
      <c r="N25" s="76">
        <f t="shared" si="5"/>
        <v>10.156247759999996</v>
      </c>
      <c r="O25" s="77">
        <v>125</v>
      </c>
      <c r="Q25" s="71" t="str">
        <f t="shared" si="16"/>
        <v>1</v>
      </c>
      <c r="R25" s="71">
        <f t="shared" si="6"/>
        <v>1</v>
      </c>
      <c r="S25" s="71" t="str">
        <f t="shared" si="17"/>
        <v>0</v>
      </c>
      <c r="T25" s="71">
        <f t="shared" si="7"/>
        <v>0</v>
      </c>
      <c r="U25" s="71" t="str">
        <f t="shared" si="18"/>
        <v>0</v>
      </c>
      <c r="V25" s="71">
        <f t="shared" si="8"/>
        <v>0</v>
      </c>
      <c r="W25" s="71" t="str">
        <f t="shared" si="19"/>
        <v>0</v>
      </c>
      <c r="X25" s="71">
        <f t="shared" si="9"/>
        <v>0</v>
      </c>
      <c r="Y25" s="71" t="str">
        <f t="shared" si="20"/>
        <v>0</v>
      </c>
      <c r="Z25" s="71">
        <f t="shared" si="10"/>
        <v>0</v>
      </c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</row>
    <row r="26" spans="1:39" ht="15.75" thickBot="1">
      <c r="A26" s="72">
        <v>43875</v>
      </c>
      <c r="B26" s="66">
        <f>Parâmetros!I15*0.04*64.0638</f>
        <v>4.2025852799999992</v>
      </c>
      <c r="C26" s="97">
        <f>AVERAGE(B325:B348)</f>
        <v>6.5259657600000009</v>
      </c>
      <c r="D26" s="101">
        <f t="shared" si="0"/>
        <v>13.051931520000002</v>
      </c>
      <c r="E26" s="60" t="str">
        <f t="shared" si="11"/>
        <v>1</v>
      </c>
      <c r="F26" s="69">
        <f t="shared" si="1"/>
        <v>14.725633232000003</v>
      </c>
      <c r="G26" s="60" t="str">
        <f t="shared" si="12"/>
        <v>0</v>
      </c>
      <c r="H26" s="69">
        <f t="shared" si="2"/>
        <v>76.983115891200001</v>
      </c>
      <c r="I26" s="60" t="str">
        <f t="shared" si="13"/>
        <v>0</v>
      </c>
      <c r="J26" s="69">
        <f t="shared" si="3"/>
        <v>55.897819069057476</v>
      </c>
      <c r="K26" s="60" t="str">
        <f t="shared" si="14"/>
        <v>0</v>
      </c>
      <c r="L26" s="69">
        <f t="shared" si="4"/>
        <v>80.14780093883077</v>
      </c>
      <c r="M26" s="73" t="str">
        <f t="shared" si="15"/>
        <v>0</v>
      </c>
      <c r="N26" s="76">
        <f t="shared" si="5"/>
        <v>13.051931520000002</v>
      </c>
      <c r="O26" s="77">
        <v>125</v>
      </c>
      <c r="Q26" s="71" t="str">
        <f t="shared" si="16"/>
        <v>1</v>
      </c>
      <c r="R26" s="71">
        <f t="shared" si="6"/>
        <v>1</v>
      </c>
      <c r="S26" s="71" t="str">
        <f t="shared" si="17"/>
        <v>0</v>
      </c>
      <c r="T26" s="71">
        <f t="shared" si="7"/>
        <v>0</v>
      </c>
      <c r="U26" s="71" t="str">
        <f t="shared" si="18"/>
        <v>0</v>
      </c>
      <c r="V26" s="71">
        <f t="shared" si="8"/>
        <v>0</v>
      </c>
      <c r="W26" s="71" t="str">
        <f t="shared" si="19"/>
        <v>0</v>
      </c>
      <c r="X26" s="71">
        <f t="shared" si="9"/>
        <v>0</v>
      </c>
      <c r="Y26" s="71" t="str">
        <f t="shared" si="20"/>
        <v>0</v>
      </c>
      <c r="Z26" s="71">
        <f t="shared" si="10"/>
        <v>0</v>
      </c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</row>
    <row r="27" spans="1:39" ht="15.75" thickBot="1">
      <c r="A27" s="72">
        <v>43876</v>
      </c>
      <c r="B27" s="66">
        <f>Parâmetros!I16*0.04*64.0638</f>
        <v>4.6894701599999999</v>
      </c>
      <c r="C27" s="97">
        <f>AVERAGE(B349:B372)</f>
        <v>8.6464775399999994</v>
      </c>
      <c r="D27" s="101">
        <f t="shared" si="0"/>
        <v>17.292955079999999</v>
      </c>
      <c r="E27" s="60" t="str">
        <f t="shared" si="11"/>
        <v>1</v>
      </c>
      <c r="F27" s="69">
        <f t="shared" si="1"/>
        <v>18.860631202999997</v>
      </c>
      <c r="G27" s="60" t="str">
        <f t="shared" si="12"/>
        <v>0</v>
      </c>
      <c r="H27" s="69">
        <f t="shared" si="2"/>
        <v>77.237577304799999</v>
      </c>
      <c r="I27" s="60" t="str">
        <f t="shared" si="13"/>
        <v>0</v>
      </c>
      <c r="J27" s="69">
        <f t="shared" si="3"/>
        <v>56.282923507264371</v>
      </c>
      <c r="K27" s="60" t="str">
        <f t="shared" si="14"/>
        <v>0</v>
      </c>
      <c r="L27" s="69">
        <f t="shared" si="4"/>
        <v>80.470771194553834</v>
      </c>
      <c r="M27" s="73" t="str">
        <f t="shared" si="15"/>
        <v>0</v>
      </c>
      <c r="N27" s="76">
        <f t="shared" si="5"/>
        <v>17.292955079999999</v>
      </c>
      <c r="O27" s="77">
        <v>125</v>
      </c>
      <c r="Q27" s="71" t="str">
        <f t="shared" si="16"/>
        <v>1</v>
      </c>
      <c r="R27" s="71">
        <f t="shared" si="6"/>
        <v>1</v>
      </c>
      <c r="S27" s="71" t="str">
        <f t="shared" si="17"/>
        <v>0</v>
      </c>
      <c r="T27" s="71">
        <f t="shared" si="7"/>
        <v>0</v>
      </c>
      <c r="U27" s="71" t="str">
        <f t="shared" si="18"/>
        <v>0</v>
      </c>
      <c r="V27" s="71">
        <f t="shared" si="8"/>
        <v>0</v>
      </c>
      <c r="W27" s="71" t="str">
        <f t="shared" si="19"/>
        <v>0</v>
      </c>
      <c r="X27" s="71">
        <f t="shared" si="9"/>
        <v>0</v>
      </c>
      <c r="Y27" s="71" t="str">
        <f t="shared" si="20"/>
        <v>0</v>
      </c>
      <c r="Z27" s="71">
        <f t="shared" si="10"/>
        <v>0</v>
      </c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</row>
    <row r="28" spans="1:39" ht="15.75" thickBot="1">
      <c r="A28" s="72">
        <v>43877</v>
      </c>
      <c r="B28" s="66">
        <f>Parâmetros!I17*0.04*64.0638</f>
        <v>5.3044826399999998</v>
      </c>
      <c r="C28" s="97">
        <f>AVERAGE(B373:B396)</f>
        <v>7.8083094899999992</v>
      </c>
      <c r="D28" s="101">
        <f t="shared" si="0"/>
        <v>15.616618979999998</v>
      </c>
      <c r="E28" s="60" t="str">
        <f t="shared" si="11"/>
        <v>1</v>
      </c>
      <c r="F28" s="69">
        <f t="shared" si="1"/>
        <v>17.226203505499996</v>
      </c>
      <c r="G28" s="60" t="str">
        <f t="shared" si="12"/>
        <v>0</v>
      </c>
      <c r="H28" s="69">
        <f t="shared" si="2"/>
        <v>77.136997138799998</v>
      </c>
      <c r="I28" s="60" t="str">
        <f t="shared" si="13"/>
        <v>0</v>
      </c>
      <c r="J28" s="69">
        <f t="shared" si="3"/>
        <v>56.130704482091957</v>
      </c>
      <c r="K28" s="60" t="str">
        <f t="shared" si="14"/>
        <v>0</v>
      </c>
      <c r="L28" s="69">
        <f t="shared" si="4"/>
        <v>80.343111753092316</v>
      </c>
      <c r="M28" s="73" t="str">
        <f t="shared" si="15"/>
        <v>0</v>
      </c>
      <c r="N28" s="76">
        <f t="shared" si="5"/>
        <v>15.616618979999998</v>
      </c>
      <c r="O28" s="77">
        <v>125</v>
      </c>
      <c r="Q28" s="71" t="str">
        <f t="shared" si="16"/>
        <v>1</v>
      </c>
      <c r="R28" s="71">
        <f t="shared" si="6"/>
        <v>1</v>
      </c>
      <c r="S28" s="71" t="str">
        <f t="shared" si="17"/>
        <v>0</v>
      </c>
      <c r="T28" s="71">
        <f t="shared" si="7"/>
        <v>0</v>
      </c>
      <c r="U28" s="71" t="str">
        <f t="shared" si="18"/>
        <v>0</v>
      </c>
      <c r="V28" s="71">
        <f t="shared" si="8"/>
        <v>0</v>
      </c>
      <c r="W28" s="71" t="str">
        <f t="shared" si="19"/>
        <v>0</v>
      </c>
      <c r="X28" s="71">
        <f t="shared" si="9"/>
        <v>0</v>
      </c>
      <c r="Y28" s="71" t="str">
        <f t="shared" si="20"/>
        <v>0</v>
      </c>
      <c r="Z28" s="71">
        <f t="shared" si="10"/>
        <v>0</v>
      </c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</row>
    <row r="29" spans="1:39" ht="15.75" thickBot="1">
      <c r="A29" s="72">
        <v>43878</v>
      </c>
      <c r="B29" s="66">
        <f>Parâmetros!I18*0.04*64.0638</f>
        <v>4.9969764000000003</v>
      </c>
      <c r="C29" s="97">
        <f>AVERAGE(B397:B420)</f>
        <v>8.590955580000001</v>
      </c>
      <c r="D29" s="101">
        <f t="shared" si="0"/>
        <v>17.181911160000002</v>
      </c>
      <c r="E29" s="60" t="str">
        <f t="shared" si="11"/>
        <v>1</v>
      </c>
      <c r="F29" s="69">
        <f t="shared" si="1"/>
        <v>18.752363381000002</v>
      </c>
      <c r="G29" s="60" t="str">
        <f t="shared" si="12"/>
        <v>0</v>
      </c>
      <c r="H29" s="69">
        <f t="shared" si="2"/>
        <v>77.230914669599997</v>
      </c>
      <c r="I29" s="60" t="str">
        <f t="shared" si="13"/>
        <v>0</v>
      </c>
      <c r="J29" s="69">
        <f t="shared" si="3"/>
        <v>56.272840208781616</v>
      </c>
      <c r="K29" s="60" t="str">
        <f t="shared" si="14"/>
        <v>0</v>
      </c>
      <c r="L29" s="69">
        <f t="shared" si="4"/>
        <v>80.46231477295386</v>
      </c>
      <c r="M29" s="73" t="str">
        <f t="shared" si="15"/>
        <v>0</v>
      </c>
      <c r="N29" s="76">
        <f t="shared" si="5"/>
        <v>17.181911160000002</v>
      </c>
      <c r="O29" s="77">
        <v>125</v>
      </c>
      <c r="Q29" s="71" t="str">
        <f t="shared" si="16"/>
        <v>1</v>
      </c>
      <c r="R29" s="71">
        <f t="shared" si="6"/>
        <v>1</v>
      </c>
      <c r="S29" s="71" t="str">
        <f t="shared" si="17"/>
        <v>0</v>
      </c>
      <c r="T29" s="71">
        <f t="shared" si="7"/>
        <v>0</v>
      </c>
      <c r="U29" s="71" t="str">
        <f t="shared" si="18"/>
        <v>0</v>
      </c>
      <c r="V29" s="71">
        <f t="shared" si="8"/>
        <v>0</v>
      </c>
      <c r="W29" s="71" t="str">
        <f t="shared" si="19"/>
        <v>0</v>
      </c>
      <c r="X29" s="71">
        <f t="shared" si="9"/>
        <v>0</v>
      </c>
      <c r="Y29" s="71" t="str">
        <f t="shared" si="20"/>
        <v>0</v>
      </c>
      <c r="Z29" s="71">
        <f t="shared" si="10"/>
        <v>0</v>
      </c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</row>
    <row r="30" spans="1:39" ht="15.75" thickBot="1">
      <c r="A30" s="72">
        <v>43879</v>
      </c>
      <c r="B30" s="66">
        <f>Parâmetros!I19*0.04*64.0638</f>
        <v>4.8432232800000001</v>
      </c>
      <c r="C30" s="97">
        <f>AVERAGE(B421:B444)</f>
        <v>6.0732482400000025</v>
      </c>
      <c r="D30" s="101">
        <f t="shared" si="0"/>
        <v>12.146496480000003</v>
      </c>
      <c r="E30" s="60" t="str">
        <f t="shared" si="11"/>
        <v>1</v>
      </c>
      <c r="F30" s="69">
        <f t="shared" si="1"/>
        <v>13.842834068000005</v>
      </c>
      <c r="G30" s="60" t="str">
        <f t="shared" si="12"/>
        <v>0</v>
      </c>
      <c r="H30" s="69">
        <f t="shared" si="2"/>
        <v>76.928789788800003</v>
      </c>
      <c r="I30" s="60" t="str">
        <f t="shared" si="13"/>
        <v>0</v>
      </c>
      <c r="J30" s="69">
        <f t="shared" si="3"/>
        <v>55.815601404505742</v>
      </c>
      <c r="K30" s="60" t="str">
        <f t="shared" si="14"/>
        <v>0</v>
      </c>
      <c r="L30" s="69">
        <f t="shared" si="4"/>
        <v>80.078848578092305</v>
      </c>
      <c r="M30" s="73" t="str">
        <f t="shared" si="15"/>
        <v>0</v>
      </c>
      <c r="N30" s="76">
        <f t="shared" si="5"/>
        <v>12.146496480000003</v>
      </c>
      <c r="O30" s="77">
        <v>125</v>
      </c>
      <c r="Q30" s="71" t="str">
        <f t="shared" si="16"/>
        <v>1</v>
      </c>
      <c r="R30" s="71">
        <f t="shared" si="6"/>
        <v>1</v>
      </c>
      <c r="S30" s="71" t="str">
        <f t="shared" si="17"/>
        <v>0</v>
      </c>
      <c r="T30" s="71">
        <f t="shared" si="7"/>
        <v>0</v>
      </c>
      <c r="U30" s="71" t="str">
        <f t="shared" si="18"/>
        <v>0</v>
      </c>
      <c r="V30" s="71">
        <f t="shared" si="8"/>
        <v>0</v>
      </c>
      <c r="W30" s="71" t="str">
        <f t="shared" si="19"/>
        <v>0</v>
      </c>
      <c r="X30" s="71">
        <f t="shared" si="9"/>
        <v>0</v>
      </c>
      <c r="Y30" s="71" t="str">
        <f t="shared" si="20"/>
        <v>0</v>
      </c>
      <c r="Z30" s="71">
        <f t="shared" si="10"/>
        <v>0</v>
      </c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</row>
    <row r="31" spans="1:39" ht="15.75" thickBot="1">
      <c r="A31" s="72">
        <v>43880</v>
      </c>
      <c r="B31" s="66">
        <f>Parâmetros!I20*0.04*64.0638</f>
        <v>4.9200998399999998</v>
      </c>
      <c r="C31" s="97">
        <f>AVERAGE(B445:B468)</f>
        <v>7.770938939999998</v>
      </c>
      <c r="D31" s="101">
        <f t="shared" si="0"/>
        <v>15.541877879999998</v>
      </c>
      <c r="E31" s="60" t="str">
        <f t="shared" si="11"/>
        <v>1</v>
      </c>
      <c r="F31" s="69">
        <f t="shared" si="1"/>
        <v>17.153330932999992</v>
      </c>
      <c r="G31" s="60" t="str">
        <f t="shared" si="12"/>
        <v>0</v>
      </c>
      <c r="H31" s="69">
        <f t="shared" si="2"/>
        <v>77.132512672800004</v>
      </c>
      <c r="I31" s="60" t="str">
        <f t="shared" si="13"/>
        <v>0</v>
      </c>
      <c r="J31" s="69">
        <f t="shared" si="3"/>
        <v>56.123917646574711</v>
      </c>
      <c r="K31" s="60" t="str">
        <f t="shared" si="14"/>
        <v>0</v>
      </c>
      <c r="L31" s="69">
        <f t="shared" si="4"/>
        <v>80.337419930861543</v>
      </c>
      <c r="M31" s="73" t="str">
        <f t="shared" si="15"/>
        <v>0</v>
      </c>
      <c r="N31" s="76">
        <f t="shared" si="5"/>
        <v>15.541877879999998</v>
      </c>
      <c r="O31" s="77">
        <v>125</v>
      </c>
      <c r="Q31" s="71" t="str">
        <f t="shared" si="16"/>
        <v>1</v>
      </c>
      <c r="R31" s="71">
        <f t="shared" si="6"/>
        <v>1</v>
      </c>
      <c r="S31" s="71" t="str">
        <f t="shared" si="17"/>
        <v>0</v>
      </c>
      <c r="T31" s="71">
        <f t="shared" si="7"/>
        <v>0</v>
      </c>
      <c r="U31" s="71" t="str">
        <f t="shared" si="18"/>
        <v>0</v>
      </c>
      <c r="V31" s="71">
        <f t="shared" si="8"/>
        <v>0</v>
      </c>
      <c r="W31" s="71" t="str">
        <f t="shared" si="19"/>
        <v>0</v>
      </c>
      <c r="X31" s="71">
        <f t="shared" si="9"/>
        <v>0</v>
      </c>
      <c r="Y31" s="71" t="str">
        <f t="shared" si="20"/>
        <v>0</v>
      </c>
      <c r="Z31" s="71">
        <f t="shared" si="10"/>
        <v>0</v>
      </c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</row>
    <row r="32" spans="1:39" ht="15.75" thickBot="1">
      <c r="A32" s="72">
        <v>43881</v>
      </c>
      <c r="B32" s="66">
        <f>Parâmetros!I21*0.04*64.0638</f>
        <v>5.0226019199999996</v>
      </c>
      <c r="C32" s="97">
        <f>AVERAGE(B469:B492)</f>
        <v>6.7320376499999997</v>
      </c>
      <c r="D32" s="101">
        <f t="shared" si="0"/>
        <v>13.464075300000001</v>
      </c>
      <c r="E32" s="60" t="str">
        <f t="shared" si="11"/>
        <v>1</v>
      </c>
      <c r="F32" s="69">
        <f t="shared" si="1"/>
        <v>15.127473417499996</v>
      </c>
      <c r="G32" s="60" t="str">
        <f t="shared" si="12"/>
        <v>0</v>
      </c>
      <c r="H32" s="69">
        <f t="shared" si="2"/>
        <v>77.007844517999999</v>
      </c>
      <c r="I32" s="60" t="str">
        <f t="shared" si="13"/>
        <v>0</v>
      </c>
      <c r="J32" s="69">
        <f t="shared" si="3"/>
        <v>55.935243619195404</v>
      </c>
      <c r="K32" s="60" t="str">
        <f t="shared" si="14"/>
        <v>0</v>
      </c>
      <c r="L32" s="69">
        <f t="shared" si="4"/>
        <v>80.179187272846164</v>
      </c>
      <c r="M32" s="73" t="str">
        <f t="shared" si="15"/>
        <v>0</v>
      </c>
      <c r="N32" s="76">
        <f t="shared" si="5"/>
        <v>13.464075300000001</v>
      </c>
      <c r="O32" s="77">
        <v>125</v>
      </c>
      <c r="Q32" s="71" t="str">
        <f t="shared" si="16"/>
        <v>1</v>
      </c>
      <c r="R32" s="71">
        <f t="shared" si="6"/>
        <v>1</v>
      </c>
      <c r="S32" s="71" t="str">
        <f t="shared" si="17"/>
        <v>0</v>
      </c>
      <c r="T32" s="71">
        <f t="shared" si="7"/>
        <v>0</v>
      </c>
      <c r="U32" s="71" t="str">
        <f t="shared" si="18"/>
        <v>0</v>
      </c>
      <c r="V32" s="71">
        <f t="shared" si="8"/>
        <v>0</v>
      </c>
      <c r="W32" s="71" t="str">
        <f t="shared" si="19"/>
        <v>0</v>
      </c>
      <c r="X32" s="71">
        <f t="shared" si="9"/>
        <v>0</v>
      </c>
      <c r="Y32" s="71" t="str">
        <f t="shared" si="20"/>
        <v>0</v>
      </c>
      <c r="Z32" s="71">
        <f t="shared" si="10"/>
        <v>0</v>
      </c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</row>
    <row r="33" spans="1:39" ht="15.75" thickBot="1">
      <c r="A33" s="72">
        <v>43882</v>
      </c>
      <c r="B33" s="66">
        <f>Parâmetros!I22*0.04*64.0638</f>
        <v>4.6638446400000007</v>
      </c>
      <c r="C33" s="97">
        <f>AVERAGE(B493:B516)</f>
        <v>7.2488189700000012</v>
      </c>
      <c r="D33" s="101">
        <f t="shared" si="0"/>
        <v>14.497637940000004</v>
      </c>
      <c r="E33" s="60" t="str">
        <f t="shared" si="11"/>
        <v>1</v>
      </c>
      <c r="F33" s="69">
        <f t="shared" si="1"/>
        <v>16.135196991500003</v>
      </c>
      <c r="G33" s="60" t="str">
        <f t="shared" si="12"/>
        <v>0</v>
      </c>
      <c r="H33" s="69">
        <f t="shared" si="2"/>
        <v>77.069858276399998</v>
      </c>
      <c r="I33" s="60" t="str">
        <f t="shared" si="13"/>
        <v>0</v>
      </c>
      <c r="J33" s="69">
        <f t="shared" si="3"/>
        <v>56.029095858919547</v>
      </c>
      <c r="K33" s="60" t="str">
        <f t="shared" si="14"/>
        <v>0</v>
      </c>
      <c r="L33" s="69">
        <f t="shared" si="4"/>
        <v>80.25789704312308</v>
      </c>
      <c r="M33" s="73" t="str">
        <f t="shared" si="15"/>
        <v>0</v>
      </c>
      <c r="N33" s="76">
        <f t="shared" si="5"/>
        <v>14.497637940000004</v>
      </c>
      <c r="O33" s="77">
        <v>125</v>
      </c>
      <c r="Q33" s="71" t="str">
        <f t="shared" si="16"/>
        <v>1</v>
      </c>
      <c r="R33" s="71">
        <f t="shared" si="6"/>
        <v>1</v>
      </c>
      <c r="S33" s="71" t="str">
        <f t="shared" si="17"/>
        <v>0</v>
      </c>
      <c r="T33" s="71">
        <f t="shared" si="7"/>
        <v>0</v>
      </c>
      <c r="U33" s="71" t="str">
        <f t="shared" si="18"/>
        <v>0</v>
      </c>
      <c r="V33" s="71">
        <f t="shared" si="8"/>
        <v>0</v>
      </c>
      <c r="W33" s="71" t="str">
        <f t="shared" si="19"/>
        <v>0</v>
      </c>
      <c r="X33" s="71">
        <f t="shared" si="9"/>
        <v>0</v>
      </c>
      <c r="Y33" s="71" t="str">
        <f t="shared" si="20"/>
        <v>0</v>
      </c>
      <c r="Z33" s="71">
        <f t="shared" si="10"/>
        <v>0</v>
      </c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</row>
    <row r="34" spans="1:39" ht="15.75" thickBot="1">
      <c r="A34" s="72">
        <v>43883</v>
      </c>
      <c r="B34" s="66">
        <f>Parâmetros!I23*0.04*64.0638</f>
        <v>4.5613425599999999</v>
      </c>
      <c r="C34" s="97">
        <f>AVERAGE(B517:B540)</f>
        <v>8.2802461500000017</v>
      </c>
      <c r="D34" s="101">
        <f t="shared" si="0"/>
        <v>16.560492300000003</v>
      </c>
      <c r="E34" s="60" t="str">
        <f t="shared" si="11"/>
        <v>1</v>
      </c>
      <c r="F34" s="69">
        <f t="shared" si="1"/>
        <v>18.146479992500002</v>
      </c>
      <c r="G34" s="60" t="str">
        <f t="shared" si="12"/>
        <v>0</v>
      </c>
      <c r="H34" s="69">
        <f t="shared" si="2"/>
        <v>77.193629537999996</v>
      </c>
      <c r="I34" s="60" t="str">
        <f t="shared" si="13"/>
        <v>0</v>
      </c>
      <c r="J34" s="69">
        <f t="shared" si="3"/>
        <v>56.216412519195401</v>
      </c>
      <c r="K34" s="60" t="str">
        <f t="shared" si="14"/>
        <v>0</v>
      </c>
      <c r="L34" s="69">
        <f t="shared" si="4"/>
        <v>80.41499133669231</v>
      </c>
      <c r="M34" s="73" t="str">
        <f t="shared" si="15"/>
        <v>0</v>
      </c>
      <c r="N34" s="76">
        <f t="shared" si="5"/>
        <v>16.560492300000003</v>
      </c>
      <c r="O34" s="77">
        <v>125</v>
      </c>
      <c r="Q34" s="71" t="str">
        <f t="shared" si="16"/>
        <v>1</v>
      </c>
      <c r="R34" s="71">
        <f t="shared" si="6"/>
        <v>1</v>
      </c>
      <c r="S34" s="71" t="str">
        <f t="shared" si="17"/>
        <v>0</v>
      </c>
      <c r="T34" s="71">
        <f t="shared" si="7"/>
        <v>0</v>
      </c>
      <c r="U34" s="71" t="str">
        <f t="shared" si="18"/>
        <v>0</v>
      </c>
      <c r="V34" s="71">
        <f t="shared" si="8"/>
        <v>0</v>
      </c>
      <c r="W34" s="71" t="str">
        <f t="shared" si="19"/>
        <v>0</v>
      </c>
      <c r="X34" s="71">
        <f t="shared" si="9"/>
        <v>0</v>
      </c>
      <c r="Y34" s="71" t="str">
        <f t="shared" si="20"/>
        <v>0</v>
      </c>
      <c r="Z34" s="71">
        <f t="shared" si="10"/>
        <v>0</v>
      </c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</row>
    <row r="35" spans="1:39" ht="15.75" thickBot="1">
      <c r="A35" s="72">
        <v>43884</v>
      </c>
      <c r="B35" s="66">
        <f>Parâmetros!I24*0.04*64.0638</f>
        <v>4.94572536</v>
      </c>
      <c r="C35" s="97">
        <f>AVERAGE(B541:B564)</f>
        <v>6.7704759299999999</v>
      </c>
      <c r="D35" s="101">
        <f t="shared" si="0"/>
        <v>13.54095186</v>
      </c>
      <c r="E35" s="60" t="str">
        <f t="shared" si="11"/>
        <v>1</v>
      </c>
      <c r="F35" s="69">
        <f t="shared" si="1"/>
        <v>15.202428063499998</v>
      </c>
      <c r="G35" s="60" t="str">
        <f t="shared" si="12"/>
        <v>0</v>
      </c>
      <c r="H35" s="69">
        <f t="shared" si="2"/>
        <v>77.0124571116</v>
      </c>
      <c r="I35" s="60" t="str">
        <f t="shared" si="13"/>
        <v>0</v>
      </c>
      <c r="J35" s="69">
        <f t="shared" si="3"/>
        <v>55.942224364298852</v>
      </c>
      <c r="K35" s="60" t="str">
        <f t="shared" si="14"/>
        <v>0</v>
      </c>
      <c r="L35" s="69">
        <f t="shared" si="4"/>
        <v>80.185041718569224</v>
      </c>
      <c r="M35" s="73" t="str">
        <f t="shared" si="15"/>
        <v>0</v>
      </c>
      <c r="N35" s="76">
        <f t="shared" si="5"/>
        <v>13.54095186</v>
      </c>
      <c r="O35" s="77">
        <v>125</v>
      </c>
      <c r="Q35" s="71" t="str">
        <f t="shared" si="16"/>
        <v>1</v>
      </c>
      <c r="R35" s="71">
        <f t="shared" si="6"/>
        <v>1</v>
      </c>
      <c r="S35" s="71" t="str">
        <f t="shared" si="17"/>
        <v>0</v>
      </c>
      <c r="T35" s="71">
        <f t="shared" si="7"/>
        <v>0</v>
      </c>
      <c r="U35" s="71" t="str">
        <f t="shared" si="18"/>
        <v>0</v>
      </c>
      <c r="V35" s="71">
        <f t="shared" si="8"/>
        <v>0</v>
      </c>
      <c r="W35" s="71" t="str">
        <f t="shared" si="19"/>
        <v>0</v>
      </c>
      <c r="X35" s="71">
        <f t="shared" si="9"/>
        <v>0</v>
      </c>
      <c r="Y35" s="71" t="str">
        <f t="shared" si="20"/>
        <v>0</v>
      </c>
      <c r="Z35" s="71">
        <f t="shared" si="10"/>
        <v>0</v>
      </c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</row>
    <row r="36" spans="1:39" ht="15.75" thickBot="1">
      <c r="A36" s="72">
        <v>43885</v>
      </c>
      <c r="B36" s="66">
        <f>Parâmetros!I25*0.04*64.0638</f>
        <v>5.20198056</v>
      </c>
      <c r="C36" s="97">
        <f>AVERAGE(B565:B588)</f>
        <v>6.1650730200000003</v>
      </c>
      <c r="D36" s="101">
        <f t="shared" si="0"/>
        <v>12.330146040000001</v>
      </c>
      <c r="E36" s="60" t="str">
        <f t="shared" si="11"/>
        <v>1</v>
      </c>
      <c r="F36" s="69">
        <f t="shared" si="1"/>
        <v>14.021892389000001</v>
      </c>
      <c r="G36" s="60" t="str">
        <f t="shared" si="12"/>
        <v>0</v>
      </c>
      <c r="H36" s="69">
        <f t="shared" si="2"/>
        <v>76.939808762400006</v>
      </c>
      <c r="I36" s="60" t="str">
        <f t="shared" si="13"/>
        <v>0</v>
      </c>
      <c r="J36" s="69">
        <f t="shared" si="3"/>
        <v>55.832277628919542</v>
      </c>
      <c r="K36" s="60" t="str">
        <f t="shared" si="14"/>
        <v>0</v>
      </c>
      <c r="L36" s="69">
        <f t="shared" si="4"/>
        <v>80.092834198430765</v>
      </c>
      <c r="M36" s="73" t="str">
        <f t="shared" si="15"/>
        <v>0</v>
      </c>
      <c r="N36" s="76">
        <f t="shared" si="5"/>
        <v>12.330146040000001</v>
      </c>
      <c r="O36" s="77">
        <v>125</v>
      </c>
      <c r="Q36" s="71" t="str">
        <f t="shared" si="16"/>
        <v>1</v>
      </c>
      <c r="R36" s="71">
        <f t="shared" si="6"/>
        <v>1</v>
      </c>
      <c r="S36" s="71" t="str">
        <f t="shared" si="17"/>
        <v>0</v>
      </c>
      <c r="T36" s="71">
        <f t="shared" si="7"/>
        <v>0</v>
      </c>
      <c r="U36" s="71" t="str">
        <f t="shared" si="18"/>
        <v>0</v>
      </c>
      <c r="V36" s="71">
        <f t="shared" si="8"/>
        <v>0</v>
      </c>
      <c r="W36" s="71" t="str">
        <f t="shared" si="19"/>
        <v>0</v>
      </c>
      <c r="X36" s="71">
        <f t="shared" si="9"/>
        <v>0</v>
      </c>
      <c r="Y36" s="71" t="str">
        <f t="shared" si="20"/>
        <v>0</v>
      </c>
      <c r="Z36" s="71">
        <f t="shared" si="10"/>
        <v>0</v>
      </c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</row>
    <row r="37" spans="1:39" ht="15.75" thickBot="1">
      <c r="A37" s="72">
        <v>43886</v>
      </c>
      <c r="B37" s="66">
        <f>Parâmetros!I26*0.04*64.0638</f>
        <v>4.8688488000000003</v>
      </c>
      <c r="C37" s="97">
        <f>AVERAGE(B589:B612)</f>
        <v>6.4458860100000015</v>
      </c>
      <c r="D37" s="101">
        <f t="shared" si="0"/>
        <v>12.891772020000003</v>
      </c>
      <c r="E37" s="60" t="str">
        <f t="shared" si="11"/>
        <v>1</v>
      </c>
      <c r="F37" s="69">
        <f t="shared" si="1"/>
        <v>14.569477719500004</v>
      </c>
      <c r="G37" s="60" t="str">
        <f t="shared" si="12"/>
        <v>0</v>
      </c>
      <c r="H37" s="69">
        <f t="shared" si="2"/>
        <v>76.973506321200006</v>
      </c>
      <c r="I37" s="60" t="str">
        <f t="shared" si="13"/>
        <v>0</v>
      </c>
      <c r="J37" s="69">
        <f t="shared" si="3"/>
        <v>55.883275850091948</v>
      </c>
      <c r="K37" s="60" t="str">
        <f t="shared" si="14"/>
        <v>0</v>
      </c>
      <c r="L37" s="69">
        <f t="shared" si="4"/>
        <v>80.135604176907677</v>
      </c>
      <c r="M37" s="73" t="str">
        <f t="shared" si="15"/>
        <v>0</v>
      </c>
      <c r="N37" s="76">
        <f t="shared" si="5"/>
        <v>12.891772020000003</v>
      </c>
      <c r="O37" s="77">
        <v>125</v>
      </c>
      <c r="Q37" s="71" t="str">
        <f t="shared" si="16"/>
        <v>1</v>
      </c>
      <c r="R37" s="71">
        <f t="shared" si="6"/>
        <v>1</v>
      </c>
      <c r="S37" s="71" t="str">
        <f t="shared" si="17"/>
        <v>0</v>
      </c>
      <c r="T37" s="71">
        <f t="shared" si="7"/>
        <v>0</v>
      </c>
      <c r="U37" s="71" t="str">
        <f t="shared" si="18"/>
        <v>0</v>
      </c>
      <c r="V37" s="71">
        <f t="shared" si="8"/>
        <v>0</v>
      </c>
      <c r="W37" s="71" t="str">
        <f t="shared" si="19"/>
        <v>0</v>
      </c>
      <c r="X37" s="71">
        <f t="shared" si="9"/>
        <v>0</v>
      </c>
      <c r="Y37" s="71" t="str">
        <f t="shared" si="20"/>
        <v>0</v>
      </c>
      <c r="Z37" s="71">
        <f t="shared" si="10"/>
        <v>0</v>
      </c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</row>
    <row r="38" spans="1:39" ht="15.75" thickBot="1">
      <c r="A38" s="72">
        <v>43887</v>
      </c>
      <c r="B38" s="66">
        <f>Parâmetros!I27*0.04*64.0638</f>
        <v>5.20198056</v>
      </c>
      <c r="C38" s="97">
        <f>AVERAGE(B613:B636)</f>
        <v>5.1624745499999998</v>
      </c>
      <c r="D38" s="101">
        <f t="shared" si="0"/>
        <v>10.324949100000001</v>
      </c>
      <c r="E38" s="60" t="str">
        <f t="shared" si="11"/>
        <v>1</v>
      </c>
      <c r="F38" s="69">
        <f t="shared" si="1"/>
        <v>12.066825372499995</v>
      </c>
      <c r="G38" s="60" t="str">
        <f t="shared" si="12"/>
        <v>0</v>
      </c>
      <c r="H38" s="69">
        <f t="shared" si="2"/>
        <v>76.819496946000001</v>
      </c>
      <c r="I38" s="60" t="str">
        <f t="shared" si="13"/>
        <v>0</v>
      </c>
      <c r="J38" s="69">
        <f t="shared" si="3"/>
        <v>55.650196527471266</v>
      </c>
      <c r="K38" s="60" t="str">
        <f t="shared" si="14"/>
        <v>0</v>
      </c>
      <c r="L38" s="69">
        <f t="shared" si="4"/>
        <v>79.940130739153844</v>
      </c>
      <c r="M38" s="73" t="str">
        <f t="shared" si="15"/>
        <v>0</v>
      </c>
      <c r="N38" s="76">
        <f t="shared" si="5"/>
        <v>10.324949100000001</v>
      </c>
      <c r="O38" s="77">
        <v>125</v>
      </c>
      <c r="Q38" s="71" t="str">
        <f t="shared" si="16"/>
        <v>1</v>
      </c>
      <c r="R38" s="71">
        <f t="shared" si="6"/>
        <v>1</v>
      </c>
      <c r="S38" s="71" t="str">
        <f t="shared" si="17"/>
        <v>0</v>
      </c>
      <c r="T38" s="71">
        <f t="shared" si="7"/>
        <v>0</v>
      </c>
      <c r="U38" s="71" t="str">
        <f t="shared" si="18"/>
        <v>0</v>
      </c>
      <c r="V38" s="71">
        <f t="shared" si="8"/>
        <v>0</v>
      </c>
      <c r="W38" s="71" t="str">
        <f t="shared" si="19"/>
        <v>0</v>
      </c>
      <c r="X38" s="71">
        <f t="shared" si="9"/>
        <v>0</v>
      </c>
      <c r="Y38" s="71" t="str">
        <f t="shared" si="20"/>
        <v>0</v>
      </c>
      <c r="Z38" s="71">
        <f t="shared" si="10"/>
        <v>0</v>
      </c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</row>
    <row r="39" spans="1:39" ht="15.75" thickBot="1">
      <c r="A39" s="72">
        <v>43888</v>
      </c>
      <c r="B39" s="66">
        <f>Parâmetros!I28*0.04*64.0638</f>
        <v>5.2532315999999994</v>
      </c>
      <c r="C39" s="97">
        <f>AVERAGE(B637:B660)</f>
        <v>6.2152563299999999</v>
      </c>
      <c r="D39" s="101">
        <f t="shared" si="0"/>
        <v>12.43051266</v>
      </c>
      <c r="E39" s="60" t="str">
        <f t="shared" si="11"/>
        <v>1</v>
      </c>
      <c r="F39" s="69">
        <f t="shared" si="1"/>
        <v>14.119749843499996</v>
      </c>
      <c r="G39" s="60" t="str">
        <f t="shared" si="12"/>
        <v>0</v>
      </c>
      <c r="H39" s="69">
        <f t="shared" si="2"/>
        <v>76.9458307596</v>
      </c>
      <c r="I39" s="60" t="str">
        <f t="shared" si="13"/>
        <v>0</v>
      </c>
      <c r="J39" s="69">
        <f t="shared" si="3"/>
        <v>55.841391379471261</v>
      </c>
      <c r="K39" s="60" t="str">
        <f t="shared" si="14"/>
        <v>0</v>
      </c>
      <c r="L39" s="69">
        <f t="shared" si="4"/>
        <v>80.10047750256922</v>
      </c>
      <c r="M39" s="73" t="str">
        <f t="shared" si="15"/>
        <v>0</v>
      </c>
      <c r="N39" s="76">
        <f t="shared" si="5"/>
        <v>12.43051266</v>
      </c>
      <c r="O39" s="77">
        <v>125</v>
      </c>
      <c r="Q39" s="71" t="str">
        <f t="shared" si="16"/>
        <v>1</v>
      </c>
      <c r="R39" s="71">
        <f t="shared" si="6"/>
        <v>1</v>
      </c>
      <c r="S39" s="71" t="str">
        <f t="shared" si="17"/>
        <v>0</v>
      </c>
      <c r="T39" s="71">
        <f t="shared" si="7"/>
        <v>0</v>
      </c>
      <c r="U39" s="71" t="str">
        <f t="shared" si="18"/>
        <v>0</v>
      </c>
      <c r="V39" s="71">
        <f t="shared" si="8"/>
        <v>0</v>
      </c>
      <c r="W39" s="71" t="str">
        <f t="shared" si="19"/>
        <v>0</v>
      </c>
      <c r="X39" s="71">
        <f t="shared" si="9"/>
        <v>0</v>
      </c>
      <c r="Y39" s="71" t="str">
        <f t="shared" si="20"/>
        <v>0</v>
      </c>
      <c r="Z39" s="71">
        <f t="shared" si="10"/>
        <v>0</v>
      </c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</row>
    <row r="40" spans="1:39" ht="15.75" thickBot="1">
      <c r="A40" s="72">
        <v>43889</v>
      </c>
      <c r="B40" s="66">
        <f>Parâmetros!I29*0.04*64.0638</f>
        <v>5.1763550399999998</v>
      </c>
      <c r="C40" s="97">
        <f>AVERAGE(B661:B684)</f>
        <v>4.2271430699999994</v>
      </c>
      <c r="D40" s="101">
        <f t="shared" si="0"/>
        <v>8.4542861399999989</v>
      </c>
      <c r="E40" s="60" t="str">
        <f t="shared" si="11"/>
        <v>1</v>
      </c>
      <c r="F40" s="69">
        <f t="shared" si="1"/>
        <v>10.242928986500001</v>
      </c>
      <c r="G40" s="60" t="str">
        <f t="shared" si="12"/>
        <v>0</v>
      </c>
      <c r="H40" s="69">
        <f t="shared" si="2"/>
        <v>76.707257168400005</v>
      </c>
      <c r="I40" s="60" t="str">
        <f t="shared" si="13"/>
        <v>0</v>
      </c>
      <c r="J40" s="69">
        <f t="shared" si="3"/>
        <v>55.480331729954031</v>
      </c>
      <c r="K40" s="60" t="str">
        <f t="shared" si="14"/>
        <v>0</v>
      </c>
      <c r="L40" s="69">
        <f t="shared" si="4"/>
        <v>79.797672559892305</v>
      </c>
      <c r="M40" s="73" t="str">
        <f t="shared" si="15"/>
        <v>0</v>
      </c>
      <c r="N40" s="76">
        <f t="shared" si="5"/>
        <v>8.4542861399999989</v>
      </c>
      <c r="O40" s="77">
        <v>125</v>
      </c>
      <c r="Q40" s="71" t="str">
        <f t="shared" si="16"/>
        <v>1</v>
      </c>
      <c r="R40" s="71">
        <f t="shared" si="6"/>
        <v>1</v>
      </c>
      <c r="S40" s="71" t="str">
        <f t="shared" si="17"/>
        <v>0</v>
      </c>
      <c r="T40" s="71">
        <f t="shared" si="7"/>
        <v>0</v>
      </c>
      <c r="U40" s="71" t="str">
        <f t="shared" si="18"/>
        <v>0</v>
      </c>
      <c r="V40" s="71">
        <f t="shared" si="8"/>
        <v>0</v>
      </c>
      <c r="W40" s="71" t="str">
        <f t="shared" si="19"/>
        <v>0</v>
      </c>
      <c r="X40" s="71">
        <f t="shared" si="9"/>
        <v>0</v>
      </c>
      <c r="Y40" s="71" t="str">
        <f t="shared" si="20"/>
        <v>0</v>
      </c>
      <c r="Z40" s="71">
        <f t="shared" si="10"/>
        <v>0</v>
      </c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</row>
    <row r="41" spans="1:39" ht="15.75" thickBot="1">
      <c r="A41" s="72">
        <v>43890</v>
      </c>
      <c r="B41" s="66">
        <f>Parâmetros!I30*0.04*64.0638</f>
        <v>5.4326102399999998</v>
      </c>
      <c r="C41" s="97">
        <f>AVERAGE(B685:B708)</f>
        <v>7.9246920600000017</v>
      </c>
      <c r="D41" s="101">
        <f t="shared" si="0"/>
        <v>15.849384120000003</v>
      </c>
      <c r="E41" s="60" t="str">
        <f t="shared" si="11"/>
        <v>1</v>
      </c>
      <c r="F41" s="69">
        <f t="shared" si="1"/>
        <v>17.453149517000003</v>
      </c>
      <c r="G41" s="60" t="str">
        <f t="shared" si="12"/>
        <v>0</v>
      </c>
      <c r="H41" s="69">
        <f t="shared" si="2"/>
        <v>77.150963047199994</v>
      </c>
      <c r="I41" s="60" t="str">
        <f t="shared" si="13"/>
        <v>0</v>
      </c>
      <c r="J41" s="69">
        <f t="shared" si="3"/>
        <v>56.151840626988502</v>
      </c>
      <c r="K41" s="60" t="str">
        <f t="shared" si="14"/>
        <v>0</v>
      </c>
      <c r="L41" s="69">
        <f t="shared" si="4"/>
        <v>80.360837713753853</v>
      </c>
      <c r="M41" s="73" t="str">
        <f t="shared" si="15"/>
        <v>0</v>
      </c>
      <c r="N41" s="76">
        <f t="shared" si="5"/>
        <v>15.849384120000003</v>
      </c>
      <c r="O41" s="77">
        <v>125</v>
      </c>
      <c r="Q41" s="71" t="str">
        <f t="shared" si="16"/>
        <v>1</v>
      </c>
      <c r="R41" s="71">
        <f t="shared" si="6"/>
        <v>1</v>
      </c>
      <c r="S41" s="71" t="str">
        <f t="shared" si="17"/>
        <v>0</v>
      </c>
      <c r="T41" s="71">
        <f t="shared" si="7"/>
        <v>0</v>
      </c>
      <c r="U41" s="71" t="str">
        <f t="shared" si="18"/>
        <v>0</v>
      </c>
      <c r="V41" s="71">
        <f t="shared" si="8"/>
        <v>0</v>
      </c>
      <c r="W41" s="71" t="str">
        <f t="shared" si="19"/>
        <v>0</v>
      </c>
      <c r="X41" s="71">
        <f t="shared" si="9"/>
        <v>0</v>
      </c>
      <c r="Y41" s="71" t="str">
        <f t="shared" si="20"/>
        <v>0</v>
      </c>
      <c r="Z41" s="71">
        <f t="shared" si="10"/>
        <v>0</v>
      </c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</row>
    <row r="42" spans="1:39" ht="15.75" thickBot="1">
      <c r="A42" s="72"/>
      <c r="B42" s="66">
        <f>Parâmetros!I31*0.04*64.0638</f>
        <v>5.0994784800000001</v>
      </c>
      <c r="C42" s="97"/>
      <c r="D42" s="101"/>
      <c r="E42" s="60"/>
      <c r="F42" s="69"/>
      <c r="G42" s="60"/>
      <c r="H42" s="69"/>
      <c r="I42" s="60"/>
      <c r="J42" s="69"/>
      <c r="K42" s="60"/>
      <c r="L42" s="69"/>
      <c r="M42" s="73"/>
      <c r="N42" s="76"/>
      <c r="O42" s="77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52"/>
      <c r="AB42" s="110" t="s">
        <v>144</v>
      </c>
      <c r="AC42" s="111"/>
      <c r="AD42" s="52"/>
      <c r="AE42" s="52"/>
      <c r="AF42" s="52"/>
      <c r="AG42" s="52"/>
      <c r="AH42" s="52"/>
      <c r="AI42" s="52"/>
      <c r="AJ42" s="52"/>
      <c r="AK42" s="52"/>
      <c r="AL42" s="52"/>
      <c r="AM42" s="52"/>
    </row>
    <row r="43" spans="1:39" ht="15.75" thickBot="1">
      <c r="A43" s="79"/>
      <c r="B43" s="66">
        <f>Parâmetros!I32*0.04*64.0638</f>
        <v>4.94572536</v>
      </c>
      <c r="C43" s="103"/>
      <c r="D43" s="104"/>
      <c r="E43" s="87"/>
      <c r="F43" s="105"/>
      <c r="G43" s="87"/>
      <c r="H43" s="105"/>
      <c r="I43" s="87"/>
      <c r="J43" s="105"/>
      <c r="K43" s="87"/>
      <c r="L43" s="105"/>
      <c r="M43" s="86"/>
      <c r="N43" s="96"/>
      <c r="O43" s="8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52"/>
      <c r="AB43" s="112" t="s">
        <v>145</v>
      </c>
      <c r="AC43" s="113"/>
      <c r="AD43" s="52"/>
      <c r="AE43" s="52"/>
      <c r="AF43" s="52"/>
      <c r="AG43" s="52"/>
      <c r="AH43" s="52"/>
      <c r="AI43" s="52"/>
      <c r="AJ43" s="52"/>
      <c r="AK43" s="52"/>
      <c r="AL43" s="52"/>
      <c r="AM43" s="52"/>
    </row>
    <row r="44" spans="1:39" ht="15.75" thickBot="1">
      <c r="A44" s="114"/>
      <c r="B44" s="66">
        <f>Parâmetros!I33*0.04*64.0638</f>
        <v>5.5607378399999998</v>
      </c>
      <c r="C44" s="97"/>
      <c r="D44" s="60"/>
      <c r="E44" s="60"/>
      <c r="F44" s="60"/>
      <c r="G44" s="60"/>
      <c r="H44" s="60"/>
      <c r="I44" s="60"/>
      <c r="J44" s="60"/>
      <c r="K44" s="60"/>
      <c r="L44" s="60"/>
      <c r="M44" s="60"/>
      <c r="Q44" s="60"/>
      <c r="R44" s="71"/>
      <c r="S44" s="71"/>
      <c r="T44" s="71"/>
      <c r="U44" s="71"/>
      <c r="V44" s="71"/>
      <c r="W44" s="71"/>
      <c r="X44" s="71"/>
      <c r="Y44" s="71"/>
      <c r="Z44" s="71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</row>
    <row r="45" spans="1:39" ht="15.75" thickBot="1">
      <c r="A45" s="115"/>
      <c r="B45" s="66">
        <f>Parâmetros!I34*0.04*64.0638</f>
        <v>5.4069847200000005</v>
      </c>
      <c r="C45" s="97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</row>
    <row r="46" spans="1:39" ht="15.75" thickBot="1">
      <c r="A46" s="116"/>
      <c r="B46" s="66">
        <f>Parâmetros!I35*0.04*64.0638</f>
        <v>5.45823576</v>
      </c>
      <c r="C46" s="97"/>
      <c r="Q46" s="71"/>
      <c r="R46" s="71">
        <f>SUM(R13:R43)</f>
        <v>29</v>
      </c>
      <c r="S46" s="60"/>
      <c r="T46" s="71">
        <f>SUM(T13:T43)</f>
        <v>0</v>
      </c>
      <c r="U46" s="52"/>
      <c r="V46" s="71">
        <f>SUM(V13:V43)</f>
        <v>0</v>
      </c>
      <c r="W46" s="52"/>
      <c r="X46" s="71">
        <f>SUM(X13:X43)</f>
        <v>0</v>
      </c>
      <c r="Y46" s="52"/>
      <c r="Z46" s="71">
        <f>SUM(Z13:Z43)</f>
        <v>0</v>
      </c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</row>
    <row r="47" spans="1:39" ht="15.75" thickBot="1">
      <c r="A47" s="117"/>
      <c r="B47" s="66">
        <f>Parâmetros!I36*0.04*64.0638</f>
        <v>5.2276060800000002</v>
      </c>
      <c r="C47" s="97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</row>
    <row r="48" spans="1:39" ht="15.75" thickBot="1">
      <c r="A48" s="117"/>
      <c r="B48" s="66">
        <f>Parâmetros!I37*0.04*64.0638</f>
        <v>5.1507295199999996</v>
      </c>
      <c r="C48" s="97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</row>
    <row r="49" spans="1:39" ht="15.75" thickBot="1">
      <c r="A49" s="117"/>
      <c r="B49" s="66">
        <f>Parâmetros!I38*0.04*64.0638</f>
        <v>5.3557336799999993</v>
      </c>
      <c r="C49" s="97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</row>
    <row r="50" spans="1:39" ht="15.75" thickBot="1">
      <c r="A50" s="117"/>
      <c r="B50" s="66">
        <f>Parâmetros!I39*0.04*64.0638</f>
        <v>5.4838612800000011</v>
      </c>
      <c r="C50" s="97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</row>
    <row r="51" spans="1:39" ht="15.75" thickBot="1">
      <c r="A51" s="117"/>
      <c r="B51" s="66">
        <f>Parâmetros!I40*0.04*64.0638</f>
        <v>5.0738529600000009</v>
      </c>
      <c r="C51" s="97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</row>
    <row r="52" spans="1:39" ht="15.75" thickBot="1">
      <c r="A52" s="117"/>
      <c r="B52" s="66">
        <f>Parâmetros!I41*0.04*64.0638</f>
        <v>5.71449096</v>
      </c>
      <c r="C52" s="97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</row>
    <row r="53" spans="1:39" ht="15.75" thickBot="1">
      <c r="A53" s="117"/>
      <c r="B53" s="66">
        <f>Parâmetros!I42*0.04*64.0638</f>
        <v>5.3044826399999998</v>
      </c>
      <c r="C53" s="97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</row>
    <row r="54" spans="1:39" ht="15.75" thickBot="1">
      <c r="A54" s="117"/>
      <c r="B54" s="66">
        <f>Parâmetros!I43*0.04*64.0638</f>
        <v>5.2532315999999994</v>
      </c>
      <c r="C54" s="97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</row>
    <row r="55" spans="1:39" ht="15.75" thickBot="1">
      <c r="A55" s="117"/>
      <c r="B55" s="66">
        <f>Parâmetros!I44*0.04*64.0638</f>
        <v>5.2788571200000005</v>
      </c>
      <c r="C55" s="97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</row>
    <row r="56" spans="1:39" ht="15.75" thickBot="1">
      <c r="A56" s="117"/>
      <c r="B56" s="66">
        <f>Parâmetros!I45*0.04*64.0638</f>
        <v>5.71449096</v>
      </c>
      <c r="C56" s="97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</row>
    <row r="57" spans="1:39" ht="15.75" thickBot="1">
      <c r="A57" s="117"/>
      <c r="B57" s="66">
        <f>Parâmetros!I46*0.04*64.0638</f>
        <v>5.5094867999999995</v>
      </c>
      <c r="C57" s="97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</row>
    <row r="58" spans="1:39" ht="15.75" thickBot="1">
      <c r="A58" s="117"/>
      <c r="B58" s="66">
        <f>Parâmetros!I47*0.04*64.0638</f>
        <v>5.6119888800000002</v>
      </c>
      <c r="C58" s="97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</row>
    <row r="59" spans="1:39" ht="15.75" thickBot="1">
      <c r="A59" s="117"/>
      <c r="B59" s="66">
        <f>Parâmetros!I48*0.04*64.0638</f>
        <v>5.20198056</v>
      </c>
      <c r="C59" s="97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</row>
    <row r="60" spans="1:39" ht="15.75" thickBot="1">
      <c r="A60" s="117"/>
      <c r="B60" s="66">
        <f>Parâmetros!I49*0.04*64.0638</f>
        <v>4.6638446400000007</v>
      </c>
      <c r="C60" s="97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</row>
    <row r="61" spans="1:39" ht="15.75" thickBot="1">
      <c r="A61" s="117"/>
      <c r="B61" s="66">
        <f>Parâmetros!I50*0.04*64.0638</f>
        <v>5.1763550399999998</v>
      </c>
      <c r="C61" s="97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</row>
    <row r="62" spans="1:39" ht="15.75" thickBot="1">
      <c r="A62" s="117"/>
      <c r="B62" s="66">
        <f>Parâmetros!I51*0.04*64.0638</f>
        <v>5.45823576</v>
      </c>
      <c r="C62" s="97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</row>
    <row r="63" spans="1:39" ht="15.75" thickBot="1">
      <c r="A63" s="117"/>
      <c r="B63" s="66">
        <f>Parâmetros!I52*0.04*64.0638</f>
        <v>5.3044826399999998</v>
      </c>
      <c r="C63" s="97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</row>
    <row r="64" spans="1:39" ht="15.75" thickBot="1">
      <c r="A64" s="117"/>
      <c r="B64" s="66">
        <f>Parâmetros!I53*0.04*64.0638</f>
        <v>5.4326102399999998</v>
      </c>
      <c r="C64" s="97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</row>
    <row r="65" spans="1:39" ht="15.75" thickBot="1">
      <c r="A65" s="117"/>
      <c r="B65" s="66">
        <f>Parâmetros!I54*0.04*64.0638</f>
        <v>6.0476227199999997</v>
      </c>
      <c r="C65" s="97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</row>
    <row r="66" spans="1:39" ht="15.75" thickBot="1">
      <c r="A66" s="117"/>
      <c r="B66" s="66">
        <f>Parâmetros!I55*0.04*64.0638</f>
        <v>5.5351123200000005</v>
      </c>
      <c r="C66" s="97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</row>
    <row r="67" spans="1:39" ht="15.75" thickBot="1">
      <c r="A67" s="117"/>
      <c r="B67" s="66">
        <f>Parâmetros!I56*0.04*64.0638</f>
        <v>5.45823576</v>
      </c>
      <c r="C67" s="97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</row>
    <row r="68" spans="1:39" ht="15.75" thickBot="1">
      <c r="A68" s="117"/>
      <c r="B68" s="66">
        <f>Parâmetros!I57*0.04*64.0638</f>
        <v>5.6376144000000004</v>
      </c>
      <c r="C68" s="97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</row>
    <row r="69" spans="1:39" ht="15.75" thickBot="1">
      <c r="A69" s="117"/>
      <c r="B69" s="66">
        <f>Parâmetros!I58*0.04*64.0638</f>
        <v>5.4326102399999998</v>
      </c>
      <c r="C69" s="97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</row>
    <row r="70" spans="1:39" ht="15.75" thickBot="1">
      <c r="A70" s="117"/>
      <c r="B70" s="66">
        <f>Parâmetros!I59*0.04*64.0638</f>
        <v>5.6376144000000004</v>
      </c>
      <c r="C70" s="97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</row>
    <row r="71" spans="1:39" ht="15.75" thickBot="1">
      <c r="A71" s="117"/>
      <c r="B71" s="66">
        <f>Parâmetros!I60*0.04*64.0638</f>
        <v>4.81759776</v>
      </c>
      <c r="C71" s="97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</row>
    <row r="72" spans="1:39" ht="15.75" thickBot="1">
      <c r="A72" s="117"/>
      <c r="B72" s="66">
        <f>Parâmetros!I61*0.04*64.0638</f>
        <v>5.5607378399999998</v>
      </c>
      <c r="C72" s="97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</row>
    <row r="73" spans="1:39" ht="15.75" thickBot="1">
      <c r="A73" s="117"/>
      <c r="B73" s="66">
        <f>Parâmetros!I62*0.04*64.0638</f>
        <v>0</v>
      </c>
      <c r="C73" s="97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</row>
    <row r="74" spans="1:39" ht="15.75" thickBot="1">
      <c r="A74" s="117"/>
      <c r="B74" s="66">
        <f>Parâmetros!I63*0.04*64.0638</f>
        <v>0</v>
      </c>
      <c r="C74" s="97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</row>
    <row r="75" spans="1:39" ht="15.75" thickBot="1">
      <c r="A75" s="117"/>
      <c r="B75" s="66">
        <f>Parâmetros!I64*0.04*64.0638</f>
        <v>0</v>
      </c>
      <c r="C75" s="97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</row>
    <row r="76" spans="1:39" ht="15.75" thickBot="1">
      <c r="A76" s="118"/>
      <c r="B76" s="66">
        <f>Parâmetros!I65*0.04*64.0638</f>
        <v>0</v>
      </c>
      <c r="C76" s="97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</row>
    <row r="77" spans="1:39" ht="15.75" thickBot="1">
      <c r="A77" s="114"/>
      <c r="B77" s="66">
        <f>Parâmetros!I66*0.04*64.0638</f>
        <v>0</v>
      </c>
      <c r="C77" s="97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</row>
    <row r="78" spans="1:39" ht="15.75" thickBot="1">
      <c r="A78" s="114"/>
      <c r="B78" s="66">
        <f>Parâmetros!I67*0.04*64.0638</f>
        <v>0</v>
      </c>
      <c r="C78" s="97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</row>
    <row r="79" spans="1:39" ht="15.75" thickBot="1">
      <c r="A79" s="114"/>
      <c r="B79" s="66">
        <f>Parâmetros!I68*0.04*64.0638</f>
        <v>7.0470180000000004</v>
      </c>
      <c r="C79" s="97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</row>
    <row r="80" spans="1:39" ht="15.75" thickBot="1">
      <c r="A80" s="114"/>
      <c r="B80" s="66">
        <f>Parâmetros!I69*0.04*64.0638</f>
        <v>7.3032732000000005</v>
      </c>
      <c r="C80" s="97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</row>
    <row r="81" spans="1:39" ht="15.75" thickBot="1">
      <c r="A81" s="114"/>
      <c r="B81" s="66">
        <f>Parâmetros!I70*0.04*64.0638</f>
        <v>7.0470180000000004</v>
      </c>
      <c r="C81" s="97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</row>
    <row r="82" spans="1:39" ht="15.75" thickBot="1">
      <c r="A82" s="114"/>
      <c r="B82" s="66">
        <f>Parâmetros!I71*0.04*64.0638</f>
        <v>7.5595284000000005</v>
      </c>
      <c r="C82" s="97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</row>
    <row r="83" spans="1:39" ht="15.75" thickBot="1">
      <c r="A83" s="114"/>
      <c r="B83" s="66">
        <f>Parâmetros!I72*0.04*64.0638</f>
        <v>8.2001664000000005</v>
      </c>
      <c r="C83" s="97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</row>
    <row r="84" spans="1:39" ht="15.75" thickBot="1">
      <c r="A84" s="114"/>
      <c r="B84" s="66">
        <f>Parâmetros!I73*0.04*64.0638</f>
        <v>7.4826518399999999</v>
      </c>
      <c r="C84" s="97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</row>
    <row r="85" spans="1:39" ht="15.75" thickBot="1">
      <c r="A85" s="114"/>
      <c r="B85" s="66">
        <f>Parâmetros!I74*0.04*64.0638</f>
        <v>7.0982690400000008</v>
      </c>
      <c r="C85" s="97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</row>
    <row r="86" spans="1:39" ht="15.75" thickBot="1">
      <c r="A86" s="114"/>
      <c r="B86" s="66">
        <f>Parâmetros!I75*0.04*64.0638</f>
        <v>7.0982690400000008</v>
      </c>
      <c r="C86" s="97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</row>
    <row r="87" spans="1:39" ht="15.75" thickBot="1">
      <c r="A87" s="114"/>
      <c r="B87" s="66">
        <f>Parâmetros!I76*0.04*64.0638</f>
        <v>6.6370096800000002</v>
      </c>
      <c r="C87" s="97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</row>
    <row r="88" spans="1:39" ht="15.75" thickBot="1">
      <c r="A88" s="114"/>
      <c r="B88" s="66">
        <f>Parâmetros!I77*0.04*64.0638</f>
        <v>6.8163883200000006</v>
      </c>
      <c r="C88" s="97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</row>
    <row r="89" spans="1:39" ht="15.75" thickBot="1">
      <c r="A89" s="114"/>
      <c r="B89" s="66">
        <f>Parâmetros!I78*0.04*64.0638</f>
        <v>6.8163883200000006</v>
      </c>
      <c r="C89" s="97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</row>
    <row r="90" spans="1:39" ht="15.75" thickBot="1">
      <c r="A90" s="114"/>
      <c r="B90" s="66">
        <f>Parâmetros!I79*0.04*64.0638</f>
        <v>6.9701414400000008</v>
      </c>
      <c r="C90" s="97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</row>
    <row r="91" spans="1:39" ht="15.75" thickBot="1">
      <c r="A91" s="114"/>
      <c r="B91" s="66">
        <f>Parâmetros!I80*0.04*64.0638</f>
        <v>7.0982690400000008</v>
      </c>
      <c r="C91" s="97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</row>
    <row r="92" spans="1:39" ht="15.75" thickBot="1">
      <c r="A92" s="114"/>
      <c r="B92" s="66">
        <f>Parâmetros!I81*0.04*64.0638</f>
        <v>7.3545242400000008</v>
      </c>
      <c r="C92" s="97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</row>
    <row r="93" spans="1:39" ht="15.75" thickBot="1">
      <c r="A93" s="114"/>
      <c r="B93" s="66">
        <f>Parâmetros!I82*0.04*64.0638</f>
        <v>7.3801497600000001</v>
      </c>
      <c r="C93" s="97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</row>
    <row r="94" spans="1:39" ht="15.75" thickBot="1">
      <c r="A94" s="114"/>
      <c r="B94" s="66">
        <f>Parâmetros!I83*0.04*64.0638</f>
        <v>4.6894701599999999</v>
      </c>
      <c r="C94" s="97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</row>
    <row r="95" spans="1:39" ht="15.75" thickBot="1">
      <c r="A95" s="114"/>
      <c r="B95" s="66">
        <f>Parâmetros!I84*0.04*64.0638</f>
        <v>4.81759776</v>
      </c>
      <c r="C95" s="97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</row>
    <row r="96" spans="1:39" ht="15.75" thickBot="1">
      <c r="A96" s="114"/>
      <c r="B96" s="66">
        <f>Parâmetros!I85*0.04*64.0638</f>
        <v>4.7407212000000003</v>
      </c>
      <c r="C96" s="97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</row>
    <row r="97" spans="1:39" ht="15.75" thickBot="1">
      <c r="A97" s="114"/>
      <c r="B97" s="66">
        <f>Parâmetros!I86*0.04*64.0638</f>
        <v>4.94572536</v>
      </c>
      <c r="C97" s="97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</row>
    <row r="98" spans="1:39" ht="15.75" thickBot="1">
      <c r="A98" s="114"/>
      <c r="B98" s="66">
        <f>Parâmetros!I87*0.04*64.0638</f>
        <v>5.6119888800000002</v>
      </c>
      <c r="C98" s="97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</row>
    <row r="99" spans="1:39" ht="15.75" thickBot="1">
      <c r="A99" s="114"/>
      <c r="B99" s="66">
        <f>Parâmetros!I88*0.04*64.0638</f>
        <v>5.7657419999999995</v>
      </c>
      <c r="C99" s="97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</row>
    <row r="100" spans="1:39" ht="15.75" thickBot="1">
      <c r="A100" s="114"/>
      <c r="B100" s="66">
        <f>Parâmetros!I89*0.04*64.0638</f>
        <v>5.97074616</v>
      </c>
      <c r="C100" s="97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</row>
    <row r="101" spans="1:39" ht="15.75" thickBot="1">
      <c r="A101" s="114"/>
      <c r="B101" s="66">
        <f>Parâmetros!I90*0.04*64.0638</f>
        <v>6.0219972000000004</v>
      </c>
      <c r="C101" s="97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</row>
    <row r="102" spans="1:39" ht="15.75" thickBot="1">
      <c r="A102" s="114"/>
      <c r="B102" s="66">
        <f>Parâmetros!I91*0.04*64.0638</f>
        <v>5.7913675199999997</v>
      </c>
      <c r="C102" s="97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</row>
    <row r="103" spans="1:39" ht="15.75" thickBot="1">
      <c r="A103" s="114"/>
      <c r="B103" s="66">
        <f>Parâmetros!I92*0.04*64.0638</f>
        <v>5.8682440800000002</v>
      </c>
      <c r="C103" s="97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</row>
    <row r="104" spans="1:39" ht="15.75" thickBot="1">
      <c r="A104" s="114"/>
      <c r="B104" s="66">
        <f>Parâmetros!I93*0.04*64.0638</f>
        <v>6.4832565600000001</v>
      </c>
      <c r="C104" s="97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</row>
    <row r="105" spans="1:39" ht="15.75" thickBot="1">
      <c r="A105" s="114"/>
      <c r="B105" s="66">
        <f>Parâmetros!I94*0.04*64.0638</f>
        <v>6.4832565600000001</v>
      </c>
      <c r="C105" s="97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</row>
    <row r="106" spans="1:39" ht="15.75" thickBot="1">
      <c r="A106" s="114"/>
      <c r="B106" s="66">
        <f>Parâmetros!I95*0.04*64.0638</f>
        <v>5.6632399200000005</v>
      </c>
      <c r="C106" s="60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</row>
    <row r="107" spans="1:39" ht="15.75" thickBot="1">
      <c r="A107" s="114"/>
      <c r="B107" s="66">
        <f>Parâmetros!I96*0.04*64.0638</f>
        <v>6.3038779200000006</v>
      </c>
      <c r="C107" s="60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</row>
    <row r="108" spans="1:39" ht="15.75" thickBot="1">
      <c r="A108" s="114"/>
      <c r="B108" s="66">
        <f>Parâmetros!I97*0.04*64.0638</f>
        <v>6.7395117600000001</v>
      </c>
      <c r="C108" s="60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</row>
    <row r="109" spans="1:39" ht="15.75" thickBot="1">
      <c r="A109" s="114"/>
      <c r="B109" s="66">
        <f>Parâmetros!I98*0.04*64.0638</f>
        <v>6.7651372800000011</v>
      </c>
      <c r="C109" s="60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</row>
    <row r="110" spans="1:39" ht="15.75" thickBot="1">
      <c r="A110" s="114"/>
      <c r="B110" s="66">
        <f>Parâmetros!I99*0.04*64.0638</f>
        <v>6.0219972000000004</v>
      </c>
      <c r="C110" s="60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</row>
    <row r="111" spans="1:39" ht="15.75" thickBot="1">
      <c r="A111" s="114"/>
      <c r="B111" s="66">
        <f>Parâmetros!I100*0.04*64.0638</f>
        <v>5.7401164800000011</v>
      </c>
      <c r="C111" s="60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</row>
    <row r="112" spans="1:39" ht="15.75" thickBot="1">
      <c r="A112" s="114"/>
      <c r="B112" s="66">
        <f>Parâmetros!I101*0.04*64.0638</f>
        <v>5.8426185599999991</v>
      </c>
      <c r="C112" s="60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</row>
    <row r="113" spans="1:39" ht="15.75" thickBot="1">
      <c r="A113" s="114"/>
      <c r="B113" s="66">
        <f>Parâmetros!I102*0.04*64.0638</f>
        <v>5.8426185599999991</v>
      </c>
      <c r="C113" s="60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</row>
    <row r="114" spans="1:39" ht="15.75" thickBot="1">
      <c r="A114" s="114"/>
      <c r="B114" s="66">
        <f>Parâmetros!I103*0.04*64.0638</f>
        <v>5.9451206399999998</v>
      </c>
      <c r="C114" s="60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</row>
    <row r="115" spans="1:39" ht="15.75" thickBot="1">
      <c r="A115" s="114"/>
      <c r="B115" s="66">
        <f>Parâmetros!I104*0.04*64.0638</f>
        <v>6.2782524000000004</v>
      </c>
      <c r="C115" s="60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</row>
    <row r="116" spans="1:39" ht="15.75" thickBot="1">
      <c r="A116" s="114"/>
      <c r="B116" s="66">
        <f>Parâmetros!I105*0.04*64.0638</f>
        <v>6.0219972000000004</v>
      </c>
      <c r="C116" s="60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</row>
    <row r="117" spans="1:39" ht="15.75" thickBot="1">
      <c r="A117" s="114"/>
      <c r="B117" s="66">
        <f>Parâmetros!I106*0.04*64.0638</f>
        <v>5.9194951200000006</v>
      </c>
      <c r="C117" s="60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</row>
    <row r="118" spans="1:39" ht="15.75" thickBot="1">
      <c r="A118" s="114"/>
      <c r="B118" s="66">
        <f>Parâmetros!I107*0.04*64.0638</f>
        <v>6.0732482400000007</v>
      </c>
      <c r="C118" s="119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</row>
    <row r="119" spans="1:39" ht="15.75" thickBot="1">
      <c r="A119" s="114"/>
      <c r="B119" s="66">
        <f>Parâmetros!I108*0.04*64.0638</f>
        <v>6.0219972000000004</v>
      </c>
      <c r="C119" s="60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</row>
    <row r="120" spans="1:39" ht="15.75" thickBot="1">
      <c r="A120" s="114"/>
      <c r="B120" s="66">
        <f>Parâmetros!I109*0.04*64.0638</f>
        <v>4.6382191200000005</v>
      </c>
      <c r="C120" s="60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</row>
    <row r="121" spans="1:39" ht="15.75" thickBot="1">
      <c r="A121" s="114"/>
      <c r="B121" s="66">
        <f>Parâmetros!I110*0.04*64.0638</f>
        <v>3.5875727999999998</v>
      </c>
      <c r="C121" s="60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</row>
    <row r="122" spans="1:39" ht="15.75" thickBot="1">
      <c r="A122" s="114"/>
      <c r="B122" s="66">
        <f>Parâmetros!I111*0.04*64.0638</f>
        <v>4.7919722400000007</v>
      </c>
      <c r="C122" s="60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</row>
    <row r="123" spans="1:39" ht="15.75" thickBot="1">
      <c r="A123" s="114"/>
      <c r="B123" s="66">
        <f>Parâmetros!I112*0.04*64.0638</f>
        <v>4.8944743199999996</v>
      </c>
      <c r="C123" s="60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</row>
    <row r="124" spans="1:39" ht="15.75" thickBot="1">
      <c r="A124" s="114"/>
      <c r="B124" s="66">
        <f>Parâmetros!I113*0.04*64.0638</f>
        <v>5.3557336799999993</v>
      </c>
      <c r="C124" s="60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</row>
    <row r="125" spans="1:39" ht="15.75" thickBot="1">
      <c r="A125" s="114"/>
      <c r="B125" s="66">
        <f>Parâmetros!I114*0.04*64.0638</f>
        <v>5.45823576</v>
      </c>
      <c r="C125" s="60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</row>
    <row r="126" spans="1:39" ht="15.75" thickBot="1">
      <c r="A126" s="114"/>
      <c r="B126" s="66">
        <f>Parâmetros!I115*0.04*64.0638</f>
        <v>4.6382191200000005</v>
      </c>
      <c r="C126" s="60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</row>
    <row r="127" spans="1:39" ht="15.75" thickBot="1">
      <c r="A127" s="114"/>
      <c r="B127" s="66">
        <f>Parâmetros!I116*0.04*64.0638</f>
        <v>1.9219139999999999</v>
      </c>
      <c r="C127" s="60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</row>
    <row r="128" spans="1:39" ht="15.75" thickBot="1">
      <c r="A128" s="114"/>
      <c r="B128" s="66">
        <f>Parâmetros!I117*0.04*64.0638</f>
        <v>1.8962884800000002</v>
      </c>
      <c r="C128" s="60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</row>
    <row r="129" spans="1:39" ht="15.75" thickBot="1">
      <c r="A129" s="114"/>
      <c r="B129" s="66">
        <f>Parâmetros!I118*0.04*64.0638</f>
        <v>2.5625520000000002</v>
      </c>
      <c r="C129" s="60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</row>
    <row r="130" spans="1:39" ht="15.75" thickBot="1">
      <c r="A130" s="114"/>
      <c r="B130" s="66">
        <f>Parâmetros!I119*0.04*64.0638</f>
        <v>2.6906796000000002</v>
      </c>
      <c r="C130" s="60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</row>
    <row r="131" spans="1:39" ht="15.75" thickBot="1">
      <c r="A131" s="114"/>
      <c r="B131" s="66">
        <f>Parâmetros!I120*0.04*64.0638</f>
        <v>2.9981858400000001</v>
      </c>
      <c r="C131" s="60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</row>
    <row r="132" spans="1:39" ht="15.75" thickBot="1">
      <c r="A132" s="114"/>
      <c r="B132" s="66">
        <f>Parâmetros!I121*0.04*64.0638</f>
        <v>3.5106962400000006</v>
      </c>
      <c r="C132" s="60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</row>
    <row r="133" spans="1:39" ht="15.75" thickBot="1">
      <c r="A133" s="114"/>
      <c r="B133" s="66">
        <f>Parâmetros!I122*0.04*64.0638</f>
        <v>3.86945352</v>
      </c>
      <c r="C133" s="60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</row>
    <row r="134" spans="1:39" ht="15.75" thickBot="1">
      <c r="A134" s="114"/>
      <c r="B134" s="66">
        <f>Parâmetros!I123*0.04*64.0638</f>
        <v>6.2526268800000002</v>
      </c>
      <c r="C134" s="60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</row>
    <row r="135" spans="1:39" ht="15.75" thickBot="1">
      <c r="A135" s="114"/>
      <c r="B135" s="66">
        <f>Parâmetros!I124*0.04*64.0638</f>
        <v>6.4832565600000001</v>
      </c>
      <c r="C135" s="60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</row>
    <row r="136" spans="1:39" ht="15.75" thickBot="1">
      <c r="A136" s="114"/>
      <c r="B136" s="66">
        <f>Parâmetros!I125*0.04*64.0638</f>
        <v>5.9963716800000002</v>
      </c>
      <c r="C136" s="60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</row>
    <row r="137" spans="1:39" ht="15.75" thickBot="1">
      <c r="A137" s="114"/>
      <c r="B137" s="66">
        <f>Parâmetros!I126*0.04*64.0638</f>
        <v>4.7407212000000003</v>
      </c>
      <c r="C137" s="60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</row>
    <row r="138" spans="1:39" ht="15.75" thickBot="1">
      <c r="A138" s="114"/>
      <c r="B138" s="66">
        <f>Parâmetros!I127*0.04*64.0638</f>
        <v>4.5613425599999999</v>
      </c>
      <c r="C138" s="60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</row>
    <row r="139" spans="1:39" ht="15.75" thickBot="1">
      <c r="A139" s="114"/>
      <c r="B139" s="66">
        <f>Parâmetros!I128*0.04*64.0638</f>
        <v>4.7919722400000007</v>
      </c>
      <c r="C139" s="60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</row>
    <row r="140" spans="1:39" ht="15.75" thickBot="1">
      <c r="A140" s="114"/>
      <c r="B140" s="66">
        <f>Parâmetros!I129*0.04*64.0638</f>
        <v>4.9713508800000001</v>
      </c>
      <c r="C140" s="60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</row>
    <row r="141" spans="1:39" ht="15.75" thickBot="1">
      <c r="A141" s="114"/>
      <c r="B141" s="66">
        <f>Parâmetros!I130*0.04*64.0638</f>
        <v>5.0994784800000001</v>
      </c>
      <c r="C141" s="60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</row>
    <row r="142" spans="1:39" ht="15.75" thickBot="1">
      <c r="A142" s="114"/>
      <c r="B142" s="66">
        <f>Parâmetros!I131*0.04*64.0638</f>
        <v>5.0226019199999996</v>
      </c>
      <c r="C142" s="60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</row>
    <row r="143" spans="1:39" ht="15.75" thickBot="1">
      <c r="A143" s="114"/>
      <c r="B143" s="66">
        <f>Parâmetros!I132*0.04*64.0638</f>
        <v>4.2025852799999992</v>
      </c>
      <c r="C143" s="60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</row>
    <row r="144" spans="1:39" ht="15.75" thickBot="1">
      <c r="A144" s="114"/>
      <c r="B144" s="66">
        <f>Parâmetros!I133*0.04*64.0638</f>
        <v>3.3313176000000002</v>
      </c>
      <c r="C144" s="60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</row>
    <row r="145" spans="1:39" ht="15.75" thickBot="1">
      <c r="A145" s="114"/>
      <c r="B145" s="66">
        <f>Parâmetros!I134*0.04*64.0638</f>
        <v>0</v>
      </c>
      <c r="C145" s="60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</row>
    <row r="146" spans="1:39" ht="15.75" thickBot="1">
      <c r="A146" s="114"/>
      <c r="B146" s="66">
        <f>Parâmetros!I135*0.04*64.0638</f>
        <v>0</v>
      </c>
      <c r="C146" s="60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</row>
    <row r="147" spans="1:39" ht="15.75" thickBot="1">
      <c r="A147" s="114"/>
      <c r="B147" s="66">
        <f>Parâmetros!I136*0.04*64.0638</f>
        <v>0</v>
      </c>
      <c r="C147" s="60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</row>
    <row r="148" spans="1:39" ht="15.75" thickBot="1">
      <c r="A148" s="114"/>
      <c r="B148" s="66">
        <f>Parâmetros!I137*0.04*64.0638</f>
        <v>0</v>
      </c>
      <c r="C148" s="60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</row>
    <row r="149" spans="1:39" ht="15.75" thickBot="1">
      <c r="A149" s="114"/>
      <c r="B149" s="66">
        <f>Parâmetros!I138*0.04*64.0638</f>
        <v>0</v>
      </c>
      <c r="C149" s="60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</row>
    <row r="150" spans="1:39" ht="15.75" thickBot="1">
      <c r="A150" s="114"/>
      <c r="B150" s="66">
        <f>Parâmetros!I139*0.04*64.0638</f>
        <v>5.6888654400000007</v>
      </c>
      <c r="C150" s="60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</row>
    <row r="151" spans="1:39" ht="15.75" thickBot="1">
      <c r="A151" s="114"/>
      <c r="B151" s="66">
        <f>Parâmetros!I140*0.04*64.0638</f>
        <v>6.1757503200000006</v>
      </c>
      <c r="C151" s="60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</row>
    <row r="152" spans="1:39" ht="15.75" thickBot="1">
      <c r="A152" s="114"/>
      <c r="B152" s="66">
        <f>Parâmetros!I141*0.04*64.0638</f>
        <v>6.6882607199999997</v>
      </c>
      <c r="C152" s="60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</row>
    <row r="153" spans="1:39" ht="15.75" thickBot="1">
      <c r="A153" s="114"/>
      <c r="B153" s="66">
        <f>Parâmetros!I142*0.04*64.0638</f>
        <v>6.0732482400000007</v>
      </c>
      <c r="C153" s="60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</row>
    <row r="154" spans="1:39" ht="15.75" thickBot="1">
      <c r="A154" s="114"/>
      <c r="B154" s="66">
        <f>Parâmetros!I143*0.04*64.0638</f>
        <v>6.35512896</v>
      </c>
      <c r="C154" s="60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</row>
    <row r="155" spans="1:39" ht="15.75" thickBot="1">
      <c r="A155" s="114"/>
      <c r="B155" s="66">
        <f>Parâmetros!I144*0.04*64.0638</f>
        <v>6.4832565600000001</v>
      </c>
      <c r="C155" s="60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</row>
    <row r="156" spans="1:39" ht="15.75" thickBot="1">
      <c r="A156" s="114"/>
      <c r="B156" s="66">
        <f>Parâmetros!I145*0.04*64.0638</f>
        <v>6.1244992800000002</v>
      </c>
      <c r="C156" s="60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</row>
    <row r="157" spans="1:39" ht="15.75" thickBot="1">
      <c r="A157" s="114"/>
      <c r="B157" s="66">
        <f>Parâmetros!I146*0.04*64.0638</f>
        <v>6.2526268800000002</v>
      </c>
      <c r="C157" s="60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</row>
    <row r="158" spans="1:39" ht="15.75" thickBot="1">
      <c r="A158" s="114"/>
      <c r="B158" s="66">
        <f>Parâmetros!I147*0.04*64.0638</f>
        <v>6.2526268800000002</v>
      </c>
      <c r="C158" s="60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</row>
    <row r="159" spans="1:39" ht="15.75" thickBot="1">
      <c r="A159" s="114"/>
      <c r="B159" s="66">
        <f>Parâmetros!I148*0.04*64.0638</f>
        <v>6.3038779200000006</v>
      </c>
      <c r="C159" s="60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</row>
    <row r="160" spans="1:39" ht="15.75" thickBot="1">
      <c r="A160" s="114"/>
      <c r="B160" s="66">
        <f>Parâmetros!I149*0.04*64.0638</f>
        <v>6.5857586399999999</v>
      </c>
      <c r="C160" s="60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</row>
    <row r="161" spans="1:39" ht="15.75" thickBot="1">
      <c r="A161" s="114"/>
      <c r="B161" s="66">
        <f>Parâmetros!I150*0.04*64.0638</f>
        <v>6.35512896</v>
      </c>
      <c r="C161" s="60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</row>
    <row r="162" spans="1:39" ht="15.75" thickBot="1">
      <c r="A162" s="114"/>
      <c r="B162" s="66">
        <f>Parâmetros!I151*0.04*64.0638</f>
        <v>6.0219972000000004</v>
      </c>
      <c r="C162" s="60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</row>
    <row r="163" spans="1:39" ht="15.75" thickBot="1">
      <c r="A163" s="114"/>
      <c r="B163" s="66">
        <f>Parâmetros!I152*0.04*64.0638</f>
        <v>5.7657419999999995</v>
      </c>
      <c r="C163" s="60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</row>
    <row r="164" spans="1:39" ht="15.75" thickBot="1">
      <c r="A164" s="114"/>
      <c r="B164" s="66">
        <f>Parâmetros!I153*0.04*64.0638</f>
        <v>6.0732482400000007</v>
      </c>
      <c r="C164" s="60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</row>
    <row r="165" spans="1:39" ht="15.75" thickBot="1">
      <c r="A165" s="114"/>
      <c r="B165" s="66">
        <f>Parâmetros!I154*0.04*64.0638</f>
        <v>6.2270013600000009</v>
      </c>
      <c r="C165" s="60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</row>
    <row r="166" spans="1:39" ht="15.75" thickBot="1">
      <c r="A166" s="114"/>
      <c r="B166" s="66">
        <f>Parâmetros!I155*0.04*64.0638</f>
        <v>0</v>
      </c>
      <c r="C166" s="60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</row>
    <row r="167" spans="1:39" ht="15.75" thickBot="1">
      <c r="A167" s="114"/>
      <c r="B167" s="66">
        <f>Parâmetros!I156*0.04*64.0638</f>
        <v>5.3044826399999998</v>
      </c>
      <c r="C167" s="60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</row>
    <row r="168" spans="1:39" ht="15.75" thickBot="1">
      <c r="A168" s="114"/>
      <c r="B168" s="66">
        <f>Parâmetros!I157*0.04*64.0638</f>
        <v>5.4326102399999998</v>
      </c>
      <c r="C168" s="60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</row>
    <row r="169" spans="1:39" ht="15.75" thickBot="1">
      <c r="A169" s="114"/>
      <c r="B169" s="66">
        <f>Parâmetros!I158*0.04*64.0638</f>
        <v>5.3301081600000009</v>
      </c>
      <c r="C169" s="60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</row>
    <row r="170" spans="1:39" ht="15.75" thickBot="1">
      <c r="A170" s="114"/>
      <c r="B170" s="66">
        <f>Parâmetros!I159*0.04*64.0638</f>
        <v>5.5863633600000009</v>
      </c>
      <c r="C170" s="60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</row>
    <row r="171" spans="1:39" ht="15.75" thickBot="1">
      <c r="A171" s="114"/>
      <c r="B171" s="66">
        <f>Parâmetros!I160*0.04*64.0638</f>
        <v>4.9200998399999998</v>
      </c>
      <c r="C171" s="60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</row>
    <row r="172" spans="1:39" ht="15.75" thickBot="1">
      <c r="A172" s="114"/>
      <c r="B172" s="66">
        <f>Parâmetros!I161*0.04*64.0638</f>
        <v>5.1763550399999998</v>
      </c>
      <c r="C172" s="60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</row>
    <row r="173" spans="1:39" ht="15.75" thickBot="1">
      <c r="A173" s="114"/>
      <c r="B173" s="66">
        <f>Parâmetros!I162*0.04*64.0638</f>
        <v>5.3301081600000009</v>
      </c>
      <c r="C173" s="60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</row>
    <row r="174" spans="1:39" ht="15.75" thickBot="1">
      <c r="A174" s="114"/>
      <c r="B174" s="66">
        <f>Parâmetros!I163*0.04*64.0638</f>
        <v>5.1763550399999998</v>
      </c>
      <c r="C174" s="60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</row>
    <row r="175" spans="1:39" ht="15.75" thickBot="1">
      <c r="A175" s="114"/>
      <c r="B175" s="66">
        <f>Parâmetros!I164*0.04*64.0638</f>
        <v>5.3557336799999993</v>
      </c>
      <c r="C175" s="60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</row>
    <row r="176" spans="1:39" ht="15.75" thickBot="1">
      <c r="A176" s="114"/>
      <c r="B176" s="66">
        <f>Parâmetros!I165*0.04*64.0638</f>
        <v>5.3301081600000009</v>
      </c>
      <c r="C176" s="60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</row>
    <row r="177" spans="1:39" ht="15.75" thickBot="1">
      <c r="A177" s="114"/>
      <c r="B177" s="66">
        <f>Parâmetros!I166*0.04*64.0638</f>
        <v>5.9194951200000006</v>
      </c>
      <c r="C177" s="60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</row>
    <row r="178" spans="1:39" ht="15.75" thickBot="1">
      <c r="A178" s="114"/>
      <c r="B178" s="66">
        <f>Parâmetros!I167*0.04*64.0638</f>
        <v>5.8938696000000004</v>
      </c>
      <c r="C178" s="60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</row>
    <row r="179" spans="1:39" ht="15.75" thickBot="1">
      <c r="A179" s="114"/>
      <c r="B179" s="66">
        <f>Parâmetros!I168*0.04*64.0638</f>
        <v>5.9963716800000002</v>
      </c>
      <c r="C179" s="60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</row>
    <row r="180" spans="1:39" ht="15.75" thickBot="1">
      <c r="A180" s="114"/>
      <c r="B180" s="66">
        <f>Parâmetros!I169*0.04*64.0638</f>
        <v>5.6119888800000002</v>
      </c>
      <c r="C180" s="60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</row>
    <row r="181" spans="1:39" ht="15.75" thickBot="1">
      <c r="A181" s="114"/>
      <c r="B181" s="66">
        <f>Parâmetros!I170*0.04*64.0638</f>
        <v>5.5351123200000005</v>
      </c>
      <c r="C181" s="60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</row>
    <row r="182" spans="1:39" ht="15.75" thickBot="1">
      <c r="A182" s="114"/>
      <c r="B182" s="66">
        <f>Parâmetros!I171*0.04*64.0638</f>
        <v>5.6119888800000002</v>
      </c>
      <c r="C182" s="60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</row>
    <row r="183" spans="1:39" ht="15.75" thickBot="1">
      <c r="A183" s="114"/>
      <c r="B183" s="66">
        <f>Parâmetros!I172*0.04*64.0638</f>
        <v>5.8426185599999991</v>
      </c>
      <c r="C183" s="60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</row>
    <row r="184" spans="1:39" ht="15.75" thickBot="1">
      <c r="A184" s="114"/>
      <c r="B184" s="66">
        <f>Parâmetros!I173*0.04*64.0638</f>
        <v>5.8426185599999991</v>
      </c>
      <c r="C184" s="60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</row>
    <row r="185" spans="1:39" ht="15.75" thickBot="1">
      <c r="A185" s="114"/>
      <c r="B185" s="66">
        <f>Parâmetros!I174*0.04*64.0638</f>
        <v>5.97074616</v>
      </c>
      <c r="C185" s="60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</row>
    <row r="186" spans="1:39" ht="15.75" thickBot="1">
      <c r="A186" s="114"/>
      <c r="B186" s="66">
        <f>Parâmetros!I175*0.04*64.0638</f>
        <v>6.1244992800000002</v>
      </c>
      <c r="C186" s="60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</row>
    <row r="187" spans="1:39" ht="15.75" thickBot="1">
      <c r="A187" s="114"/>
      <c r="B187" s="66">
        <f>Parâmetros!I176*0.04*64.0638</f>
        <v>6.1501248000000004</v>
      </c>
      <c r="C187" s="60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</row>
    <row r="188" spans="1:39" ht="15.75" thickBot="1">
      <c r="A188" s="114"/>
      <c r="B188" s="66">
        <f>Parâmetros!I177*0.04*64.0638</f>
        <v>6.6113841600000001</v>
      </c>
      <c r="C188" s="60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</row>
    <row r="189" spans="1:39" ht="15.75" thickBot="1">
      <c r="A189" s="114"/>
      <c r="B189" s="66">
        <f>Parâmetros!I178*0.04*64.0638</f>
        <v>6.6626352000000004</v>
      </c>
      <c r="C189" s="60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</row>
    <row r="190" spans="1:39" ht="15.75" thickBot="1">
      <c r="A190" s="114"/>
      <c r="B190" s="66">
        <f>Parâmetros!I179*0.04*64.0638</f>
        <v>6.2782524000000004</v>
      </c>
      <c r="C190" s="60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</row>
    <row r="191" spans="1:39" ht="15.75" thickBot="1">
      <c r="A191" s="114"/>
      <c r="B191" s="66">
        <f>Parâmetros!I180*0.04*64.0638</f>
        <v>5.6632399200000005</v>
      </c>
      <c r="C191" s="60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</row>
    <row r="192" spans="1:39" ht="15.75" thickBot="1">
      <c r="A192" s="114"/>
      <c r="B192" s="66">
        <f>Parâmetros!I181*0.04*64.0638</f>
        <v>5.4838612800000011</v>
      </c>
      <c r="C192" s="60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</row>
    <row r="193" spans="1:39" ht="15.75" thickBot="1">
      <c r="A193" s="114"/>
      <c r="B193" s="66">
        <f>Parâmetros!I182*0.04*64.0638</f>
        <v>5.20198056</v>
      </c>
      <c r="C193" s="60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</row>
    <row r="194" spans="1:39" ht="15.75" thickBot="1">
      <c r="A194" s="114"/>
      <c r="B194" s="66">
        <f>Parâmetros!I183*0.04*64.0638</f>
        <v>5.4326102399999998</v>
      </c>
      <c r="C194" s="60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</row>
    <row r="195" spans="1:39" ht="15.75" thickBot="1">
      <c r="A195" s="114"/>
      <c r="B195" s="66">
        <f>Parâmetros!I184*0.04*64.0638</f>
        <v>5.7657419999999995</v>
      </c>
      <c r="C195" s="60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</row>
    <row r="196" spans="1:39" ht="15.75" thickBot="1">
      <c r="A196" s="114"/>
      <c r="B196" s="66">
        <f>Parâmetros!I185*0.04*64.0638</f>
        <v>5.8426185599999991</v>
      </c>
      <c r="C196" s="60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</row>
    <row r="197" spans="1:39" ht="15.75" thickBot="1">
      <c r="A197" s="114"/>
      <c r="B197" s="66">
        <f>Parâmetros!I186*0.04*64.0638</f>
        <v>5.6632399200000005</v>
      </c>
      <c r="C197" s="60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</row>
    <row r="198" spans="1:39" ht="15.75" thickBot="1">
      <c r="A198" s="114"/>
      <c r="B198" s="66">
        <f>Parâmetros!I187*0.04*64.0638</f>
        <v>5.9451206399999998</v>
      </c>
      <c r="C198" s="60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</row>
    <row r="199" spans="1:39" ht="15.75" thickBot="1">
      <c r="A199" s="114"/>
      <c r="B199" s="66">
        <f>Parâmetros!I188*0.04*64.0638</f>
        <v>6.2013758399999999</v>
      </c>
      <c r="C199" s="60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</row>
    <row r="200" spans="1:39" ht="15.75" thickBot="1">
      <c r="A200" s="114"/>
      <c r="B200" s="66">
        <f>Parâmetros!I189*0.04*64.0638</f>
        <v>6.1501248000000004</v>
      </c>
      <c r="C200" s="60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</row>
    <row r="201" spans="1:39" ht="15.75" thickBot="1">
      <c r="A201" s="114"/>
      <c r="B201" s="66">
        <f>Parâmetros!I190*0.04*64.0638</f>
        <v>6.3295034400000008</v>
      </c>
      <c r="C201" s="60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</row>
    <row r="202" spans="1:39" ht="15.75" thickBot="1">
      <c r="A202" s="114"/>
      <c r="B202" s="66">
        <f>Parâmetros!I191*0.04*64.0638</f>
        <v>6.1244992800000002</v>
      </c>
      <c r="C202" s="60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</row>
    <row r="203" spans="1:39" ht="15.75" thickBot="1">
      <c r="A203" s="114"/>
      <c r="B203" s="66">
        <f>Parâmetros!I192*0.04*64.0638</f>
        <v>5.9451206399999998</v>
      </c>
      <c r="C203" s="60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</row>
    <row r="204" spans="1:39" ht="15.75" thickBot="1">
      <c r="A204" s="114"/>
      <c r="B204" s="66">
        <f>Parâmetros!I193*0.04*64.0638</f>
        <v>5.71449096</v>
      </c>
      <c r="C204" s="60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</row>
    <row r="205" spans="1:39" ht="15.75" thickBot="1">
      <c r="A205" s="114"/>
      <c r="B205" s="66">
        <f>Parâmetros!I194*0.04*64.0638</f>
        <v>6.0732482400000007</v>
      </c>
      <c r="C205" s="60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</row>
    <row r="206" spans="1:39" ht="15.75" thickBot="1">
      <c r="A206" s="114"/>
      <c r="B206" s="66">
        <f>Parâmetros!I195*0.04*64.0638</f>
        <v>6.3807544800000002</v>
      </c>
      <c r="C206" s="60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</row>
    <row r="207" spans="1:39" ht="15.75" thickBot="1">
      <c r="A207" s="114"/>
      <c r="B207" s="66">
        <f>Parâmetros!I196*0.04*64.0638</f>
        <v>6.5601331200000006</v>
      </c>
      <c r="C207" s="60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</row>
    <row r="208" spans="1:39" ht="15.75" thickBot="1">
      <c r="A208" s="114"/>
      <c r="B208" s="66">
        <f>Parâmetros!I197*0.04*64.0638</f>
        <v>6.5345075999999995</v>
      </c>
      <c r="C208" s="60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</row>
    <row r="209" spans="1:39" ht="15.75" thickBot="1">
      <c r="A209" s="114"/>
      <c r="B209" s="66">
        <f>Parâmetros!I198*0.04*64.0638</f>
        <v>6.5088820800000002</v>
      </c>
      <c r="C209" s="60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</row>
    <row r="210" spans="1:39" ht="15.75" thickBot="1">
      <c r="A210" s="114"/>
      <c r="B210" s="66">
        <f>Parâmetros!I199*0.04*64.0638</f>
        <v>6.4320055199999997</v>
      </c>
      <c r="C210" s="60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</row>
    <row r="211" spans="1:39" ht="15.75" thickBot="1">
      <c r="A211" s="114"/>
      <c r="B211" s="66">
        <f>Parâmetros!I200*0.04*64.0638</f>
        <v>6.4576310399999999</v>
      </c>
      <c r="C211" s="60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</row>
    <row r="212" spans="1:39" ht="15.75" thickBot="1">
      <c r="A212" s="114"/>
      <c r="B212" s="66">
        <f>Parâmetros!I201*0.04*64.0638</f>
        <v>6.6370096800000002</v>
      </c>
      <c r="C212" s="60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</row>
    <row r="213" spans="1:39" ht="15.75" thickBot="1">
      <c r="A213" s="114"/>
      <c r="B213" s="66">
        <f>Parâmetros!I202*0.04*64.0638</f>
        <v>6.3807544800000002</v>
      </c>
      <c r="C213" s="60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</row>
    <row r="214" spans="1:39" ht="15.75" thickBot="1">
      <c r="A214" s="114"/>
      <c r="B214" s="66">
        <f>Parâmetros!I203*0.04*64.0638</f>
        <v>6.5601331200000006</v>
      </c>
      <c r="C214" s="60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</row>
    <row r="215" spans="1:39" ht="15.75" thickBot="1">
      <c r="A215" s="114"/>
      <c r="B215" s="66">
        <f>Parâmetros!I204*0.04*64.0638</f>
        <v>6.4576310399999999</v>
      </c>
      <c r="C215" s="60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</row>
    <row r="216" spans="1:39" ht="15.75" thickBot="1">
      <c r="A216" s="114"/>
      <c r="B216" s="66">
        <f>Parâmetros!I205*0.04*64.0638</f>
        <v>5.7401164800000011</v>
      </c>
      <c r="C216" s="60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</row>
    <row r="217" spans="1:39" ht="15.75" thickBot="1">
      <c r="A217" s="114"/>
      <c r="B217" s="66">
        <f>Parâmetros!I206*0.04*64.0638</f>
        <v>5.4838612800000011</v>
      </c>
      <c r="C217" s="60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</row>
    <row r="218" spans="1:39" ht="15.75" thickBot="1">
      <c r="A218" s="114"/>
      <c r="B218" s="66">
        <f>Parâmetros!I207*0.04*64.0638</f>
        <v>6.6626352000000004</v>
      </c>
      <c r="C218" s="60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</row>
    <row r="219" spans="1:39" ht="15.75" thickBot="1">
      <c r="A219" s="114"/>
      <c r="B219" s="66">
        <f>Parâmetros!I208*0.04*64.0638</f>
        <v>7.6876559999999996</v>
      </c>
      <c r="C219" s="60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</row>
    <row r="220" spans="1:39" ht="15.75" thickBot="1">
      <c r="A220" s="114"/>
      <c r="B220" s="66">
        <f>Parâmetros!I209*0.04*64.0638</f>
        <v>8.37954504</v>
      </c>
      <c r="C220" s="60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</row>
    <row r="221" spans="1:39" ht="15.75" thickBot="1">
      <c r="A221" s="114"/>
      <c r="B221" s="66">
        <f>Parâmetros!I210*0.04*64.0638</f>
        <v>7.4314007999999996</v>
      </c>
      <c r="C221" s="60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</row>
    <row r="222" spans="1:39" ht="15.75" thickBot="1">
      <c r="A222" s="114"/>
      <c r="B222" s="66">
        <f>Parâmetros!I211*0.04*64.0638</f>
        <v>5.8169930400000007</v>
      </c>
      <c r="C222" s="60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</row>
    <row r="223" spans="1:39" ht="15.75" thickBot="1">
      <c r="A223" s="114"/>
      <c r="B223" s="66">
        <f>Parâmetros!I212*0.04*64.0638</f>
        <v>5.8938696000000004</v>
      </c>
      <c r="C223" s="60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</row>
    <row r="224" spans="1:39" ht="15.75" thickBot="1">
      <c r="A224" s="114"/>
      <c r="B224" s="66">
        <f>Parâmetros!I213*0.04*64.0638</f>
        <v>6.8163883200000006</v>
      </c>
      <c r="C224" s="60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</row>
    <row r="225" spans="1:39" ht="15.75" thickBot="1">
      <c r="A225" s="114"/>
      <c r="B225" s="66">
        <f>Parâmetros!I214*0.04*64.0638</f>
        <v>6.7651372800000011</v>
      </c>
      <c r="C225" s="60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</row>
    <row r="226" spans="1:39" ht="15.75" thickBot="1">
      <c r="A226" s="114"/>
      <c r="B226" s="66">
        <f>Parâmetros!I215*0.04*64.0638</f>
        <v>7.252022160000001</v>
      </c>
      <c r="C226" s="60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</row>
    <row r="227" spans="1:39" ht="15.75" thickBot="1">
      <c r="A227" s="114"/>
      <c r="B227" s="66">
        <f>Parâmetros!I216*0.04*64.0638</f>
        <v>7.1238945599999992</v>
      </c>
      <c r="C227" s="60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</row>
    <row r="228" spans="1:39" ht="15.75" thickBot="1">
      <c r="A228" s="114"/>
      <c r="B228" s="66">
        <f>Parâmetros!I217*0.04*64.0638</f>
        <v>6.9701414400000008</v>
      </c>
      <c r="C228" s="60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</row>
    <row r="229" spans="1:39" ht="15.75" thickBot="1">
      <c r="A229" s="114"/>
      <c r="B229" s="66">
        <f>Parâmetros!I218*0.04*64.0638</f>
        <v>6.8163883200000006</v>
      </c>
      <c r="C229" s="60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</row>
    <row r="230" spans="1:39" ht="15.75" thickBot="1">
      <c r="A230" s="114"/>
      <c r="B230" s="66">
        <f>Parâmetros!I219*0.04*64.0638</f>
        <v>5.6376144000000004</v>
      </c>
      <c r="C230" s="60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</row>
    <row r="231" spans="1:39" ht="15.75" thickBot="1">
      <c r="A231" s="114"/>
      <c r="B231" s="66">
        <f>Parâmetros!I220*0.04*64.0638</f>
        <v>5.9451206399999998</v>
      </c>
      <c r="C231" s="60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</row>
    <row r="232" spans="1:39" ht="15.75" thickBot="1">
      <c r="A232" s="114"/>
      <c r="B232" s="66">
        <f>Parâmetros!I221*0.04*64.0638</f>
        <v>6.2013758399999999</v>
      </c>
      <c r="C232" s="60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</row>
    <row r="233" spans="1:39" ht="15.75" thickBot="1">
      <c r="A233" s="114"/>
      <c r="B233" s="66">
        <f>Parâmetros!I222*0.04*64.0638</f>
        <v>6.1501248000000004</v>
      </c>
      <c r="C233" s="60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</row>
    <row r="234" spans="1:39" ht="15.75" thickBot="1">
      <c r="A234" s="114"/>
      <c r="B234" s="66">
        <f>Parâmetros!I223*0.04*64.0638</f>
        <v>5.8169930400000007</v>
      </c>
      <c r="C234" s="60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</row>
    <row r="235" spans="1:39" ht="15.75" thickBot="1">
      <c r="A235" s="114"/>
      <c r="B235" s="66">
        <f>Parâmetros!I224*0.04*64.0638</f>
        <v>6.5601331200000006</v>
      </c>
      <c r="C235" s="60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</row>
    <row r="236" spans="1:39" ht="15.75" thickBot="1">
      <c r="A236" s="114"/>
      <c r="B236" s="66">
        <f>Parâmetros!I225*0.04*64.0638</f>
        <v>6.8932648800000003</v>
      </c>
      <c r="C236" s="60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</row>
    <row r="237" spans="1:39" ht="15.75" thickBot="1">
      <c r="A237" s="114"/>
      <c r="B237" s="66">
        <f>Parâmetros!I226*0.04*64.0638</f>
        <v>6.8932648800000003</v>
      </c>
      <c r="C237" s="60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</row>
    <row r="238" spans="1:39" ht="15.75" thickBot="1">
      <c r="A238" s="114"/>
      <c r="B238" s="66">
        <f>Parâmetros!I227*0.04*64.0638</f>
        <v>6.5088820800000002</v>
      </c>
      <c r="C238" s="60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</row>
    <row r="239" spans="1:39" ht="15.75" thickBot="1">
      <c r="A239" s="114"/>
      <c r="B239" s="66">
        <f>Parâmetros!I228*0.04*64.0638</f>
        <v>5.8682440800000002</v>
      </c>
      <c r="C239" s="60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</row>
    <row r="240" spans="1:39" ht="15.75" thickBot="1">
      <c r="A240" s="114"/>
      <c r="B240" s="66">
        <f>Parâmetros!I229*0.04*64.0638</f>
        <v>5.8169930400000007</v>
      </c>
      <c r="C240" s="60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</row>
    <row r="241" spans="1:39" ht="15.75" thickBot="1">
      <c r="A241" s="114"/>
      <c r="B241" s="66">
        <f>Parâmetros!I230*0.04*64.0638</f>
        <v>5.4838612800000011</v>
      </c>
      <c r="C241" s="60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</row>
    <row r="242" spans="1:39" ht="15.75" thickBot="1">
      <c r="A242" s="114"/>
      <c r="B242" s="66">
        <f>Parâmetros!I231*0.04*64.0638</f>
        <v>5.5607378399999998</v>
      </c>
      <c r="C242" s="60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</row>
    <row r="243" spans="1:39" ht="15.75" thickBot="1">
      <c r="A243" s="114"/>
      <c r="B243" s="66">
        <f>Parâmetros!I232*0.04*64.0638</f>
        <v>5.4838612800000011</v>
      </c>
      <c r="C243" s="60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</row>
    <row r="244" spans="1:39" ht="15.75" thickBot="1">
      <c r="A244" s="114"/>
      <c r="B244" s="66">
        <f>Parâmetros!I233*0.04*64.0638</f>
        <v>5.8938696000000004</v>
      </c>
      <c r="C244" s="60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</row>
    <row r="245" spans="1:39" ht="15.75" thickBot="1">
      <c r="A245" s="114"/>
      <c r="B245" s="66">
        <f>Parâmetros!I234*0.04*64.0638</f>
        <v>5.5094867999999995</v>
      </c>
      <c r="C245" s="60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</row>
    <row r="246" spans="1:39" ht="15.75" thickBot="1">
      <c r="A246" s="114"/>
      <c r="B246" s="66">
        <f>Parâmetros!I235*0.04*64.0638</f>
        <v>5.3044826399999998</v>
      </c>
      <c r="C246" s="60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</row>
    <row r="247" spans="1:39" ht="15.75" thickBot="1">
      <c r="A247" s="114"/>
      <c r="B247" s="66">
        <f>Parâmetros!I236*0.04*64.0638</f>
        <v>4.8688488000000003</v>
      </c>
      <c r="C247" s="60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</row>
    <row r="248" spans="1:39" ht="15.75" thickBot="1">
      <c r="A248" s="114"/>
      <c r="B248" s="66">
        <f>Parâmetros!I237*0.04*64.0638</f>
        <v>5.3813592000000003</v>
      </c>
      <c r="C248" s="60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</row>
    <row r="249" spans="1:39" ht="15.75" thickBot="1">
      <c r="A249" s="114"/>
      <c r="B249" s="66">
        <f>Parâmetros!I238*0.04*64.0638</f>
        <v>6.6370096800000002</v>
      </c>
      <c r="C249" s="60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</row>
    <row r="250" spans="1:39" ht="15.75" thickBot="1">
      <c r="A250" s="114"/>
      <c r="B250" s="66">
        <f>Parâmetros!I239*0.04*64.0638</f>
        <v>7.252022160000001</v>
      </c>
      <c r="C250" s="60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</row>
    <row r="251" spans="1:39" ht="15.75" thickBot="1">
      <c r="A251" s="114"/>
      <c r="B251" s="66">
        <f>Parâmetros!I240*0.04*64.0638</f>
        <v>6.9445159199999997</v>
      </c>
      <c r="C251" s="60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</row>
    <row r="252" spans="1:39" ht="15.75" thickBot="1">
      <c r="A252" s="114"/>
      <c r="B252" s="66">
        <f>Parâmetros!I241*0.04*64.0638</f>
        <v>7.2776476799999994</v>
      </c>
      <c r="C252" s="60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</row>
    <row r="253" spans="1:39" ht="15.75" thickBot="1">
      <c r="A253" s="114"/>
      <c r="B253" s="66">
        <f>Parâmetros!I242*0.04*64.0638</f>
        <v>7.2007711199999997</v>
      </c>
      <c r="C253" s="60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</row>
    <row r="254" spans="1:39" ht="15.75" thickBot="1">
      <c r="A254" s="114"/>
      <c r="B254" s="66">
        <f>Parâmetros!I243*0.04*64.0638</f>
        <v>4.6894701599999999</v>
      </c>
      <c r="C254" s="60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</row>
    <row r="255" spans="1:39" ht="15.75" thickBot="1">
      <c r="A255" s="114"/>
      <c r="B255" s="66">
        <f>Parâmetros!I244*0.04*64.0638</f>
        <v>4.4332149599999999</v>
      </c>
      <c r="C255" s="60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</row>
    <row r="256" spans="1:39" ht="15.75" thickBot="1">
      <c r="A256" s="114"/>
      <c r="B256" s="66">
        <f>Parâmetros!I245*0.04*64.0638</f>
        <v>4.5100915200000005</v>
      </c>
      <c r="C256" s="60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</row>
    <row r="257" spans="1:39" ht="15.75" thickBot="1">
      <c r="A257" s="114"/>
      <c r="B257" s="66">
        <f>Parâmetros!I246*0.04*64.0638</f>
        <v>4.1513342400000006</v>
      </c>
      <c r="C257" s="60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</row>
    <row r="258" spans="1:39" ht="15.75" thickBot="1">
      <c r="A258" s="114"/>
      <c r="B258" s="66">
        <f>Parâmetros!I247*0.04*64.0638</f>
        <v>4.4075894399999997</v>
      </c>
      <c r="C258" s="60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</row>
    <row r="259" spans="1:39" ht="15.75" thickBot="1">
      <c r="A259" s="114"/>
      <c r="B259" s="66">
        <f>Parâmetros!I248*0.04*64.0638</f>
        <v>4.1000832000000003</v>
      </c>
      <c r="C259" s="60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</row>
    <row r="260" spans="1:39" ht="15.75" thickBot="1">
      <c r="A260" s="114"/>
      <c r="B260" s="66">
        <f>Parâmetros!I249*0.04*64.0638</f>
        <v>4.3307128799999992</v>
      </c>
      <c r="C260" s="60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</row>
    <row r="261" spans="1:39" ht="15.75" thickBot="1">
      <c r="A261" s="114"/>
      <c r="B261" s="66">
        <f>Parâmetros!I250*0.04*64.0638</f>
        <v>4.3819639200000005</v>
      </c>
      <c r="C261" s="60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</row>
    <row r="262" spans="1:39" ht="15.75" thickBot="1">
      <c r="A262" s="114"/>
      <c r="B262" s="66">
        <f>Parâmetros!I251*0.04*64.0638</f>
        <v>4.94572536</v>
      </c>
      <c r="C262" s="60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</row>
    <row r="263" spans="1:39" ht="15.75" thickBot="1">
      <c r="A263" s="114"/>
      <c r="B263" s="66">
        <f>Parâmetros!I252*0.04*64.0638</f>
        <v>3.5619472799999996</v>
      </c>
      <c r="C263" s="60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</row>
    <row r="264" spans="1:39" ht="15.75" thickBot="1">
      <c r="A264" s="114"/>
      <c r="B264" s="66">
        <f>Parâmetros!I253*0.04*64.0638</f>
        <v>3.7669514399999997</v>
      </c>
      <c r="C264" s="60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</row>
    <row r="265" spans="1:39" ht="15.75" thickBot="1">
      <c r="A265" s="114"/>
      <c r="B265" s="66">
        <f>Parâmetros!I254*0.04*64.0638</f>
        <v>4.0232066400000006</v>
      </c>
      <c r="C265" s="60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</row>
    <row r="266" spans="1:39" ht="15.75" thickBot="1">
      <c r="A266" s="114"/>
      <c r="B266" s="66">
        <f>Parâmetros!I255*0.04*64.0638</f>
        <v>2.9725603199999999</v>
      </c>
      <c r="C266" s="60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</row>
    <row r="267" spans="1:39" ht="15.75" thickBot="1">
      <c r="A267" s="114"/>
      <c r="B267" s="66">
        <f>Parâmetros!I256*0.04*64.0638</f>
        <v>4.2794618399999997</v>
      </c>
      <c r="C267" s="60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</row>
    <row r="268" spans="1:39" ht="15.75" thickBot="1">
      <c r="A268" s="114"/>
      <c r="B268" s="66">
        <f>Parâmetros!I257*0.04*64.0638</f>
        <v>6.2013758399999999</v>
      </c>
      <c r="C268" s="60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</row>
    <row r="269" spans="1:39" ht="15.75" thickBot="1">
      <c r="A269" s="114"/>
      <c r="B269" s="66">
        <f>Parâmetros!I258*0.04*64.0638</f>
        <v>6.2782524000000004</v>
      </c>
      <c r="C269" s="60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</row>
    <row r="270" spans="1:39" ht="15.75" thickBot="1">
      <c r="A270" s="114"/>
      <c r="B270" s="66">
        <f>Parâmetros!I259*0.04*64.0638</f>
        <v>4.0488321600000008</v>
      </c>
      <c r="C270" s="60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</row>
    <row r="271" spans="1:39" ht="15.75" thickBot="1">
      <c r="A271" s="114"/>
      <c r="B271" s="66">
        <f>Parâmetros!I260*0.04*64.0638</f>
        <v>4.7919722400000007</v>
      </c>
      <c r="C271" s="60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</row>
    <row r="272" spans="1:39" ht="15.75" thickBot="1">
      <c r="A272" s="114"/>
      <c r="B272" s="66">
        <f>Parâmetros!I261*0.04*64.0638</f>
        <v>4.4075894399999997</v>
      </c>
      <c r="C272" s="60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</row>
    <row r="273" spans="1:39" ht="15.75" thickBot="1">
      <c r="A273" s="114"/>
      <c r="B273" s="66">
        <f>Parâmetros!I262*0.04*64.0638</f>
        <v>5.0226019199999996</v>
      </c>
      <c r="C273" s="60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</row>
    <row r="274" spans="1:39" ht="15.75" thickBot="1">
      <c r="A274" s="114"/>
      <c r="B274" s="66">
        <f>Parâmetros!I263*0.04*64.0638</f>
        <v>4.7407212000000003</v>
      </c>
      <c r="C274" s="60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</row>
    <row r="275" spans="1:39" ht="15.75" thickBot="1">
      <c r="A275" s="114"/>
      <c r="B275" s="66">
        <f>Parâmetros!I264*0.04*64.0638</f>
        <v>4.5613425599999999</v>
      </c>
      <c r="C275" s="60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</row>
    <row r="276" spans="1:39" ht="15.75" thickBot="1">
      <c r="A276" s="114"/>
      <c r="B276" s="66">
        <f>Parâmetros!I265*0.04*64.0638</f>
        <v>3.9719556000000003</v>
      </c>
      <c r="C276" s="60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</row>
    <row r="277" spans="1:39" ht="15.75" thickBot="1">
      <c r="A277" s="114"/>
      <c r="B277" s="66">
        <f>Parâmetros!I266*0.04*64.0638</f>
        <v>3.6900748800000001</v>
      </c>
      <c r="C277" s="60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</row>
    <row r="278" spans="1:39" ht="15.75" thickBot="1">
      <c r="A278" s="114"/>
      <c r="B278" s="66">
        <f>Parâmetros!I267*0.04*64.0638</f>
        <v>3.5106962400000006</v>
      </c>
      <c r="C278" s="60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</row>
    <row r="279" spans="1:39" ht="15.75" thickBot="1">
      <c r="A279" s="114"/>
      <c r="B279" s="66">
        <f>Parâmetros!I268*0.04*64.0638</f>
        <v>3.8182024800000001</v>
      </c>
      <c r="C279" s="60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</row>
    <row r="280" spans="1:39" ht="15.75" thickBot="1">
      <c r="A280" s="114"/>
      <c r="B280" s="66">
        <f>Parâmetros!I269*0.04*64.0638</f>
        <v>3.8438279999999998</v>
      </c>
      <c r="C280" s="60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</row>
    <row r="281" spans="1:39" ht="15.75" thickBot="1">
      <c r="A281" s="114"/>
      <c r="B281" s="66">
        <f>Parâmetros!I270*0.04*64.0638</f>
        <v>3.6900748800000001</v>
      </c>
      <c r="C281" s="60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</row>
    <row r="282" spans="1:39" ht="15.75" thickBot="1">
      <c r="A282" s="114"/>
      <c r="B282" s="66">
        <f>Parâmetros!I271*0.04*64.0638</f>
        <v>4.0232066400000006</v>
      </c>
      <c r="C282" s="60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</row>
    <row r="283" spans="1:39" ht="15.75" thickBot="1">
      <c r="A283" s="114"/>
      <c r="B283" s="66">
        <f>Parâmetros!I272*0.04*64.0638</f>
        <v>3.6388238399999997</v>
      </c>
      <c r="C283" s="60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</row>
    <row r="284" spans="1:39" ht="15.75" thickBot="1">
      <c r="A284" s="114"/>
      <c r="B284" s="66">
        <f>Parâmetros!I273*0.04*64.0638</f>
        <v>4.5100915200000005</v>
      </c>
      <c r="C284" s="60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</row>
    <row r="285" spans="1:39" ht="15.75" thickBot="1">
      <c r="A285" s="114"/>
      <c r="B285" s="66">
        <f>Parâmetros!I274*0.04*64.0638</f>
        <v>3.7669514399999997</v>
      </c>
      <c r="C285" s="60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</row>
    <row r="286" spans="1:39" ht="15.75" thickBot="1">
      <c r="A286" s="114"/>
      <c r="B286" s="66">
        <f>Parâmetros!I275*0.04*64.0638</f>
        <v>3.2544410400000001</v>
      </c>
      <c r="C286" s="60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</row>
    <row r="287" spans="1:39" ht="15.75" thickBot="1">
      <c r="A287" s="114"/>
      <c r="B287" s="66">
        <f>Parâmetros!I276*0.04*64.0638</f>
        <v>4.3563384000000003</v>
      </c>
      <c r="C287" s="60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</row>
    <row r="288" spans="1:39" ht="15.75" thickBot="1">
      <c r="A288" s="114"/>
      <c r="B288" s="66">
        <f>Parâmetros!I277*0.04*64.0638</f>
        <v>0.71751456000000013</v>
      </c>
      <c r="C288" s="60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</row>
    <row r="289" spans="1:39" ht="15.75" thickBot="1">
      <c r="A289" s="114"/>
      <c r="B289" s="66">
        <f>Parâmetros!I278*0.04*64.0638</f>
        <v>2.6394285600000003</v>
      </c>
      <c r="C289" s="60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</row>
    <row r="290" spans="1:39" ht="15.75" thickBot="1">
      <c r="A290" s="114"/>
      <c r="B290" s="66">
        <f>Parâmetros!I279*0.04*64.0638</f>
        <v>6.9957669600000001</v>
      </c>
      <c r="C290" s="60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</row>
    <row r="291" spans="1:39" ht="15.75" thickBot="1">
      <c r="A291" s="114"/>
      <c r="B291" s="66">
        <f>Parâmetros!I280*0.04*64.0638</f>
        <v>7.5595284000000005</v>
      </c>
      <c r="C291" s="60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</row>
    <row r="292" spans="1:39" ht="15.75" thickBot="1">
      <c r="A292" s="114"/>
      <c r="B292" s="66">
        <f>Parâmetros!I281*0.04*64.0638</f>
        <v>7.1495200800000003</v>
      </c>
      <c r="C292" s="60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</row>
    <row r="293" spans="1:39" ht="15.75" thickBot="1">
      <c r="A293" s="114"/>
      <c r="B293" s="66">
        <f>Parâmetros!I282*0.04*64.0638</f>
        <v>1.0250208000000001</v>
      </c>
      <c r="C293" s="60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</row>
    <row r="294" spans="1:39" ht="15.75" thickBot="1">
      <c r="A294" s="114"/>
      <c r="B294" s="66">
        <f>Parâmetros!I283*0.04*64.0638</f>
        <v>6.2782524000000004</v>
      </c>
      <c r="C294" s="60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</row>
    <row r="295" spans="1:39" ht="15.75" thickBot="1">
      <c r="A295" s="114"/>
      <c r="B295" s="66">
        <f>Parâmetros!I284*0.04*64.0638</f>
        <v>7.4057752800000003</v>
      </c>
      <c r="C295" s="60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</row>
    <row r="296" spans="1:39" ht="15.75" thickBot="1">
      <c r="A296" s="114"/>
      <c r="B296" s="66">
        <f>Parâmetros!I285*0.04*64.0638</f>
        <v>5.9451206399999998</v>
      </c>
      <c r="C296" s="60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</row>
    <row r="297" spans="1:39" ht="15.75" thickBot="1">
      <c r="A297" s="114"/>
      <c r="B297" s="66">
        <f>Parâmetros!I286*0.04*64.0638</f>
        <v>0</v>
      </c>
      <c r="C297" s="60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</row>
    <row r="298" spans="1:39" ht="15.75" thickBot="1">
      <c r="A298" s="114"/>
      <c r="B298" s="66">
        <f>Parâmetros!I287*0.04*64.0638</f>
        <v>0</v>
      </c>
      <c r="C298" s="60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</row>
    <row r="299" spans="1:39" ht="15.75" thickBot="1">
      <c r="A299" s="114"/>
      <c r="B299" s="66">
        <f>Parâmetros!I288*0.04*64.0638</f>
        <v>2.5625520000000002</v>
      </c>
      <c r="C299" s="60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</row>
    <row r="300" spans="1:39" ht="15.75" thickBot="1">
      <c r="A300" s="114"/>
      <c r="B300" s="66">
        <f>Parâmetros!I289*0.04*64.0638</f>
        <v>3.8950790400000002</v>
      </c>
      <c r="C300" s="60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</row>
    <row r="301" spans="1:39" ht="15.75" thickBot="1">
      <c r="A301" s="114"/>
      <c r="B301" s="66">
        <f>Parâmetros!I290*0.04*64.0638</f>
        <v>4.0744576800000001</v>
      </c>
      <c r="C301" s="60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</row>
    <row r="302" spans="1:39" ht="15.75" thickBot="1">
      <c r="A302" s="114"/>
      <c r="B302" s="66">
        <f>Parâmetros!I291*0.04*64.0638</f>
        <v>4.5613425599999999</v>
      </c>
      <c r="C302" s="60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</row>
    <row r="303" spans="1:39" ht="15.75" thickBot="1">
      <c r="A303" s="114"/>
      <c r="B303" s="66">
        <f>Parâmetros!I292*0.04*64.0638</f>
        <v>4.6894701599999999</v>
      </c>
      <c r="C303" s="60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</row>
    <row r="304" spans="1:39" ht="15.75" thickBot="1">
      <c r="A304" s="114"/>
      <c r="B304" s="66">
        <f>Parâmetros!I293*0.04*64.0638</f>
        <v>4.8688488000000003</v>
      </c>
      <c r="C304" s="60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</row>
    <row r="305" spans="1:39" ht="15.75" thickBot="1">
      <c r="A305" s="114"/>
      <c r="B305" s="66">
        <f>Parâmetros!I294*0.04*64.0638</f>
        <v>4.8688488000000003</v>
      </c>
      <c r="C305" s="60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</row>
    <row r="306" spans="1:39" ht="15.75" thickBot="1">
      <c r="A306" s="114"/>
      <c r="B306" s="66">
        <f>Parâmetros!I295*0.04*64.0638</f>
        <v>4.9713508800000001</v>
      </c>
      <c r="C306" s="60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</row>
    <row r="307" spans="1:39" ht="15.75" thickBot="1">
      <c r="A307" s="114"/>
      <c r="B307" s="66">
        <f>Parâmetros!I296*0.04*64.0638</f>
        <v>5.1507295199999996</v>
      </c>
      <c r="C307" s="60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</row>
    <row r="308" spans="1:39" ht="15.75" thickBot="1">
      <c r="A308" s="114"/>
      <c r="B308" s="66">
        <f>Parâmetros!I297*0.04*64.0638</f>
        <v>5.3044826399999998</v>
      </c>
      <c r="C308" s="60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</row>
    <row r="309" spans="1:39" ht="15.75" thickBot="1">
      <c r="A309" s="114"/>
      <c r="B309" s="66">
        <f>Parâmetros!I298*0.04*64.0638</f>
        <v>5.2276060800000002</v>
      </c>
      <c r="C309" s="60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</row>
    <row r="310" spans="1:39" ht="15.75" thickBot="1">
      <c r="A310" s="114"/>
      <c r="B310" s="66">
        <f>Parâmetros!I299*0.04*64.0638</f>
        <v>5.3557336799999993</v>
      </c>
      <c r="C310" s="60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</row>
    <row r="311" spans="1:39" ht="15.75" thickBot="1">
      <c r="A311" s="114"/>
      <c r="B311" s="66">
        <f>Parâmetros!I300*0.04*64.0638</f>
        <v>5.3813592000000003</v>
      </c>
      <c r="C311" s="60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</row>
    <row r="312" spans="1:39" ht="15.75" thickBot="1">
      <c r="A312" s="114"/>
      <c r="B312" s="66">
        <f>Parâmetros!I301*0.04*64.0638</f>
        <v>5.3301081600000009</v>
      </c>
      <c r="C312" s="60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</row>
    <row r="313" spans="1:39" ht="15.75" thickBot="1">
      <c r="A313" s="114"/>
      <c r="B313" s="66">
        <f>Parâmetros!I302*0.04*64.0638</f>
        <v>5.0738529600000009</v>
      </c>
      <c r="C313" s="60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</row>
    <row r="314" spans="1:39" ht="15.75" thickBot="1">
      <c r="A314" s="114"/>
      <c r="B314" s="66">
        <f>Parâmetros!I303*0.04*64.0638</f>
        <v>4.9713508800000001</v>
      </c>
      <c r="C314" s="60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</row>
    <row r="315" spans="1:39" ht="15.75" thickBot="1">
      <c r="A315" s="114"/>
      <c r="B315" s="66">
        <f>Parâmetros!I304*0.04*64.0638</f>
        <v>5.20198056</v>
      </c>
      <c r="C315" s="60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</row>
    <row r="316" spans="1:39" ht="15.75" thickBot="1">
      <c r="A316" s="114"/>
      <c r="B316" s="66">
        <f>Parâmetros!I305*0.04*64.0638</f>
        <v>5.0738529600000009</v>
      </c>
      <c r="C316" s="60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</row>
    <row r="317" spans="1:39" ht="15.75" thickBot="1">
      <c r="A317" s="114"/>
      <c r="B317" s="66">
        <f>Parâmetros!I306*0.04*64.0638</f>
        <v>4.9969764000000003</v>
      </c>
      <c r="C317" s="60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</row>
    <row r="318" spans="1:39" ht="15.75" thickBot="1">
      <c r="A318" s="114"/>
      <c r="B318" s="66">
        <f>Parâmetros!I307*0.04*64.0638</f>
        <v>5.0994784800000001</v>
      </c>
      <c r="C318" s="60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</row>
    <row r="319" spans="1:39" ht="15.75" thickBot="1">
      <c r="A319" s="114"/>
      <c r="B319" s="66">
        <f>Parâmetros!I308*0.04*64.0638</f>
        <v>5.3301081600000009</v>
      </c>
      <c r="C319" s="60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</row>
    <row r="320" spans="1:39" ht="15.75" thickBot="1">
      <c r="A320" s="114"/>
      <c r="B320" s="66">
        <f>Parâmetros!I309*0.04*64.0638</f>
        <v>5.2532315999999994</v>
      </c>
      <c r="C320" s="60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</row>
    <row r="321" spans="1:39" ht="15.75" thickBot="1">
      <c r="A321" s="114"/>
      <c r="B321" s="66">
        <f>Parâmetros!I310*0.04*64.0638</f>
        <v>5.2788571200000005</v>
      </c>
      <c r="C321" s="60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</row>
    <row r="322" spans="1:39" ht="15.75" thickBot="1">
      <c r="A322" s="114"/>
      <c r="B322" s="66">
        <f>Parâmetros!I311*0.04*64.0638</f>
        <v>5.2532315999999994</v>
      </c>
      <c r="C322" s="60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</row>
    <row r="323" spans="1:39" ht="15.75" thickBot="1">
      <c r="A323" s="114"/>
      <c r="B323" s="66">
        <f>Parâmetros!I312*0.04*64.0638</f>
        <v>5.2532315999999994</v>
      </c>
      <c r="C323" s="60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</row>
    <row r="324" spans="1:39" ht="15.75" thickBot="1">
      <c r="A324" s="114"/>
      <c r="B324" s="66">
        <f>Parâmetros!I313*0.04*64.0638</f>
        <v>5.3044826399999998</v>
      </c>
      <c r="C324" s="60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</row>
    <row r="325" spans="1:39" ht="15.75" thickBot="1">
      <c r="A325" s="114"/>
      <c r="B325" s="66">
        <f>Parâmetros!I314*0.04*64.0638</f>
        <v>5.5607378399999998</v>
      </c>
      <c r="C325" s="60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</row>
    <row r="326" spans="1:39" ht="15.75" thickBot="1">
      <c r="A326" s="114"/>
      <c r="B326" s="66">
        <f>Parâmetros!I315*0.04*64.0638</f>
        <v>4.9713508800000001</v>
      </c>
      <c r="C326" s="60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</row>
    <row r="327" spans="1:39" ht="15.75" thickBot="1">
      <c r="A327" s="114"/>
      <c r="B327" s="66">
        <f>Parâmetros!I316*0.04*64.0638</f>
        <v>4.7919722400000007</v>
      </c>
      <c r="C327" s="60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</row>
    <row r="328" spans="1:39" ht="15.75" thickBot="1">
      <c r="A328" s="114"/>
      <c r="B328" s="66">
        <f>Parâmetros!I317*0.04*64.0638</f>
        <v>4.6894701599999999</v>
      </c>
      <c r="C328" s="60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</row>
    <row r="329" spans="1:39" ht="15.75" thickBot="1">
      <c r="A329" s="114"/>
      <c r="B329" s="66">
        <f>Parâmetros!I318*0.04*64.0638</f>
        <v>4.7407212000000003</v>
      </c>
      <c r="C329" s="60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</row>
    <row r="330" spans="1:39" ht="15.75" thickBot="1">
      <c r="A330" s="114"/>
      <c r="B330" s="66">
        <f>Parâmetros!I319*0.04*64.0638</f>
        <v>4.8944743199999996</v>
      </c>
      <c r="C330" s="60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</row>
    <row r="331" spans="1:39" ht="15.75" thickBot="1">
      <c r="A331" s="114"/>
      <c r="B331" s="66">
        <f>Parâmetros!I320*0.04*64.0638</f>
        <v>4.9713508800000001</v>
      </c>
      <c r="C331" s="60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</row>
    <row r="332" spans="1:39" ht="15.75" thickBot="1">
      <c r="A332" s="114"/>
      <c r="B332" s="66">
        <f>Parâmetros!I321*0.04*64.0638</f>
        <v>4.8944743199999996</v>
      </c>
      <c r="C332" s="60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</row>
    <row r="333" spans="1:39" ht="15.75" thickBot="1">
      <c r="A333" s="114"/>
      <c r="B333" s="66">
        <f>Parâmetros!I322*0.04*64.0638</f>
        <v>5.0482274399999998</v>
      </c>
      <c r="C333" s="60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</row>
    <row r="334" spans="1:39" ht="15.75" thickBot="1">
      <c r="A334" s="114"/>
      <c r="B334" s="66">
        <f>Parâmetros!I323*0.04*64.0638</f>
        <v>4.9713508800000001</v>
      </c>
      <c r="C334" s="60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</row>
    <row r="335" spans="1:39" ht="15.75" thickBot="1">
      <c r="A335" s="114"/>
      <c r="B335" s="66">
        <f>Parâmetros!I324*0.04*64.0638</f>
        <v>3.4850707200000004</v>
      </c>
      <c r="C335" s="60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</row>
    <row r="336" spans="1:39" ht="15.75" thickBot="1">
      <c r="A336" s="114"/>
      <c r="B336" s="66">
        <f>Parâmetros!I325*0.04*64.0638</f>
        <v>3.6900748800000001</v>
      </c>
      <c r="C336" s="60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</row>
    <row r="337" spans="1:39" ht="15.75" thickBot="1">
      <c r="A337" s="114"/>
      <c r="B337" s="66">
        <f>Parâmetros!I326*0.04*64.0638</f>
        <v>0</v>
      </c>
      <c r="C337" s="60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</row>
    <row r="338" spans="1:39" ht="15.75" thickBot="1">
      <c r="A338" s="114"/>
      <c r="B338" s="66">
        <f>Parâmetros!I327*0.04*64.0638</f>
        <v>0</v>
      </c>
      <c r="C338" s="60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</row>
    <row r="339" spans="1:39" ht="15.75" thickBot="1">
      <c r="A339" s="114"/>
      <c r="B339" s="66">
        <f>Parâmetros!I328*0.04*64.0638</f>
        <v>9.3020637599999993</v>
      </c>
      <c r="C339" s="60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</row>
    <row r="340" spans="1:39" ht="15.75" thickBot="1">
      <c r="A340" s="114"/>
      <c r="B340" s="66">
        <f>Parâmetros!I329*0.04*64.0638</f>
        <v>8.63580024</v>
      </c>
      <c r="C340" s="60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</row>
    <row r="341" spans="1:39" ht="15.75" thickBot="1">
      <c r="A341" s="114"/>
      <c r="B341" s="66">
        <f>Parâmetros!I330*0.04*64.0638</f>
        <v>9.4558168800000004</v>
      </c>
      <c r="C341" s="60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</row>
    <row r="342" spans="1:39" ht="15.75" thickBot="1">
      <c r="A342" s="114"/>
      <c r="B342" s="66">
        <f>Parâmetros!I331*0.04*64.0638</f>
        <v>9.9939528000000006</v>
      </c>
      <c r="C342" s="60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</row>
    <row r="343" spans="1:39" ht="15.75" thickBot="1">
      <c r="A343" s="114"/>
      <c r="B343" s="66">
        <f>Parâmetros!I332*0.04*64.0638</f>
        <v>10.250208000000001</v>
      </c>
      <c r="C343" s="60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</row>
    <row r="344" spans="1:39" ht="15.75" thickBot="1">
      <c r="A344" s="114"/>
      <c r="B344" s="66">
        <f>Parâmetros!I333*0.04*64.0638</f>
        <v>10.327084560000001</v>
      </c>
      <c r="C344" s="60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</row>
    <row r="345" spans="1:39" ht="15.75" thickBot="1">
      <c r="A345" s="114"/>
      <c r="B345" s="66">
        <f>Parâmetros!I334*0.04*64.0638</f>
        <v>10.327084560000001</v>
      </c>
      <c r="C345" s="60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</row>
    <row r="346" spans="1:39" ht="15.75" thickBot="1">
      <c r="A346" s="114"/>
      <c r="B346" s="66">
        <f>Parâmetros!I335*0.04*64.0638</f>
        <v>10.173331440000002</v>
      </c>
      <c r="C346" s="60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</row>
    <row r="347" spans="1:39" ht="15.75" thickBot="1">
      <c r="A347" s="114"/>
      <c r="B347" s="66">
        <f>Parâmetros!I336*0.04*64.0638</f>
        <v>10.327084560000001</v>
      </c>
      <c r="C347" s="60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</row>
    <row r="348" spans="1:39" ht="15.75" thickBot="1">
      <c r="A348" s="114"/>
      <c r="B348" s="66">
        <f>Parâmetros!I337*0.04*64.0638</f>
        <v>11.12147568</v>
      </c>
      <c r="C348" s="60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</row>
    <row r="349" spans="1:39" ht="15.75" thickBot="1">
      <c r="A349" s="114"/>
      <c r="B349" s="66">
        <f>Parâmetros!I338*0.04*64.0638</f>
        <v>10.60896528</v>
      </c>
      <c r="C349" s="60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</row>
    <row r="350" spans="1:39" ht="15.75" thickBot="1">
      <c r="A350" s="114"/>
      <c r="B350" s="66">
        <f>Parâmetros!I339*0.04*64.0638</f>
        <v>9.1226851199999999</v>
      </c>
      <c r="C350" s="60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</row>
    <row r="351" spans="1:39" ht="15.75" thickBot="1">
      <c r="A351" s="114"/>
      <c r="B351" s="66">
        <f>Parâmetros!I340*0.04*64.0638</f>
        <v>8.4307960800000004</v>
      </c>
      <c r="C351" s="60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</row>
    <row r="352" spans="1:39" ht="15.75" thickBot="1">
      <c r="A352" s="114"/>
      <c r="B352" s="66">
        <f>Parâmetros!I341*0.04*64.0638</f>
        <v>7.8926601600000001</v>
      </c>
      <c r="C352" s="60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</row>
    <row r="353" spans="1:39" ht="15.75" thickBot="1">
      <c r="A353" s="114"/>
      <c r="B353" s="66">
        <f>Parâmetros!I342*0.04*64.0638</f>
        <v>7.9439112000000005</v>
      </c>
      <c r="C353" s="60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</row>
    <row r="354" spans="1:39" ht="15.75" thickBot="1">
      <c r="A354" s="114"/>
      <c r="B354" s="66">
        <f>Parâmetros!I343*0.04*64.0638</f>
        <v>8.0976643200000016</v>
      </c>
      <c r="C354" s="60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</row>
    <row r="355" spans="1:39" ht="15.75" thickBot="1">
      <c r="A355" s="114"/>
      <c r="B355" s="66">
        <f>Parâmetros!I344*0.04*64.0638</f>
        <v>8.1489153600000002</v>
      </c>
      <c r="C355" s="60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</row>
    <row r="356" spans="1:39" ht="15.75" thickBot="1">
      <c r="A356" s="114"/>
      <c r="B356" s="66">
        <f>Parâmetros!I345*0.04*64.0638</f>
        <v>7.7132815199999998</v>
      </c>
      <c r="C356" s="60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</row>
    <row r="357" spans="1:39" ht="15.75" thickBot="1">
      <c r="A357" s="114"/>
      <c r="B357" s="66">
        <f>Parâmetros!I346*0.04*64.0638</f>
        <v>7.9951622400000009</v>
      </c>
      <c r="C357" s="60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</row>
    <row r="358" spans="1:39" ht="15.75" thickBot="1">
      <c r="A358" s="114"/>
      <c r="B358" s="66">
        <f>Parâmetros!I347*0.04*64.0638</f>
        <v>8.0464132800000012</v>
      </c>
      <c r="C358" s="60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</row>
    <row r="359" spans="1:39" ht="15.75" thickBot="1">
      <c r="A359" s="114"/>
      <c r="B359" s="66">
        <f>Parâmetros!I348*0.04*64.0638</f>
        <v>8.0464132800000012</v>
      </c>
      <c r="C359" s="60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</row>
    <row r="360" spans="1:39" ht="15.75" thickBot="1">
      <c r="A360" s="114"/>
      <c r="B360" s="66">
        <f>Parâmetros!I349*0.04*64.0638</f>
        <v>8.1745408800000003</v>
      </c>
      <c r="C360" s="60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</row>
    <row r="361" spans="1:39" ht="15.75" thickBot="1">
      <c r="A361" s="114"/>
      <c r="B361" s="66">
        <f>Parâmetros!I350*0.04*64.0638</f>
        <v>8.2001664000000005</v>
      </c>
      <c r="C361" s="60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</row>
    <row r="362" spans="1:39" ht="15.75" thickBot="1">
      <c r="A362" s="114"/>
      <c r="B362" s="66">
        <f>Parâmetros!I351*0.04*64.0638</f>
        <v>8.4564216000000005</v>
      </c>
      <c r="C362" s="60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</row>
    <row r="363" spans="1:39" ht="15.75" thickBot="1">
      <c r="A363" s="114"/>
      <c r="B363" s="66">
        <f>Parâmetros!I352*0.04*64.0638</f>
        <v>8.4564216000000005</v>
      </c>
      <c r="C363" s="60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</row>
    <row r="364" spans="1:39" ht="15.75" thickBot="1">
      <c r="A364" s="114"/>
      <c r="B364" s="66">
        <f>Parâmetros!I353*0.04*64.0638</f>
        <v>8.3282939999999996</v>
      </c>
      <c r="C364" s="60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</row>
    <row r="365" spans="1:39" ht="15.75" thickBot="1">
      <c r="A365" s="114"/>
      <c r="B365" s="66">
        <f>Parâmetros!I354*0.04*64.0638</f>
        <v>9.0714340799999995</v>
      </c>
      <c r="C365" s="60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</row>
    <row r="366" spans="1:39" ht="15.75" thickBot="1">
      <c r="A366" s="114"/>
      <c r="B366" s="66">
        <f>Parâmetros!I355*0.04*64.0638</f>
        <v>9.4301913600000002</v>
      </c>
      <c r="C366" s="60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</row>
    <row r="367" spans="1:39" ht="15.75" thickBot="1">
      <c r="A367" s="114"/>
      <c r="B367" s="66">
        <f>Parâmetros!I356*0.04*64.0638</f>
        <v>8.4820471200000007</v>
      </c>
      <c r="C367" s="60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</row>
    <row r="368" spans="1:39" ht="15.75" thickBot="1">
      <c r="A368" s="114"/>
      <c r="B368" s="66">
        <f>Parâmetros!I357*0.04*64.0638</f>
        <v>9.1226851199999999</v>
      </c>
      <c r="C368" s="60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</row>
    <row r="369" spans="1:39" ht="15.75" thickBot="1">
      <c r="A369" s="114"/>
      <c r="B369" s="66">
        <f>Parâmetros!I358*0.04*64.0638</f>
        <v>9.3276892800000013</v>
      </c>
      <c r="C369" s="60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</row>
    <row r="370" spans="1:39" ht="15.75" thickBot="1">
      <c r="A370" s="114"/>
      <c r="B370" s="66">
        <f>Parâmetros!I359*0.04*64.0638</f>
        <v>9.5070679200000008</v>
      </c>
      <c r="C370" s="60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</row>
    <row r="371" spans="1:39" ht="15.75" thickBot="1">
      <c r="A371" s="114"/>
      <c r="B371" s="66">
        <f>Parâmetros!I360*0.04*64.0638</f>
        <v>9.3276892800000013</v>
      </c>
      <c r="C371" s="60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</row>
    <row r="372" spans="1:39" ht="15.75" thickBot="1">
      <c r="A372" s="114"/>
      <c r="B372" s="66">
        <f>Parâmetros!I361*0.04*64.0638</f>
        <v>9.5839444800000013</v>
      </c>
      <c r="C372" s="60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</row>
    <row r="373" spans="1:39" ht="15.75" thickBot="1">
      <c r="A373" s="114"/>
      <c r="B373" s="66">
        <f>Parâmetros!I362*0.04*64.0638</f>
        <v>9.6351955199999999</v>
      </c>
      <c r="C373" s="60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</row>
    <row r="374" spans="1:39" ht="15.75" thickBot="1">
      <c r="A374" s="114"/>
      <c r="B374" s="66">
        <f>Parâmetros!I363*0.04*64.0638</f>
        <v>9.1995616800000004</v>
      </c>
      <c r="C374" s="60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</row>
    <row r="375" spans="1:39" ht="15.75" thickBot="1">
      <c r="A375" s="114"/>
      <c r="B375" s="66">
        <f>Parâmetros!I364*0.04*64.0638</f>
        <v>9.2508127200000008</v>
      </c>
      <c r="C375" s="60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</row>
    <row r="376" spans="1:39" ht="15.75" thickBot="1">
      <c r="A376" s="114"/>
      <c r="B376" s="66">
        <f>Parâmetros!I365*0.04*64.0638</f>
        <v>8.2257919200000007</v>
      </c>
      <c r="C376" s="60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</row>
    <row r="377" spans="1:39" ht="15.75" thickBot="1">
      <c r="A377" s="114"/>
      <c r="B377" s="66">
        <f>Parâmetros!I366*0.04*64.0638</f>
        <v>7.4057752800000003</v>
      </c>
      <c r="C377" s="60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</row>
    <row r="378" spans="1:39" ht="15.75" thickBot="1">
      <c r="A378" s="114"/>
      <c r="B378" s="66">
        <f>Parâmetros!I367*0.04*64.0638</f>
        <v>6.8932648800000003</v>
      </c>
      <c r="C378" s="60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</row>
    <row r="379" spans="1:39" ht="15.75" thickBot="1">
      <c r="A379" s="114"/>
      <c r="B379" s="66">
        <f>Parâmetros!I368*0.04*64.0638</f>
        <v>6.7651372800000011</v>
      </c>
      <c r="C379" s="60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</row>
    <row r="380" spans="1:39" ht="15.75" thickBot="1">
      <c r="A380" s="114"/>
      <c r="B380" s="66">
        <f>Parâmetros!I369*0.04*64.0638</f>
        <v>6.9957669600000001</v>
      </c>
      <c r="C380" s="60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</row>
    <row r="381" spans="1:39" ht="15.75" thickBot="1">
      <c r="A381" s="114"/>
      <c r="B381" s="66">
        <f>Parâmetros!I370*0.04*64.0638</f>
        <v>6.8163883200000006</v>
      </c>
      <c r="C381" s="60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</row>
    <row r="382" spans="1:39" ht="15.75" thickBot="1">
      <c r="A382" s="114"/>
      <c r="B382" s="66">
        <f>Parâmetros!I371*0.04*64.0638</f>
        <v>6.5857586399999999</v>
      </c>
      <c r="C382" s="60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</row>
    <row r="383" spans="1:39" ht="15.75" thickBot="1">
      <c r="A383" s="114"/>
      <c r="B383" s="66">
        <f>Parâmetros!I372*0.04*64.0638</f>
        <v>7.7901580800000003</v>
      </c>
      <c r="C383" s="60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</row>
    <row r="384" spans="1:39" ht="15.75" thickBot="1">
      <c r="A384" s="114"/>
      <c r="B384" s="66">
        <f>Parâmetros!I373*0.04*64.0638</f>
        <v>8.5076726400000009</v>
      </c>
      <c r="C384" s="60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</row>
    <row r="385" spans="1:39" ht="15.75" thickBot="1">
      <c r="A385" s="114"/>
      <c r="B385" s="66">
        <f>Parâmetros!I374*0.04*64.0638</f>
        <v>7.4314007999999996</v>
      </c>
      <c r="C385" s="60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</row>
    <row r="386" spans="1:39" ht="15.75" thickBot="1">
      <c r="A386" s="114"/>
      <c r="B386" s="66">
        <f>Parâmetros!I375*0.04*64.0638</f>
        <v>8.2001664000000005</v>
      </c>
      <c r="C386" s="60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</row>
    <row r="387" spans="1:39" ht="15.75" thickBot="1">
      <c r="A387" s="114"/>
      <c r="B387" s="66">
        <f>Parâmetros!I376*0.04*64.0638</f>
        <v>8.2770429600000011</v>
      </c>
      <c r="C387" s="60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</row>
    <row r="388" spans="1:39" ht="15.75" thickBot="1">
      <c r="A388" s="114"/>
      <c r="B388" s="66">
        <f>Parâmetros!I377*0.04*64.0638</f>
        <v>6.9957669600000001</v>
      </c>
      <c r="C388" s="60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</row>
    <row r="389" spans="1:39" ht="15.75" thickBot="1">
      <c r="A389" s="114"/>
      <c r="B389" s="66">
        <f>Parâmetros!I378*0.04*64.0638</f>
        <v>7.3801497600000001</v>
      </c>
      <c r="C389" s="60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</row>
    <row r="390" spans="1:39" ht="15.75" thickBot="1">
      <c r="A390" s="114"/>
      <c r="B390" s="66">
        <f>Parâmetros!I379*0.04*64.0638</f>
        <v>7.7645325599999993</v>
      </c>
      <c r="C390" s="60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</row>
    <row r="391" spans="1:39" ht="15.75" thickBot="1">
      <c r="A391" s="114"/>
      <c r="B391" s="66">
        <f>Parâmetros!I380*0.04*64.0638</f>
        <v>7.7645325599999993</v>
      </c>
      <c r="C391" s="60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</row>
    <row r="392" spans="1:39" ht="15.75" thickBot="1">
      <c r="A392" s="114"/>
      <c r="B392" s="66">
        <f>Parâmetros!I381*0.04*64.0638</f>
        <v>7.8414091200000007</v>
      </c>
      <c r="C392" s="60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</row>
    <row r="393" spans="1:39" ht="15.75" thickBot="1">
      <c r="A393" s="114"/>
      <c r="B393" s="66">
        <f>Parâmetros!I382*0.04*64.0638</f>
        <v>7.9182856800000003</v>
      </c>
      <c r="C393" s="60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</row>
    <row r="394" spans="1:39" ht="15.75" thickBot="1">
      <c r="A394" s="114"/>
      <c r="B394" s="66">
        <f>Parâmetros!I383*0.04*64.0638</f>
        <v>7.9182856800000003</v>
      </c>
      <c r="C394" s="60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</row>
    <row r="395" spans="1:39" ht="15.75" thickBot="1">
      <c r="A395" s="114"/>
      <c r="B395" s="66">
        <f>Parâmetros!I384*0.04*64.0638</f>
        <v>7.9439112000000005</v>
      </c>
      <c r="C395" s="60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</row>
    <row r="396" spans="1:39" ht="15.75" thickBot="1">
      <c r="A396" s="114"/>
      <c r="B396" s="66">
        <f>Parâmetros!I385*0.04*64.0638</f>
        <v>7.8926601600000001</v>
      </c>
      <c r="C396" s="60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</row>
    <row r="397" spans="1:39" ht="15.75" thickBot="1">
      <c r="A397" s="114"/>
      <c r="B397" s="66">
        <f>Parâmetros!I386*0.04*64.0638</f>
        <v>7.86703464</v>
      </c>
      <c r="C397" s="60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</row>
    <row r="398" spans="1:39" ht="15.75" thickBot="1">
      <c r="A398" s="114"/>
      <c r="B398" s="66">
        <f>Parâmetros!I387*0.04*64.0638</f>
        <v>8.5845492000000014</v>
      </c>
      <c r="C398" s="60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</row>
    <row r="399" spans="1:39" ht="15.75" thickBot="1">
      <c r="A399" s="114"/>
      <c r="B399" s="66">
        <f>Parâmetros!I388*0.04*64.0638</f>
        <v>8.63580024</v>
      </c>
      <c r="C399" s="60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</row>
    <row r="400" spans="1:39" ht="15.75" thickBot="1">
      <c r="A400" s="114"/>
      <c r="B400" s="66">
        <f>Parâmetros!I389*0.04*64.0638</f>
        <v>8.7639278400000009</v>
      </c>
      <c r="C400" s="60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</row>
    <row r="401" spans="1:39" ht="15.75" thickBot="1">
      <c r="A401" s="114"/>
      <c r="B401" s="66">
        <f>Parâmetros!I390*0.04*64.0638</f>
        <v>8.63580024</v>
      </c>
      <c r="C401" s="60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</row>
    <row r="402" spans="1:39" ht="15.75" thickBot="1">
      <c r="A402" s="114"/>
      <c r="B402" s="66">
        <f>Parâmetros!I391*0.04*64.0638</f>
        <v>8.7383023200000007</v>
      </c>
      <c r="C402" s="60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</row>
    <row r="403" spans="1:39" ht="15.75" thickBot="1">
      <c r="A403" s="114"/>
      <c r="B403" s="66">
        <f>Parâmetros!I392*0.04*64.0638</f>
        <v>8.9689320000000006</v>
      </c>
      <c r="C403" s="60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</row>
    <row r="404" spans="1:39" ht="15.75" thickBot="1">
      <c r="A404" s="114"/>
      <c r="B404" s="66">
        <f>Parâmetros!I393*0.04*64.0638</f>
        <v>8.7639278400000009</v>
      </c>
      <c r="C404" s="60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</row>
    <row r="405" spans="1:39" ht="15.75" thickBot="1">
      <c r="A405" s="114"/>
      <c r="B405" s="66">
        <f>Parâmetros!I394*0.04*64.0638</f>
        <v>8.7639278400000009</v>
      </c>
      <c r="C405" s="60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</row>
    <row r="406" spans="1:39" ht="15.75" thickBot="1">
      <c r="A406" s="114"/>
      <c r="B406" s="66">
        <f>Parâmetros!I395*0.04*64.0638</f>
        <v>8.7126768000000006</v>
      </c>
      <c r="C406" s="60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</row>
    <row r="407" spans="1:39" ht="15.75" thickBot="1">
      <c r="A407" s="114"/>
      <c r="B407" s="66">
        <f>Parâmetros!I396*0.04*64.0638</f>
        <v>8.5589236799999995</v>
      </c>
      <c r="C407" s="60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</row>
    <row r="408" spans="1:39" ht="15.75" thickBot="1">
      <c r="A408" s="114"/>
      <c r="B408" s="66">
        <f>Parâmetros!I397*0.04*64.0638</f>
        <v>8.6101747199999998</v>
      </c>
      <c r="C408" s="60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</row>
    <row r="409" spans="1:39" ht="15.75" thickBot="1">
      <c r="A409" s="114"/>
      <c r="B409" s="66">
        <f>Parâmetros!I398*0.04*64.0638</f>
        <v>8.4564216000000005</v>
      </c>
      <c r="C409" s="60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</row>
    <row r="410" spans="1:39" ht="15.75" thickBot="1">
      <c r="A410" s="114"/>
      <c r="B410" s="66">
        <f>Parâmetros!I399*0.04*64.0638</f>
        <v>8.37954504</v>
      </c>
      <c r="C410" s="60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</row>
    <row r="411" spans="1:39" ht="15.75" thickBot="1">
      <c r="A411" s="114"/>
      <c r="B411" s="66">
        <f>Parâmetros!I400*0.04*64.0638</f>
        <v>8.9689320000000006</v>
      </c>
      <c r="C411" s="60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</row>
    <row r="412" spans="1:39" ht="15.75" thickBot="1">
      <c r="A412" s="114"/>
      <c r="B412" s="66">
        <f>Parâmetros!I401*0.04*64.0638</f>
        <v>8.6614257599999984</v>
      </c>
      <c r="C412" s="60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</row>
    <row r="413" spans="1:39" ht="15.75" thickBot="1">
      <c r="A413" s="114"/>
      <c r="B413" s="66">
        <f>Parâmetros!I402*0.04*64.0638</f>
        <v>7.9182856800000003</v>
      </c>
      <c r="C413" s="60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</row>
    <row r="414" spans="1:39" ht="15.75" thickBot="1">
      <c r="A414" s="114"/>
      <c r="B414" s="66">
        <f>Parâmetros!I403*0.04*64.0638</f>
        <v>7.6364049600000001</v>
      </c>
      <c r="C414" s="60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</row>
    <row r="415" spans="1:39" ht="15.75" thickBot="1">
      <c r="A415" s="114"/>
      <c r="B415" s="66">
        <f>Parâmetros!I404*0.04*64.0638</f>
        <v>8.7639278400000009</v>
      </c>
      <c r="C415" s="60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</row>
    <row r="416" spans="1:39" ht="15.75" thickBot="1">
      <c r="A416" s="114"/>
      <c r="B416" s="66">
        <f>Parâmetros!I405*0.04*64.0638</f>
        <v>8.9176809600000002</v>
      </c>
      <c r="C416" s="60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</row>
    <row r="417" spans="1:39" ht="15.75" thickBot="1">
      <c r="A417" s="114"/>
      <c r="B417" s="66">
        <f>Parâmetros!I406*0.04*64.0638</f>
        <v>8.6614257599999984</v>
      </c>
      <c r="C417" s="60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</row>
    <row r="418" spans="1:39" ht="15.75" thickBot="1">
      <c r="A418" s="114"/>
      <c r="B418" s="66">
        <f>Parâmetros!I407*0.04*64.0638</f>
        <v>9.0201830400000009</v>
      </c>
      <c r="C418" s="60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</row>
    <row r="419" spans="1:39" ht="15.75" thickBot="1">
      <c r="A419" s="114"/>
      <c r="B419" s="66">
        <f>Parâmetros!I408*0.04*64.0638</f>
        <v>8.6101747199999998</v>
      </c>
      <c r="C419" s="60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</row>
    <row r="420" spans="1:39" ht="15.75" thickBot="1">
      <c r="A420" s="114"/>
      <c r="B420" s="66">
        <f>Parâmetros!I409*0.04*64.0638</f>
        <v>8.5845492000000014</v>
      </c>
      <c r="C420" s="60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</row>
    <row r="421" spans="1:39" ht="15.75" thickBot="1">
      <c r="A421" s="114"/>
      <c r="B421" s="66">
        <f>Parâmetros!I410*0.04*64.0638</f>
        <v>8.7126768000000006</v>
      </c>
      <c r="C421" s="60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</row>
    <row r="422" spans="1:39" ht="15.75" thickBot="1">
      <c r="A422" s="114"/>
      <c r="B422" s="66">
        <f>Parâmetros!I411*0.04*64.0638</f>
        <v>7.7901580800000003</v>
      </c>
      <c r="C422" s="60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</row>
    <row r="423" spans="1:39" ht="15.75" thickBot="1">
      <c r="A423" s="114"/>
      <c r="B423" s="66">
        <f>Parâmetros!I412*0.04*64.0638</f>
        <v>7.5595284000000005</v>
      </c>
      <c r="C423" s="60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</row>
    <row r="424" spans="1:39" ht="15.75" thickBot="1">
      <c r="A424" s="114"/>
      <c r="B424" s="66">
        <f>Parâmetros!I413*0.04*64.0638</f>
        <v>7.5851539200000007</v>
      </c>
      <c r="C424" s="60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</row>
    <row r="425" spans="1:39" ht="15.75" thickBot="1">
      <c r="A425" s="114"/>
      <c r="B425" s="66">
        <f>Parâmetros!I414*0.04*64.0638</f>
        <v>7.4570263200000007</v>
      </c>
      <c r="C425" s="60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</row>
    <row r="426" spans="1:39" ht="15.75" thickBot="1">
      <c r="A426" s="114"/>
      <c r="B426" s="66">
        <f>Parâmetros!I415*0.04*64.0638</f>
        <v>7.6620304800000012</v>
      </c>
      <c r="C426" s="60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</row>
    <row r="427" spans="1:39" ht="15.75" thickBot="1">
      <c r="A427" s="114"/>
      <c r="B427" s="66">
        <f>Parâmetros!I416*0.04*64.0638</f>
        <v>7.6364049600000001</v>
      </c>
      <c r="C427" s="60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</row>
    <row r="428" spans="1:39" ht="15.75" thickBot="1">
      <c r="A428" s="114"/>
      <c r="B428" s="66">
        <f>Parâmetros!I417*0.04*64.0638</f>
        <v>7.6620304800000012</v>
      </c>
      <c r="C428" s="60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</row>
    <row r="429" spans="1:39" ht="15.75" thickBot="1">
      <c r="A429" s="114"/>
      <c r="B429" s="66">
        <f>Parâmetros!I418*0.04*64.0638</f>
        <v>7.9182856800000003</v>
      </c>
      <c r="C429" s="60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</row>
    <row r="430" spans="1:39" ht="15.75" thickBot="1">
      <c r="A430" s="114"/>
      <c r="B430" s="66">
        <f>Parâmetros!I419*0.04*64.0638</f>
        <v>7.5339028799999994</v>
      </c>
      <c r="C430" s="60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</row>
    <row r="431" spans="1:39" ht="15.75" thickBot="1">
      <c r="A431" s="114"/>
      <c r="B431" s="66">
        <f>Parâmetros!I420*0.04*64.0638</f>
        <v>5.0994784800000001</v>
      </c>
      <c r="C431" s="60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</row>
    <row r="432" spans="1:39" ht="15.75" thickBot="1">
      <c r="A432" s="114"/>
      <c r="B432" s="66">
        <f>Parâmetros!I421*0.04*64.0638</f>
        <v>4.2538363200000004</v>
      </c>
      <c r="C432" s="60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</row>
    <row r="433" spans="1:39" ht="15.75" thickBot="1">
      <c r="A433" s="114"/>
      <c r="B433" s="66">
        <f>Parâmetros!I422*0.04*64.0638</f>
        <v>3.9207045600000003</v>
      </c>
      <c r="C433" s="60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</row>
    <row r="434" spans="1:39" ht="15.75" thickBot="1">
      <c r="A434" s="114"/>
      <c r="B434" s="66">
        <f>Parâmetros!I423*0.04*64.0638</f>
        <v>5.5351123200000005</v>
      </c>
      <c r="C434" s="60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</row>
    <row r="435" spans="1:39" ht="15.75" thickBot="1">
      <c r="A435" s="114"/>
      <c r="B435" s="66">
        <f>Parâmetros!I424*0.04*64.0638</f>
        <v>4.9200998399999998</v>
      </c>
      <c r="C435" s="60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</row>
    <row r="436" spans="1:39" ht="15.75" thickBot="1">
      <c r="A436" s="114"/>
      <c r="B436" s="66">
        <f>Parâmetros!I425*0.04*64.0638</f>
        <v>5.6632399200000005</v>
      </c>
      <c r="C436" s="60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</row>
    <row r="437" spans="1:39" ht="15.75" thickBot="1">
      <c r="A437" s="114"/>
      <c r="B437" s="66">
        <f>Parâmetros!I426*0.04*64.0638</f>
        <v>4.8432232800000001</v>
      </c>
      <c r="C437" s="60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</row>
    <row r="438" spans="1:39" ht="15.75" thickBot="1">
      <c r="A438" s="114"/>
      <c r="B438" s="66">
        <f>Parâmetros!I427*0.04*64.0638</f>
        <v>4.7663467200000005</v>
      </c>
      <c r="C438" s="60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</row>
    <row r="439" spans="1:39" ht="15.75" thickBot="1">
      <c r="A439" s="114"/>
      <c r="B439" s="66">
        <f>Parâmetros!I428*0.04*64.0638</f>
        <v>5.6376144000000004</v>
      </c>
      <c r="C439" s="60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</row>
    <row r="440" spans="1:39" ht="15.75" thickBot="1">
      <c r="A440" s="114"/>
      <c r="B440" s="66">
        <f>Parâmetros!I429*0.04*64.0638</f>
        <v>6.4063800000000004</v>
      </c>
      <c r="C440" s="60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</row>
    <row r="441" spans="1:39" ht="15.75" thickBot="1">
      <c r="A441" s="114"/>
      <c r="B441" s="66">
        <f>Parâmetros!I430*0.04*64.0638</f>
        <v>4.9200998399999998</v>
      </c>
      <c r="C441" s="60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</row>
    <row r="442" spans="1:39" ht="15.75" thickBot="1">
      <c r="A442" s="114"/>
      <c r="B442" s="66">
        <f>Parâmetros!I431*0.04*64.0638</f>
        <v>4.1513342400000006</v>
      </c>
      <c r="C442" s="60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</row>
    <row r="443" spans="1:39" ht="15.75" thickBot="1">
      <c r="A443" s="114"/>
      <c r="B443" s="66">
        <f>Parâmetros!I432*0.04*64.0638</f>
        <v>4.0232066400000006</v>
      </c>
      <c r="C443" s="60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</row>
    <row r="444" spans="1:39" ht="15.75" thickBot="1">
      <c r="A444" s="114"/>
      <c r="B444" s="66">
        <f>Parâmetros!I433*0.04*64.0638</f>
        <v>4.1000832000000003</v>
      </c>
      <c r="C444" s="60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</row>
    <row r="445" spans="1:39" ht="15.75" thickBot="1">
      <c r="A445" s="114"/>
      <c r="B445" s="66">
        <f>Parâmetros!I434*0.04*64.0638</f>
        <v>4.4588404800000001</v>
      </c>
      <c r="C445" s="60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</row>
    <row r="446" spans="1:39" ht="15.75" thickBot="1">
      <c r="A446" s="114"/>
      <c r="B446" s="66">
        <f>Parâmetros!I435*0.04*64.0638</f>
        <v>6.6370096800000002</v>
      </c>
      <c r="C446" s="60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</row>
    <row r="447" spans="1:39" ht="15.75" thickBot="1">
      <c r="A447" s="114"/>
      <c r="B447" s="66">
        <f>Parâmetros!I436*0.04*64.0638</f>
        <v>7.9182856800000003</v>
      </c>
      <c r="C447" s="60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</row>
    <row r="448" spans="1:39" ht="15.75" thickBot="1">
      <c r="A448" s="114"/>
      <c r="B448" s="66">
        <f>Parâmetros!I437*0.04*64.0638</f>
        <v>7.6876559999999996</v>
      </c>
      <c r="C448" s="60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</row>
    <row r="449" spans="1:39" ht="15.75" thickBot="1">
      <c r="A449" s="114"/>
      <c r="B449" s="66">
        <f>Parâmetros!I438*0.04*64.0638</f>
        <v>7.4826518399999999</v>
      </c>
      <c r="C449" s="60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</row>
    <row r="450" spans="1:39" ht="15.75" thickBot="1">
      <c r="A450" s="114"/>
      <c r="B450" s="66">
        <f>Parâmetros!I439*0.04*64.0638</f>
        <v>7.4570263200000007</v>
      </c>
      <c r="C450" s="60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</row>
    <row r="451" spans="1:39" ht="15.75" thickBot="1">
      <c r="A451" s="114"/>
      <c r="B451" s="66">
        <f>Parâmetros!I440*0.04*64.0638</f>
        <v>7.8414091200000007</v>
      </c>
      <c r="C451" s="60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</row>
    <row r="452" spans="1:39" ht="15.75" thickBot="1">
      <c r="A452" s="114"/>
      <c r="B452" s="66">
        <f>Parâmetros!I441*0.04*64.0638</f>
        <v>8.2514174399999991</v>
      </c>
      <c r="C452" s="60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</row>
    <row r="453" spans="1:39" ht="15.75" thickBot="1">
      <c r="A453" s="114"/>
      <c r="B453" s="66">
        <f>Parâmetros!I442*0.04*64.0638</f>
        <v>8.2514174399999991</v>
      </c>
      <c r="C453" s="60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</row>
    <row r="454" spans="1:39" ht="15.75" thickBot="1">
      <c r="A454" s="114"/>
      <c r="B454" s="66">
        <f>Parâmetros!I443*0.04*64.0638</f>
        <v>7.3801497600000001</v>
      </c>
      <c r="C454" s="60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</row>
    <row r="455" spans="1:39" ht="15.75" thickBot="1">
      <c r="A455" s="114"/>
      <c r="B455" s="66">
        <f>Parâmetros!I444*0.04*64.0638</f>
        <v>6.8420138400000008</v>
      </c>
      <c r="C455" s="60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</row>
    <row r="456" spans="1:39" ht="15.75" thickBot="1">
      <c r="A456" s="114"/>
      <c r="B456" s="66">
        <f>Parâmetros!I445*0.04*64.0638</f>
        <v>7.4314007999999996</v>
      </c>
      <c r="C456" s="60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</row>
    <row r="457" spans="1:39" ht="15.75" thickBot="1">
      <c r="A457" s="114"/>
      <c r="B457" s="66">
        <f>Parâmetros!I446*0.04*64.0638</f>
        <v>7.3801497600000001</v>
      </c>
      <c r="C457" s="60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</row>
    <row r="458" spans="1:39" ht="15.75" thickBot="1">
      <c r="A458" s="114"/>
      <c r="B458" s="66">
        <f>Parâmetros!I447*0.04*64.0638</f>
        <v>7.3545242400000008</v>
      </c>
      <c r="C458" s="60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</row>
    <row r="459" spans="1:39" ht="15.75" thickBot="1">
      <c r="A459" s="114"/>
      <c r="B459" s="66">
        <f>Parâmetros!I448*0.04*64.0638</f>
        <v>7.4826518399999999</v>
      </c>
      <c r="C459" s="60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</row>
    <row r="460" spans="1:39" ht="15.75" thickBot="1">
      <c r="A460" s="114"/>
      <c r="B460" s="66">
        <f>Parâmetros!I449*0.04*64.0638</f>
        <v>7.4057752800000003</v>
      </c>
      <c r="C460" s="60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</row>
    <row r="461" spans="1:39" ht="15.75" thickBot="1">
      <c r="A461" s="114"/>
      <c r="B461" s="66">
        <f>Parâmetros!I450*0.04*64.0638</f>
        <v>7.4570263200000007</v>
      </c>
      <c r="C461" s="60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</row>
    <row r="462" spans="1:39" ht="15.75" thickBot="1">
      <c r="A462" s="114"/>
      <c r="B462" s="66">
        <f>Parâmetros!I451*0.04*64.0638</f>
        <v>5.5351123200000005</v>
      </c>
      <c r="C462" s="60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</row>
    <row r="463" spans="1:39" ht="15.75" thickBot="1">
      <c r="A463" s="114"/>
      <c r="B463" s="66">
        <f>Parâmetros!I452*0.04*64.0638</f>
        <v>7.73890704</v>
      </c>
      <c r="C463" s="60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</row>
    <row r="464" spans="1:39" ht="15.75" thickBot="1">
      <c r="A464" s="114"/>
      <c r="B464" s="66">
        <f>Parâmetros!I453*0.04*64.0638</f>
        <v>8.8664299199999999</v>
      </c>
      <c r="C464" s="60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</row>
    <row r="465" spans="1:39" ht="15.75" thickBot="1">
      <c r="A465" s="114"/>
      <c r="B465" s="66">
        <f>Parâmetros!I454*0.04*64.0638</f>
        <v>9.3789403199999999</v>
      </c>
      <c r="C465" s="60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</row>
    <row r="466" spans="1:39" ht="15.75" thickBot="1">
      <c r="A466" s="114"/>
      <c r="B466" s="66">
        <f>Parâmetros!I455*0.04*64.0638</f>
        <v>9.8914507199999999</v>
      </c>
      <c r="C466" s="60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</row>
    <row r="467" spans="1:39" ht="15.75" thickBot="1">
      <c r="A467" s="114"/>
      <c r="B467" s="66">
        <f>Parâmetros!I456*0.04*64.0638</f>
        <v>10.1220804</v>
      </c>
      <c r="C467" s="60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</row>
    <row r="468" spans="1:39" ht="15.75" thickBot="1">
      <c r="A468" s="114"/>
      <c r="B468" s="66">
        <f>Parâmetros!I457*0.04*64.0638</f>
        <v>10.250208000000001</v>
      </c>
      <c r="C468" s="60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</row>
    <row r="469" spans="1:39" ht="15.75" thickBot="1">
      <c r="A469" s="114"/>
      <c r="B469" s="66">
        <f>Parâmetros!I458*0.04*64.0638</f>
        <v>10.506463199999999</v>
      </c>
      <c r="C469" s="60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</row>
    <row r="470" spans="1:39" ht="15.75" thickBot="1">
      <c r="A470" s="114"/>
      <c r="B470" s="66">
        <f>Parâmetros!I459*0.04*64.0638</f>
        <v>7.9439112000000005</v>
      </c>
      <c r="C470" s="60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</row>
    <row r="471" spans="1:39" ht="15.75" thickBot="1">
      <c r="A471" s="114"/>
      <c r="B471" s="66">
        <f>Parâmetros!I460*0.04*64.0638</f>
        <v>7.5339028799999994</v>
      </c>
      <c r="C471" s="60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</row>
    <row r="472" spans="1:39" ht="15.75" thickBot="1">
      <c r="A472" s="114"/>
      <c r="B472" s="66">
        <f>Parâmetros!I461*0.04*64.0638</f>
        <v>7.4570263200000007</v>
      </c>
      <c r="C472" s="60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</row>
    <row r="473" spans="1:39" ht="15.75" thickBot="1">
      <c r="A473" s="114"/>
      <c r="B473" s="66">
        <f>Parâmetros!I462*0.04*64.0638</f>
        <v>6.3295034400000008</v>
      </c>
      <c r="C473" s="60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</row>
    <row r="474" spans="1:39" ht="15.75" thickBot="1">
      <c r="A474" s="114"/>
      <c r="B474" s="66">
        <f>Parâmetros!I463*0.04*64.0638</f>
        <v>6.4063800000000004</v>
      </c>
      <c r="C474" s="60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</row>
    <row r="475" spans="1:39" ht="15.75" thickBot="1">
      <c r="A475" s="114"/>
      <c r="B475" s="66">
        <f>Parâmetros!I464*0.04*64.0638</f>
        <v>6.3038779200000006</v>
      </c>
      <c r="C475" s="60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</row>
    <row r="476" spans="1:39" ht="15.75" thickBot="1">
      <c r="A476" s="114"/>
      <c r="B476" s="66">
        <f>Parâmetros!I465*0.04*64.0638</f>
        <v>7.86703464</v>
      </c>
      <c r="C476" s="60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</row>
    <row r="477" spans="1:39" ht="15.75" thickBot="1">
      <c r="A477" s="114"/>
      <c r="B477" s="66">
        <f>Parâmetros!I466*0.04*64.0638</f>
        <v>8.1489153600000002</v>
      </c>
      <c r="C477" s="60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</row>
    <row r="478" spans="1:39" ht="15.75" thickBot="1">
      <c r="A478" s="114"/>
      <c r="B478" s="66">
        <f>Parâmetros!I467*0.04*64.0638</f>
        <v>6.6113841600000001</v>
      </c>
      <c r="C478" s="60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</row>
    <row r="479" spans="1:39" ht="15.75" thickBot="1">
      <c r="A479" s="114"/>
      <c r="B479" s="66">
        <f>Parâmetros!I468*0.04*64.0638</f>
        <v>4.1257087199999996</v>
      </c>
      <c r="C479" s="60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</row>
    <row r="480" spans="1:39" ht="15.75" thickBot="1">
      <c r="A480" s="114"/>
      <c r="B480" s="66">
        <f>Parâmetros!I469*0.04*64.0638</f>
        <v>5.3557336799999993</v>
      </c>
      <c r="C480" s="60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</row>
    <row r="481" spans="1:39" ht="15.75" thickBot="1">
      <c r="A481" s="114"/>
      <c r="B481" s="66">
        <f>Parâmetros!I470*0.04*64.0638</f>
        <v>7.3032732000000005</v>
      </c>
      <c r="C481" s="60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</row>
    <row r="482" spans="1:39" ht="15.75" thickBot="1">
      <c r="A482" s="114"/>
      <c r="B482" s="66">
        <f>Parâmetros!I471*0.04*64.0638</f>
        <v>6.9188904000000004</v>
      </c>
      <c r="C482" s="60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</row>
    <row r="483" spans="1:39" ht="15.75" thickBot="1">
      <c r="A483" s="114"/>
      <c r="B483" s="66">
        <f>Parâmetros!I472*0.04*64.0638</f>
        <v>5.7657419999999995</v>
      </c>
      <c r="C483" s="60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</row>
    <row r="484" spans="1:39" ht="15.75" thickBot="1">
      <c r="A484" s="114"/>
      <c r="B484" s="66">
        <f>Parâmetros!I473*0.04*64.0638</f>
        <v>5.3557336799999993</v>
      </c>
      <c r="C484" s="60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</row>
    <row r="485" spans="1:39" ht="15.75" thickBot="1">
      <c r="A485" s="114"/>
      <c r="B485" s="66">
        <f>Parâmetros!I474*0.04*64.0638</f>
        <v>5.3044826399999998</v>
      </c>
      <c r="C485" s="60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</row>
    <row r="486" spans="1:39" ht="15.75" thickBot="1">
      <c r="A486" s="114"/>
      <c r="B486" s="66">
        <f>Parâmetros!I475*0.04*64.0638</f>
        <v>4.7663467200000005</v>
      </c>
      <c r="C486" s="60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</row>
    <row r="487" spans="1:39" ht="15.75" thickBot="1">
      <c r="A487" s="114"/>
      <c r="B487" s="66">
        <f>Parâmetros!I476*0.04*64.0638</f>
        <v>7.5339028799999994</v>
      </c>
      <c r="C487" s="60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</row>
    <row r="488" spans="1:39" ht="15.75" thickBot="1">
      <c r="A488" s="114"/>
      <c r="B488" s="66">
        <f>Parâmetros!I477*0.04*64.0638</f>
        <v>7.6364049600000001</v>
      </c>
      <c r="C488" s="60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</row>
    <row r="489" spans="1:39" ht="15.75" thickBot="1">
      <c r="A489" s="114"/>
      <c r="B489" s="66">
        <f>Parâmetros!I478*0.04*64.0638</f>
        <v>6.2013758399999999</v>
      </c>
      <c r="C489" s="60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</row>
    <row r="490" spans="1:39" ht="15.75" thickBot="1">
      <c r="A490" s="114"/>
      <c r="B490" s="66">
        <f>Parâmetros!I479*0.04*64.0638</f>
        <v>6.6882607199999997</v>
      </c>
      <c r="C490" s="60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</row>
    <row r="491" spans="1:39" ht="15.75" thickBot="1">
      <c r="A491" s="114"/>
      <c r="B491" s="66">
        <f>Parâmetros!I480*0.04*64.0638</f>
        <v>6.7395117600000001</v>
      </c>
      <c r="C491" s="60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</row>
    <row r="492" spans="1:39" ht="15.75" thickBot="1">
      <c r="A492" s="114"/>
      <c r="B492" s="66">
        <f>Parâmetros!I481*0.04*64.0638</f>
        <v>6.7651372800000011</v>
      </c>
      <c r="C492" s="60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</row>
    <row r="493" spans="1:39" ht="15.75" thickBot="1">
      <c r="A493" s="114"/>
      <c r="B493" s="66">
        <f>Parâmetros!I482*0.04*64.0638</f>
        <v>7.0470180000000004</v>
      </c>
      <c r="C493" s="60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</row>
    <row r="494" spans="1:39" ht="15.75" thickBot="1">
      <c r="A494" s="114"/>
      <c r="B494" s="66">
        <f>Parâmetros!I483*0.04*64.0638</f>
        <v>7.3545242400000008</v>
      </c>
      <c r="C494" s="60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</row>
    <row r="495" spans="1:39" ht="15.75" thickBot="1">
      <c r="A495" s="114"/>
      <c r="B495" s="66">
        <f>Parâmetros!I484*0.04*64.0638</f>
        <v>7.6107794400000008</v>
      </c>
      <c r="C495" s="60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</row>
    <row r="496" spans="1:39" ht="15.75" thickBot="1">
      <c r="A496" s="114"/>
      <c r="B496" s="66">
        <f>Parâmetros!I485*0.04*64.0638</f>
        <v>7.508277360000001</v>
      </c>
      <c r="C496" s="60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</row>
    <row r="497" spans="1:39" ht="15.75" thickBot="1">
      <c r="A497" s="114"/>
      <c r="B497" s="66">
        <f>Parâmetros!I486*0.04*64.0638</f>
        <v>7.5851539200000007</v>
      </c>
      <c r="C497" s="60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</row>
    <row r="498" spans="1:39" ht="15.75" thickBot="1">
      <c r="A498" s="114"/>
      <c r="B498" s="66">
        <f>Parâmetros!I487*0.04*64.0638</f>
        <v>7.7132815199999998</v>
      </c>
      <c r="C498" s="60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</row>
    <row r="499" spans="1:39" ht="15.75" thickBot="1">
      <c r="A499" s="114"/>
      <c r="B499" s="66">
        <f>Parâmetros!I488*0.04*64.0638</f>
        <v>7.8414091200000007</v>
      </c>
      <c r="C499" s="60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</row>
    <row r="500" spans="1:39" ht="15.75" thickBot="1">
      <c r="A500" s="114"/>
      <c r="B500" s="66">
        <f>Parâmetros!I489*0.04*64.0638</f>
        <v>7.9951622400000009</v>
      </c>
      <c r="C500" s="60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</row>
    <row r="501" spans="1:39" ht="15.75" thickBot="1">
      <c r="A501" s="114"/>
      <c r="B501" s="66">
        <f>Parâmetros!I490*0.04*64.0638</f>
        <v>7.9695367199999998</v>
      </c>
      <c r="C501" s="60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</row>
    <row r="502" spans="1:39" ht="15.75" thickBot="1">
      <c r="A502" s="114"/>
      <c r="B502" s="66">
        <f>Parâmetros!I491*0.04*64.0638</f>
        <v>7.7901580800000003</v>
      </c>
      <c r="C502" s="60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</row>
    <row r="503" spans="1:39" ht="15.75" thickBot="1">
      <c r="A503" s="114"/>
      <c r="B503" s="66">
        <f>Parâmetros!I492*0.04*64.0638</f>
        <v>7.4570263200000007</v>
      </c>
      <c r="C503" s="60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</row>
    <row r="504" spans="1:39" ht="15.75" thickBot="1">
      <c r="A504" s="114"/>
      <c r="B504" s="66">
        <f>Parâmetros!I493*0.04*64.0638</f>
        <v>6.3807544800000002</v>
      </c>
      <c r="C504" s="60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</row>
    <row r="505" spans="1:39" ht="15.75" thickBot="1">
      <c r="A505" s="114"/>
      <c r="B505" s="66">
        <f>Parâmetros!I494*0.04*64.0638</f>
        <v>6.3038779200000006</v>
      </c>
      <c r="C505" s="60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</row>
    <row r="506" spans="1:39" ht="15.75" thickBot="1">
      <c r="A506" s="114"/>
      <c r="B506" s="66">
        <f>Parâmetros!I495*0.04*64.0638</f>
        <v>6.8420138400000008</v>
      </c>
      <c r="C506" s="60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</row>
    <row r="507" spans="1:39" ht="15.75" thickBot="1">
      <c r="A507" s="114"/>
      <c r="B507" s="66">
        <f>Parâmetros!I496*0.04*64.0638</f>
        <v>6.2270013600000009</v>
      </c>
      <c r="C507" s="60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</row>
    <row r="508" spans="1:39" ht="15.75" thickBot="1">
      <c r="A508" s="114"/>
      <c r="B508" s="66">
        <f>Parâmetros!I497*0.04*64.0638</f>
        <v>6.3038779200000006</v>
      </c>
      <c r="C508" s="60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</row>
    <row r="509" spans="1:39" ht="15.75" thickBot="1">
      <c r="A509" s="114"/>
      <c r="B509" s="66">
        <f>Parâmetros!I498*0.04*64.0638</f>
        <v>6.3807544800000002</v>
      </c>
      <c r="C509" s="60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</row>
    <row r="510" spans="1:39" ht="15.75" thickBot="1">
      <c r="A510" s="114"/>
      <c r="B510" s="66">
        <f>Parâmetros!I499*0.04*64.0638</f>
        <v>6.5345075999999995</v>
      </c>
      <c r="C510" s="60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</row>
    <row r="511" spans="1:39" ht="15.75" thickBot="1">
      <c r="A511" s="114"/>
      <c r="B511" s="66">
        <f>Parâmetros!I500*0.04*64.0638</f>
        <v>6.6882607199999997</v>
      </c>
      <c r="C511" s="60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</row>
    <row r="512" spans="1:39" ht="15.75" thickBot="1">
      <c r="A512" s="114"/>
      <c r="B512" s="66">
        <f>Parâmetros!I501*0.04*64.0638</f>
        <v>7.4570263200000007</v>
      </c>
      <c r="C512" s="60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</row>
    <row r="513" spans="1:39" ht="15.75" thickBot="1">
      <c r="A513" s="114"/>
      <c r="B513" s="66">
        <f>Parâmetros!I502*0.04*64.0638</f>
        <v>7.7645325599999993</v>
      </c>
      <c r="C513" s="60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</row>
    <row r="514" spans="1:39" ht="15.75" thickBot="1">
      <c r="A514" s="114"/>
      <c r="B514" s="66">
        <f>Parâmetros!I503*0.04*64.0638</f>
        <v>7.7132815199999998</v>
      </c>
      <c r="C514" s="60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</row>
    <row r="515" spans="1:39" ht="15.75" thickBot="1">
      <c r="A515" s="114"/>
      <c r="B515" s="66">
        <f>Parâmetros!I504*0.04*64.0638</f>
        <v>7.8157835999999996</v>
      </c>
      <c r="C515" s="60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</row>
    <row r="516" spans="1:39" ht="15.75" thickBot="1">
      <c r="A516" s="114"/>
      <c r="B516" s="66">
        <f>Parâmetros!I505*0.04*64.0638</f>
        <v>7.6876559999999996</v>
      </c>
      <c r="C516" s="60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</row>
    <row r="517" spans="1:39" ht="15.75" thickBot="1">
      <c r="A517" s="114"/>
      <c r="B517" s="66">
        <f>Parâmetros!I506*0.04*64.0638</f>
        <v>7.8414091200000007</v>
      </c>
      <c r="C517" s="60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</row>
    <row r="518" spans="1:39" ht="15.75" thickBot="1">
      <c r="A518" s="114"/>
      <c r="B518" s="66">
        <f>Parâmetros!I507*0.04*64.0638</f>
        <v>7.73890704</v>
      </c>
      <c r="C518" s="60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</row>
    <row r="519" spans="1:39" ht="15.75" thickBot="1">
      <c r="A519" s="114"/>
      <c r="B519" s="66">
        <f>Parâmetros!I508*0.04*64.0638</f>
        <v>7.4570263200000007</v>
      </c>
      <c r="C519" s="60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</row>
    <row r="520" spans="1:39" ht="15.75" thickBot="1">
      <c r="A520" s="114"/>
      <c r="B520" s="66">
        <f>Parâmetros!I509*0.04*64.0638</f>
        <v>7.5595284000000005</v>
      </c>
      <c r="C520" s="60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</row>
    <row r="521" spans="1:39" ht="15.75" thickBot="1">
      <c r="A521" s="114"/>
      <c r="B521" s="66">
        <f>Parâmetros!I510*0.04*64.0638</f>
        <v>7.4057752800000003</v>
      </c>
      <c r="C521" s="60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</row>
    <row r="522" spans="1:39" ht="15.75" thickBot="1">
      <c r="A522" s="114"/>
      <c r="B522" s="66">
        <f>Parâmetros!I511*0.04*64.0638</f>
        <v>8.3282939999999996</v>
      </c>
      <c r="C522" s="60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</row>
    <row r="523" spans="1:39" ht="15.75" thickBot="1">
      <c r="A523" s="114"/>
      <c r="B523" s="66">
        <f>Parâmetros!I512*0.04*64.0638</f>
        <v>8.6870512800000004</v>
      </c>
      <c r="C523" s="60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</row>
    <row r="524" spans="1:39" ht="15.75" thickBot="1">
      <c r="A524" s="114"/>
      <c r="B524" s="66">
        <f>Parâmetros!I513*0.04*64.0638</f>
        <v>7.73890704</v>
      </c>
      <c r="C524" s="60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</row>
    <row r="525" spans="1:39" ht="15.75" thickBot="1">
      <c r="A525" s="114"/>
      <c r="B525" s="66">
        <f>Parâmetros!I514*0.04*64.0638</f>
        <v>7.0982690400000008</v>
      </c>
      <c r="C525" s="60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</row>
    <row r="526" spans="1:39" ht="15.75" thickBot="1">
      <c r="A526" s="114"/>
      <c r="B526" s="66">
        <f>Parâmetros!I515*0.04*64.0638</f>
        <v>7.4826518399999999</v>
      </c>
      <c r="C526" s="60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</row>
    <row r="527" spans="1:39" ht="15.75" thickBot="1">
      <c r="A527" s="114"/>
      <c r="B527" s="66">
        <f>Parâmetros!I516*0.04*64.0638</f>
        <v>8.1489153600000002</v>
      </c>
      <c r="C527" s="60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</row>
    <row r="528" spans="1:39" ht="15.75" thickBot="1">
      <c r="A528" s="114"/>
      <c r="B528" s="66">
        <f>Parâmetros!I517*0.04*64.0638</f>
        <v>7.8926601600000001</v>
      </c>
      <c r="C528" s="60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</row>
    <row r="529" spans="1:39" ht="15.75" thickBot="1">
      <c r="A529" s="114"/>
      <c r="B529" s="66">
        <f>Parâmetros!I518*0.04*64.0638</f>
        <v>8.2001664000000005</v>
      </c>
      <c r="C529" s="60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</row>
    <row r="530" spans="1:39" ht="15.75" thickBot="1">
      <c r="A530" s="114"/>
      <c r="B530" s="66">
        <f>Parâmetros!I519*0.04*64.0638</f>
        <v>9.1739361600000002</v>
      </c>
      <c r="C530" s="60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</row>
    <row r="531" spans="1:39" ht="15.75" thickBot="1">
      <c r="A531" s="114"/>
      <c r="B531" s="66">
        <f>Parâmetros!I520*0.04*64.0638</f>
        <v>8.6870512800000004</v>
      </c>
      <c r="C531" s="60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</row>
    <row r="532" spans="1:39" ht="15.75" thickBot="1">
      <c r="A532" s="114"/>
      <c r="B532" s="66">
        <f>Parâmetros!I521*0.04*64.0638</f>
        <v>9.1995616800000004</v>
      </c>
      <c r="C532" s="60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</row>
    <row r="533" spans="1:39" ht="15.75" thickBot="1">
      <c r="A533" s="114"/>
      <c r="B533" s="66">
        <f>Parâmetros!I522*0.04*64.0638</f>
        <v>9.0458085599999993</v>
      </c>
      <c r="C533" s="60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</row>
    <row r="534" spans="1:39" ht="15.75" thickBot="1">
      <c r="A534" s="114"/>
      <c r="B534" s="66">
        <f>Parâmetros!I523*0.04*64.0638</f>
        <v>8.7895533600000011</v>
      </c>
      <c r="C534" s="60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</row>
    <row r="535" spans="1:39" ht="15.75" thickBot="1">
      <c r="A535" s="114"/>
      <c r="B535" s="66">
        <f>Parâmetros!I524*0.04*64.0638</f>
        <v>8.5332981600000011</v>
      </c>
      <c r="C535" s="60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</row>
    <row r="536" spans="1:39" ht="15.75" thickBot="1">
      <c r="A536" s="114"/>
      <c r="B536" s="66">
        <f>Parâmetros!I525*0.04*64.0638</f>
        <v>8.4820471200000007</v>
      </c>
      <c r="C536" s="60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</row>
    <row r="537" spans="1:39" ht="15.75" thickBot="1">
      <c r="A537" s="114"/>
      <c r="B537" s="66">
        <f>Parâmetros!I526*0.04*64.0638</f>
        <v>9.0458085599999993</v>
      </c>
      <c r="C537" s="60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</row>
    <row r="538" spans="1:39" ht="15.75" thickBot="1">
      <c r="A538" s="114"/>
      <c r="B538" s="66">
        <f>Parâmetros!I527*0.04*64.0638</f>
        <v>8.7126768000000006</v>
      </c>
      <c r="C538" s="60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</row>
    <row r="539" spans="1:39" ht="15.75" thickBot="1">
      <c r="A539" s="114"/>
      <c r="B539" s="66">
        <f>Parâmetros!I528*0.04*64.0638</f>
        <v>8.6870512800000004</v>
      </c>
      <c r="C539" s="60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</row>
    <row r="540" spans="1:39" ht="15.75" thickBot="1">
      <c r="A540" s="114"/>
      <c r="B540" s="66">
        <f>Parâmetros!I529*0.04*64.0638</f>
        <v>8.7895533600000011</v>
      </c>
      <c r="C540" s="60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</row>
    <row r="541" spans="1:39" ht="15.75" thickBot="1">
      <c r="A541" s="114"/>
      <c r="B541" s="66">
        <f>Parâmetros!I530*0.04*64.0638</f>
        <v>8.63580024</v>
      </c>
      <c r="C541" s="60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</row>
    <row r="542" spans="1:39" ht="15.75" thickBot="1">
      <c r="A542" s="114"/>
      <c r="B542" s="66">
        <f>Parâmetros!I531*0.04*64.0638</f>
        <v>8.2257919200000007</v>
      </c>
      <c r="C542" s="60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</row>
    <row r="543" spans="1:39" ht="15.75" thickBot="1">
      <c r="A543" s="114"/>
      <c r="B543" s="66">
        <f>Parâmetros!I532*0.04*64.0638</f>
        <v>7.2776476799999994</v>
      </c>
      <c r="C543" s="60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</row>
    <row r="544" spans="1:39" ht="15.75" thickBot="1">
      <c r="A544" s="114"/>
      <c r="B544" s="66">
        <f>Parâmetros!I533*0.04*64.0638</f>
        <v>7.2263966399999999</v>
      </c>
      <c r="C544" s="60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</row>
    <row r="545" spans="1:39" ht="15.75" thickBot="1">
      <c r="A545" s="114"/>
      <c r="B545" s="66">
        <f>Parâmetros!I534*0.04*64.0638</f>
        <v>7.1751455999999996</v>
      </c>
      <c r="C545" s="60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</row>
    <row r="546" spans="1:39" ht="15.75" thickBot="1">
      <c r="A546" s="114"/>
      <c r="B546" s="66">
        <f>Parâmetros!I535*0.04*64.0638</f>
        <v>5.8169930400000007</v>
      </c>
      <c r="C546" s="60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</row>
    <row r="547" spans="1:39" ht="15.75" thickBot="1">
      <c r="A547" s="114"/>
      <c r="B547" s="66">
        <f>Parâmetros!I536*0.04*64.0638</f>
        <v>5.6632399200000005</v>
      </c>
      <c r="C547" s="60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</row>
    <row r="548" spans="1:39" ht="15.75" thickBot="1">
      <c r="A548" s="114"/>
      <c r="B548" s="66">
        <f>Parâmetros!I537*0.04*64.0638</f>
        <v>5.5863633600000009</v>
      </c>
      <c r="C548" s="60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</row>
    <row r="549" spans="1:39" ht="15.75" thickBot="1">
      <c r="A549" s="114"/>
      <c r="B549" s="66">
        <f>Parâmetros!I538*0.04*64.0638</f>
        <v>5.5094867999999995</v>
      </c>
      <c r="C549" s="60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</row>
    <row r="550" spans="1:39" ht="15.75" thickBot="1">
      <c r="A550" s="114"/>
      <c r="B550" s="66">
        <f>Parâmetros!I539*0.04*64.0638</f>
        <v>5.4838612800000011</v>
      </c>
      <c r="C550" s="60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</row>
    <row r="551" spans="1:39" ht="15.75" thickBot="1">
      <c r="A551" s="114"/>
      <c r="B551" s="66">
        <f>Parâmetros!I540*0.04*64.0638</f>
        <v>5.7401164800000011</v>
      </c>
      <c r="C551" s="60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</row>
    <row r="552" spans="1:39" ht="15.75" thickBot="1">
      <c r="A552" s="114"/>
      <c r="B552" s="66">
        <f>Parâmetros!I541*0.04*64.0638</f>
        <v>5.9194951200000006</v>
      </c>
      <c r="C552" s="60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</row>
    <row r="553" spans="1:39" ht="15.75" thickBot="1">
      <c r="A553" s="114"/>
      <c r="B553" s="66">
        <f>Parâmetros!I542*0.04*64.0638</f>
        <v>5.97074616</v>
      </c>
      <c r="C553" s="60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</row>
    <row r="554" spans="1:39" ht="15.75" thickBot="1">
      <c r="A554" s="114"/>
      <c r="B554" s="66">
        <f>Parâmetros!I543*0.04*64.0638</f>
        <v>6.09887376</v>
      </c>
      <c r="C554" s="60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</row>
    <row r="555" spans="1:39" ht="15.75" thickBot="1">
      <c r="A555" s="114"/>
      <c r="B555" s="66">
        <f>Parâmetros!I544*0.04*64.0638</f>
        <v>5.8426185599999991</v>
      </c>
      <c r="C555" s="60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</row>
    <row r="556" spans="1:39" ht="15.75" thickBot="1">
      <c r="A556" s="114"/>
      <c r="B556" s="66">
        <f>Parâmetros!I545*0.04*64.0638</f>
        <v>5.8938696000000004</v>
      </c>
      <c r="C556" s="60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</row>
    <row r="557" spans="1:39" ht="15.75" thickBot="1">
      <c r="A557" s="114"/>
      <c r="B557" s="66">
        <f>Parâmetros!I546*0.04*64.0638</f>
        <v>5.8426185599999991</v>
      </c>
      <c r="C557" s="60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</row>
    <row r="558" spans="1:39" ht="15.75" thickBot="1">
      <c r="A558" s="114"/>
      <c r="B558" s="66">
        <f>Parâmetros!I547*0.04*64.0638</f>
        <v>7.2263966399999999</v>
      </c>
      <c r="C558" s="60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</row>
    <row r="559" spans="1:39" ht="15.75" thickBot="1">
      <c r="A559" s="114"/>
      <c r="B559" s="66">
        <f>Parâmetros!I548*0.04*64.0638</f>
        <v>8.020787760000001</v>
      </c>
      <c r="C559" s="60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</row>
    <row r="560" spans="1:39" ht="15.75" thickBot="1">
      <c r="A560" s="114"/>
      <c r="B560" s="66">
        <f>Parâmetros!I549*0.04*64.0638</f>
        <v>7.5339028799999994</v>
      </c>
      <c r="C560" s="60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</row>
    <row r="561" spans="1:39" ht="15.75" thickBot="1">
      <c r="A561" s="114"/>
      <c r="B561" s="66">
        <f>Parâmetros!I550*0.04*64.0638</f>
        <v>7.8926601600000001</v>
      </c>
      <c r="C561" s="60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</row>
    <row r="562" spans="1:39" ht="15.75" thickBot="1">
      <c r="A562" s="114"/>
      <c r="B562" s="66">
        <f>Parâmetros!I551*0.04*64.0638</f>
        <v>7.6876559999999996</v>
      </c>
      <c r="C562" s="60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</row>
    <row r="563" spans="1:39" ht="15.75" thickBot="1">
      <c r="A563" s="114"/>
      <c r="B563" s="66">
        <f>Parâmetros!I552*0.04*64.0638</f>
        <v>7.7645325599999993</v>
      </c>
      <c r="C563" s="60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</row>
    <row r="564" spans="1:39" ht="15.75" thickBot="1">
      <c r="A564" s="114"/>
      <c r="B564" s="66">
        <f>Parâmetros!I553*0.04*64.0638</f>
        <v>8.4564216000000005</v>
      </c>
      <c r="C564" s="60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</row>
    <row r="565" spans="1:39" ht="15.75" thickBot="1">
      <c r="A565" s="114"/>
      <c r="B565" s="66">
        <f>Parâmetros!I554*0.04*64.0638</f>
        <v>8.7639278400000009</v>
      </c>
      <c r="C565" s="60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</row>
    <row r="566" spans="1:39" ht="15.75" thickBot="1">
      <c r="A566" s="114"/>
      <c r="B566" s="66">
        <f>Parâmetros!I555*0.04*64.0638</f>
        <v>7.0470180000000004</v>
      </c>
      <c r="C566" s="60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</row>
    <row r="567" spans="1:39" ht="15.75" thickBot="1">
      <c r="A567" s="114"/>
      <c r="B567" s="66">
        <f>Parâmetros!I556*0.04*64.0638</f>
        <v>7.2263966399999999</v>
      </c>
      <c r="C567" s="60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</row>
    <row r="568" spans="1:39" ht="15.75" thickBot="1">
      <c r="A568" s="114"/>
      <c r="B568" s="66">
        <f>Parâmetros!I557*0.04*64.0638</f>
        <v>7.0726435199999997</v>
      </c>
      <c r="C568" s="60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</row>
    <row r="569" spans="1:39" ht="15.75" thickBot="1">
      <c r="A569" s="114"/>
      <c r="B569" s="66">
        <f>Parâmetros!I558*0.04*64.0638</f>
        <v>6.5601331200000006</v>
      </c>
      <c r="C569" s="60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</row>
    <row r="570" spans="1:39" ht="15.75" thickBot="1">
      <c r="A570" s="114"/>
      <c r="B570" s="66">
        <f>Parâmetros!I559*0.04*64.0638</f>
        <v>6.0732482400000007</v>
      </c>
      <c r="C570" s="60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</row>
    <row r="571" spans="1:39" ht="15.75" thickBot="1">
      <c r="A571" s="114"/>
      <c r="B571" s="66">
        <f>Parâmetros!I560*0.04*64.0638</f>
        <v>5.1507295199999996</v>
      </c>
      <c r="C571" s="60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</row>
    <row r="572" spans="1:39" ht="15.75" thickBot="1">
      <c r="A572" s="114"/>
      <c r="B572" s="66">
        <f>Parâmetros!I561*0.04*64.0638</f>
        <v>4.9200998399999998</v>
      </c>
      <c r="C572" s="60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</row>
    <row r="573" spans="1:39" ht="15.75" thickBot="1">
      <c r="A573" s="114"/>
      <c r="B573" s="66">
        <f>Parâmetros!I562*0.04*64.0638</f>
        <v>5.2532315999999994</v>
      </c>
      <c r="C573" s="60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</row>
    <row r="574" spans="1:39" ht="15.75" thickBot="1">
      <c r="A574" s="114"/>
      <c r="B574" s="66">
        <f>Parâmetros!I563*0.04*64.0638</f>
        <v>4.7919722400000007</v>
      </c>
      <c r="C574" s="60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</row>
    <row r="575" spans="1:39" ht="15.75" thickBot="1">
      <c r="A575" s="114"/>
      <c r="B575" s="66">
        <f>Parâmetros!I564*0.04*64.0638</f>
        <v>6.3038779200000006</v>
      </c>
      <c r="C575" s="60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</row>
    <row r="576" spans="1:39" ht="15.75" thickBot="1">
      <c r="A576" s="114"/>
      <c r="B576" s="66">
        <f>Parâmetros!I565*0.04*64.0638</f>
        <v>6.0476227199999997</v>
      </c>
      <c r="C576" s="60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</row>
    <row r="577" spans="1:39" ht="15.75" thickBot="1">
      <c r="A577" s="114"/>
      <c r="B577" s="66">
        <f>Parâmetros!I566*0.04*64.0638</f>
        <v>5.4838612800000011</v>
      </c>
      <c r="C577" s="60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</row>
    <row r="578" spans="1:39" ht="15.75" thickBot="1">
      <c r="A578" s="114"/>
      <c r="B578" s="66">
        <f>Parâmetros!I567*0.04*64.0638</f>
        <v>6.1244992800000002</v>
      </c>
      <c r="C578" s="60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</row>
    <row r="579" spans="1:39" ht="15.75" thickBot="1">
      <c r="A579" s="114"/>
      <c r="B579" s="66">
        <f>Parâmetros!I568*0.04*64.0638</f>
        <v>5.3813592000000003</v>
      </c>
      <c r="C579" s="60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</row>
    <row r="580" spans="1:39" ht="15.75" thickBot="1">
      <c r="A580" s="114"/>
      <c r="B580" s="66">
        <f>Parâmetros!I569*0.04*64.0638</f>
        <v>6.0732482400000007</v>
      </c>
      <c r="C580" s="60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</row>
    <row r="581" spans="1:39" ht="15.75" thickBot="1">
      <c r="A581" s="114"/>
      <c r="B581" s="66">
        <f>Parâmetros!I570*0.04*64.0638</f>
        <v>4.6638446400000007</v>
      </c>
      <c r="C581" s="60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</row>
    <row r="582" spans="1:39" ht="15.75" thickBot="1">
      <c r="A582" s="114"/>
      <c r="B582" s="66">
        <f>Parâmetros!I571*0.04*64.0638</f>
        <v>4.94572536</v>
      </c>
      <c r="C582" s="60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</row>
    <row r="583" spans="1:39" ht="15.75" thickBot="1">
      <c r="A583" s="114"/>
      <c r="B583" s="66">
        <f>Parâmetros!I572*0.04*64.0638</f>
        <v>5.8169930400000007</v>
      </c>
      <c r="C583" s="60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</row>
    <row r="584" spans="1:39" ht="15.75" thickBot="1">
      <c r="A584" s="114"/>
      <c r="B584" s="66">
        <f>Parâmetros!I573*0.04*64.0638</f>
        <v>6.6370096800000002</v>
      </c>
      <c r="C584" s="60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</row>
    <row r="585" spans="1:39" ht="15.75" thickBot="1">
      <c r="A585" s="114"/>
      <c r="B585" s="66">
        <f>Parâmetros!I574*0.04*64.0638</f>
        <v>6.8932648800000003</v>
      </c>
      <c r="C585" s="60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</row>
    <row r="586" spans="1:39" ht="15.75" thickBot="1">
      <c r="A586" s="114"/>
      <c r="B586" s="66">
        <f>Parâmetros!I575*0.04*64.0638</f>
        <v>6.6882607199999997</v>
      </c>
      <c r="C586" s="60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</row>
    <row r="587" spans="1:39" ht="15.75" thickBot="1">
      <c r="A587" s="114"/>
      <c r="B587" s="66">
        <f>Parâmetros!I576*0.04*64.0638</f>
        <v>7.1238945599999992</v>
      </c>
      <c r="C587" s="60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</row>
    <row r="588" spans="1:39" ht="15.75" thickBot="1">
      <c r="A588" s="114"/>
      <c r="B588" s="66">
        <f>Parâmetros!I577*0.04*64.0638</f>
        <v>6.9188904000000004</v>
      </c>
      <c r="C588" s="60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</row>
    <row r="589" spans="1:39" ht="15.75" thickBot="1">
      <c r="A589" s="114"/>
      <c r="B589" s="66">
        <f>Parâmetros!I578*0.04*64.0638</f>
        <v>7.0726435199999997</v>
      </c>
      <c r="C589" s="60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</row>
    <row r="590" spans="1:39" ht="15.75" thickBot="1">
      <c r="A590" s="114"/>
      <c r="B590" s="66">
        <f>Parâmetros!I579*0.04*64.0638</f>
        <v>6.6626352000000004</v>
      </c>
      <c r="C590" s="60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</row>
    <row r="591" spans="1:39" ht="15.75" thickBot="1">
      <c r="A591" s="114"/>
      <c r="B591" s="66">
        <f>Parâmetros!I580*0.04*64.0638</f>
        <v>7.1238945599999992</v>
      </c>
      <c r="C591" s="60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</row>
    <row r="592" spans="1:39" ht="15.75" thickBot="1">
      <c r="A592" s="114"/>
      <c r="B592" s="66">
        <f>Parâmetros!I581*0.04*64.0638</f>
        <v>6.3038779200000006</v>
      </c>
      <c r="C592" s="60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</row>
    <row r="593" spans="1:39" ht="15.75" thickBot="1">
      <c r="A593" s="114"/>
      <c r="B593" s="66">
        <f>Parâmetros!I582*0.04*64.0638</f>
        <v>5.0738529600000009</v>
      </c>
      <c r="C593" s="60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</row>
    <row r="594" spans="1:39" ht="15.75" thickBot="1">
      <c r="A594" s="114"/>
      <c r="B594" s="66">
        <f>Parâmetros!I583*0.04*64.0638</f>
        <v>4.7150956800000001</v>
      </c>
      <c r="C594" s="60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</row>
    <row r="595" spans="1:39" ht="15.75" thickBot="1">
      <c r="A595" s="114"/>
      <c r="B595" s="66">
        <f>Parâmetros!I584*0.04*64.0638</f>
        <v>5.2788571200000005</v>
      </c>
      <c r="C595" s="60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</row>
    <row r="596" spans="1:39" ht="15.75" thickBot="1">
      <c r="A596" s="114"/>
      <c r="B596" s="66">
        <f>Parâmetros!I585*0.04*64.0638</f>
        <v>4.7407212000000003</v>
      </c>
      <c r="C596" s="60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</row>
    <row r="597" spans="1:39" ht="15.75" thickBot="1">
      <c r="A597" s="114"/>
      <c r="B597" s="66">
        <f>Parâmetros!I586*0.04*64.0638</f>
        <v>4.8688488000000003</v>
      </c>
      <c r="C597" s="60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</row>
    <row r="598" spans="1:39" ht="15.75" thickBot="1">
      <c r="A598" s="114"/>
      <c r="B598" s="66">
        <f>Parâmetros!I587*0.04*64.0638</f>
        <v>5.1251040000000003</v>
      </c>
      <c r="C598" s="60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</row>
    <row r="599" spans="1:39" ht="15.75" thickBot="1">
      <c r="A599" s="114"/>
      <c r="B599" s="66">
        <f>Parâmetros!I588*0.04*64.0638</f>
        <v>4.8688488000000003</v>
      </c>
      <c r="C599" s="60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</row>
    <row r="600" spans="1:39" ht="15.75" thickBot="1">
      <c r="A600" s="114"/>
      <c r="B600" s="66">
        <f>Parâmetros!I589*0.04*64.0638</f>
        <v>6.0732482400000007</v>
      </c>
      <c r="C600" s="60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</row>
    <row r="601" spans="1:39" ht="15.75" thickBot="1">
      <c r="A601" s="114"/>
      <c r="B601" s="66">
        <f>Parâmetros!I590*0.04*64.0638</f>
        <v>7.3545242400000008</v>
      </c>
      <c r="C601" s="60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</row>
    <row r="602" spans="1:39" ht="15.75" thickBot="1">
      <c r="A602" s="114"/>
      <c r="B602" s="66">
        <f>Parâmetros!I591*0.04*64.0638</f>
        <v>6.5601331200000006</v>
      </c>
      <c r="C602" s="60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</row>
    <row r="603" spans="1:39" ht="15.75" thickBot="1">
      <c r="A603" s="114"/>
      <c r="B603" s="66">
        <f>Parâmetros!I592*0.04*64.0638</f>
        <v>5.9963716800000002</v>
      </c>
      <c r="C603" s="60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</row>
    <row r="604" spans="1:39" ht="15.75" thickBot="1">
      <c r="A604" s="114"/>
      <c r="B604" s="66">
        <f>Parâmetros!I593*0.04*64.0638</f>
        <v>6.2013758399999999</v>
      </c>
      <c r="C604" s="60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</row>
    <row r="605" spans="1:39" ht="15.75" thickBot="1">
      <c r="A605" s="114"/>
      <c r="B605" s="66">
        <f>Parâmetros!I594*0.04*64.0638</f>
        <v>6.09887376</v>
      </c>
      <c r="C605" s="60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</row>
    <row r="606" spans="1:39" ht="15.75" thickBot="1">
      <c r="A606" s="114"/>
      <c r="B606" s="66">
        <f>Parâmetros!I595*0.04*64.0638</f>
        <v>5.7401164800000011</v>
      </c>
      <c r="C606" s="60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</row>
    <row r="607" spans="1:39" ht="15.75" thickBot="1">
      <c r="A607" s="114"/>
      <c r="B607" s="66">
        <f>Parâmetros!I596*0.04*64.0638</f>
        <v>7.508277360000001</v>
      </c>
      <c r="C607" s="60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</row>
    <row r="608" spans="1:39" ht="15.75" thickBot="1">
      <c r="A608" s="114"/>
      <c r="B608" s="66">
        <f>Parâmetros!I597*0.04*64.0638</f>
        <v>8.6870512800000004</v>
      </c>
      <c r="C608" s="60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</row>
    <row r="609" spans="1:39" ht="15.75" thickBot="1">
      <c r="A609" s="114"/>
      <c r="B609" s="66">
        <f>Parâmetros!I598*0.04*64.0638</f>
        <v>8.2770429600000011</v>
      </c>
      <c r="C609" s="60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</row>
    <row r="610" spans="1:39" ht="15.75" thickBot="1">
      <c r="A610" s="114"/>
      <c r="B610" s="66">
        <f>Parâmetros!I599*0.04*64.0638</f>
        <v>9.1226851199999999</v>
      </c>
      <c r="C610" s="60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</row>
    <row r="611" spans="1:39" ht="15.75" thickBot="1">
      <c r="A611" s="114"/>
      <c r="B611" s="66">
        <f>Parâmetros!I600*0.04*64.0638</f>
        <v>8.3539195199999998</v>
      </c>
      <c r="C611" s="60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</row>
    <row r="612" spans="1:39" ht="15.75" thickBot="1">
      <c r="A612" s="114"/>
      <c r="B612" s="66">
        <f>Parâmetros!I601*0.04*64.0638</f>
        <v>6.8932648800000003</v>
      </c>
      <c r="C612" s="60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</row>
    <row r="613" spans="1:39" ht="15.75" thickBot="1">
      <c r="A613" s="114"/>
      <c r="B613" s="66">
        <f>Parâmetros!I602*0.04*64.0638</f>
        <v>6.1244992800000002</v>
      </c>
      <c r="C613" s="60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</row>
    <row r="614" spans="1:39" ht="15.75" thickBot="1">
      <c r="A614" s="114"/>
      <c r="B614" s="66">
        <f>Parâmetros!I603*0.04*64.0638</f>
        <v>4.2282108000000003</v>
      </c>
      <c r="C614" s="60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</row>
    <row r="615" spans="1:39" ht="15.75" thickBot="1">
      <c r="A615" s="114"/>
      <c r="B615" s="66">
        <f>Parâmetros!I604*0.04*64.0638</f>
        <v>4.5869680800000001</v>
      </c>
      <c r="C615" s="60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</row>
    <row r="616" spans="1:39" ht="15.75" thickBot="1">
      <c r="A616" s="114"/>
      <c r="B616" s="66">
        <f>Parâmetros!I605*0.04*64.0638</f>
        <v>4.4075894399999997</v>
      </c>
      <c r="C616" s="60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</row>
    <row r="617" spans="1:39" ht="15.75" thickBot="1">
      <c r="A617" s="114"/>
      <c r="B617" s="66">
        <f>Parâmetros!I606*0.04*64.0638</f>
        <v>4.3819639200000005</v>
      </c>
      <c r="C617" s="60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</row>
    <row r="618" spans="1:39" ht="15.75" thickBot="1">
      <c r="A618" s="114"/>
      <c r="B618" s="66">
        <f>Parâmetros!I607*0.04*64.0638</f>
        <v>4.7663467200000005</v>
      </c>
      <c r="C618" s="60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</row>
    <row r="619" spans="1:39" ht="15.75" thickBot="1">
      <c r="A619" s="114"/>
      <c r="B619" s="66">
        <f>Parâmetros!I608*0.04*64.0638</f>
        <v>4.8432232800000001</v>
      </c>
      <c r="C619" s="60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</row>
    <row r="620" spans="1:39" ht="15.75" thickBot="1">
      <c r="A620" s="114"/>
      <c r="B620" s="66">
        <f>Parâmetros!I609*0.04*64.0638</f>
        <v>4.7407212000000003</v>
      </c>
      <c r="C620" s="60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</row>
    <row r="621" spans="1:39" ht="15.75" thickBot="1">
      <c r="A621" s="114"/>
      <c r="B621" s="66">
        <f>Parâmetros!I610*0.04*64.0638</f>
        <v>4.8688488000000003</v>
      </c>
      <c r="C621" s="60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</row>
    <row r="622" spans="1:39" ht="15.75" thickBot="1">
      <c r="A622" s="114"/>
      <c r="B622" s="66">
        <f>Parâmetros!I611*0.04*64.0638</f>
        <v>4.94572536</v>
      </c>
      <c r="C622" s="60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</row>
    <row r="623" spans="1:39" ht="15.75" thickBot="1">
      <c r="A623" s="114"/>
      <c r="B623" s="66">
        <f>Parâmetros!I612*0.04*64.0638</f>
        <v>4.9969764000000003</v>
      </c>
      <c r="C623" s="60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</row>
    <row r="624" spans="1:39" ht="15.75" thickBot="1">
      <c r="A624" s="114"/>
      <c r="B624" s="66">
        <f>Parâmetros!I613*0.04*64.0638</f>
        <v>4.8432232800000001</v>
      </c>
      <c r="C624" s="60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</row>
    <row r="625" spans="1:39" ht="15.75" thickBot="1">
      <c r="A625" s="114"/>
      <c r="B625" s="66">
        <f>Parâmetros!I614*0.04*64.0638</f>
        <v>5.2788571200000005</v>
      </c>
      <c r="C625" s="60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</row>
    <row r="626" spans="1:39" ht="15.75" thickBot="1">
      <c r="A626" s="114"/>
      <c r="B626" s="66">
        <f>Parâmetros!I615*0.04*64.0638</f>
        <v>5.3301081600000009</v>
      </c>
      <c r="C626" s="60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</row>
    <row r="627" spans="1:39" ht="15.75" thickBot="1">
      <c r="A627" s="114"/>
      <c r="B627" s="66">
        <f>Parâmetros!I616*0.04*64.0638</f>
        <v>5.6632399200000005</v>
      </c>
      <c r="C627" s="60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</row>
    <row r="628" spans="1:39" ht="15.75" thickBot="1">
      <c r="A628" s="114"/>
      <c r="B628" s="66">
        <f>Parâmetros!I617*0.04*64.0638</f>
        <v>5.8169930400000007</v>
      </c>
      <c r="C628" s="60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</row>
    <row r="629" spans="1:39" ht="15.75" thickBot="1">
      <c r="A629" s="114"/>
      <c r="B629" s="66">
        <f>Parâmetros!I618*0.04*64.0638</f>
        <v>4.81759776</v>
      </c>
      <c r="C629" s="60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</row>
    <row r="630" spans="1:39" ht="15.75" thickBot="1">
      <c r="A630" s="114"/>
      <c r="B630" s="66">
        <f>Parâmetros!I619*0.04*64.0638</f>
        <v>5.4069847200000005</v>
      </c>
      <c r="C630" s="60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</row>
    <row r="631" spans="1:39" ht="15.75" thickBot="1">
      <c r="A631" s="114"/>
      <c r="B631" s="66">
        <f>Parâmetros!I620*0.04*64.0638</f>
        <v>6.4832565600000001</v>
      </c>
      <c r="C631" s="60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</row>
    <row r="632" spans="1:39" ht="15.75" thickBot="1">
      <c r="A632" s="114"/>
      <c r="B632" s="66">
        <f>Parâmetros!I621*0.04*64.0638</f>
        <v>5.9451206399999998</v>
      </c>
      <c r="C632" s="60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</row>
    <row r="633" spans="1:39" ht="15.75" thickBot="1">
      <c r="A633" s="114"/>
      <c r="B633" s="66">
        <f>Parâmetros!I622*0.04*64.0638</f>
        <v>5.5094867999999995</v>
      </c>
      <c r="C633" s="60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</row>
    <row r="634" spans="1:39" ht="15.75" thickBot="1">
      <c r="A634" s="114"/>
      <c r="B634" s="66">
        <f>Parâmetros!I623*0.04*64.0638</f>
        <v>4.7150956800000001</v>
      </c>
      <c r="C634" s="60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</row>
    <row r="635" spans="1:39" ht="15.75" thickBot="1">
      <c r="A635" s="114"/>
      <c r="B635" s="66">
        <f>Parâmetros!I624*0.04*64.0638</f>
        <v>5.2276060800000002</v>
      </c>
      <c r="C635" s="60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</row>
    <row r="636" spans="1:39" ht="15.75" thickBot="1">
      <c r="A636" s="114"/>
      <c r="B636" s="66">
        <f>Parâmetros!I625*0.04*64.0638</f>
        <v>5.97074616</v>
      </c>
      <c r="C636" s="60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</row>
    <row r="637" spans="1:39" ht="15.75" thickBot="1">
      <c r="A637" s="114"/>
      <c r="B637" s="66">
        <f>Parâmetros!I626*0.04*64.0638</f>
        <v>5.1763550399999998</v>
      </c>
      <c r="C637" s="60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</row>
    <row r="638" spans="1:39" ht="15.75" thickBot="1">
      <c r="A638" s="114"/>
      <c r="B638" s="66">
        <f>Parâmetros!I627*0.04*64.0638</f>
        <v>6.8420138400000008</v>
      </c>
      <c r="C638" s="60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</row>
    <row r="639" spans="1:39" ht="15.75" thickBot="1">
      <c r="A639" s="114"/>
      <c r="B639" s="66">
        <f>Parâmetros!I628*0.04*64.0638</f>
        <v>7.0213924800000012</v>
      </c>
      <c r="C639" s="60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</row>
    <row r="640" spans="1:39" ht="15.75" thickBot="1">
      <c r="A640" s="114"/>
      <c r="B640" s="66">
        <f>Parâmetros!I629*0.04*64.0638</f>
        <v>5.5607378399999998</v>
      </c>
      <c r="C640" s="60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</row>
    <row r="641" spans="1:39" ht="15.75" thickBot="1">
      <c r="A641" s="114"/>
      <c r="B641" s="66">
        <f>Parâmetros!I630*0.04*64.0638</f>
        <v>4.7407212000000003</v>
      </c>
      <c r="C641" s="60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</row>
    <row r="642" spans="1:39" ht="15.75" thickBot="1">
      <c r="A642" s="114"/>
      <c r="B642" s="66">
        <f>Parâmetros!I631*0.04*64.0638</f>
        <v>5.0994784800000001</v>
      </c>
      <c r="C642" s="60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</row>
    <row r="643" spans="1:39" ht="15.75" thickBot="1">
      <c r="A643" s="114"/>
      <c r="B643" s="66">
        <f>Parâmetros!I632*0.04*64.0638</f>
        <v>5.6888654400000007</v>
      </c>
      <c r="C643" s="60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</row>
    <row r="644" spans="1:39" ht="15.75" thickBot="1">
      <c r="A644" s="114"/>
      <c r="B644" s="66">
        <f>Parâmetros!I633*0.04*64.0638</f>
        <v>6.6370096800000002</v>
      </c>
      <c r="C644" s="60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</row>
    <row r="645" spans="1:39" ht="15.75" thickBot="1">
      <c r="A645" s="114"/>
      <c r="B645" s="66">
        <f>Parâmetros!I634*0.04*64.0638</f>
        <v>5.97074616</v>
      </c>
      <c r="C645" s="60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</row>
    <row r="646" spans="1:39" ht="15.75" thickBot="1">
      <c r="A646" s="114"/>
      <c r="B646" s="66">
        <f>Parâmetros!I635*0.04*64.0638</f>
        <v>7.252022160000001</v>
      </c>
      <c r="C646" s="60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</row>
    <row r="647" spans="1:39" ht="15.75" thickBot="1">
      <c r="A647" s="114"/>
      <c r="B647" s="66">
        <f>Parâmetros!I636*0.04*64.0638</f>
        <v>5.6376144000000004</v>
      </c>
      <c r="C647" s="60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</row>
    <row r="648" spans="1:39" ht="15.75" thickBot="1">
      <c r="A648" s="114"/>
      <c r="B648" s="66">
        <f>Parâmetros!I637*0.04*64.0638</f>
        <v>6.0219972000000004</v>
      </c>
      <c r="C648" s="60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</row>
    <row r="649" spans="1:39" ht="15.75" thickBot="1">
      <c r="A649" s="114"/>
      <c r="B649" s="66">
        <f>Parâmetros!I638*0.04*64.0638</f>
        <v>7.2007711199999997</v>
      </c>
      <c r="C649" s="60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</row>
    <row r="650" spans="1:39" ht="15.75" thickBot="1">
      <c r="A650" s="114"/>
      <c r="B650" s="66">
        <f>Parâmetros!I639*0.04*64.0638</f>
        <v>5.6888654400000007</v>
      </c>
      <c r="C650" s="60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</row>
    <row r="651" spans="1:39" ht="15.75" thickBot="1">
      <c r="A651" s="114"/>
      <c r="B651" s="66">
        <f>Parâmetros!I640*0.04*64.0638</f>
        <v>4.8432232800000001</v>
      </c>
      <c r="C651" s="60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</row>
    <row r="652" spans="1:39" ht="15.75" thickBot="1">
      <c r="A652" s="114"/>
      <c r="B652" s="66">
        <f>Parâmetros!I641*0.04*64.0638</f>
        <v>4.5869680800000001</v>
      </c>
      <c r="C652" s="60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</row>
    <row r="653" spans="1:39" ht="15.75" thickBot="1">
      <c r="A653" s="114"/>
      <c r="B653" s="66">
        <f>Parâmetros!I642*0.04*64.0638</f>
        <v>4.4332149599999999</v>
      </c>
      <c r="C653" s="60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</row>
    <row r="654" spans="1:39" ht="15.75" thickBot="1">
      <c r="A654" s="114"/>
      <c r="B654" s="66">
        <f>Parâmetros!I643*0.04*64.0638</f>
        <v>4.4332149599999999</v>
      </c>
      <c r="C654" s="60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</row>
    <row r="655" spans="1:39" ht="15.75" thickBot="1">
      <c r="A655" s="114"/>
      <c r="B655" s="66">
        <f>Parâmetros!I644*0.04*64.0638</f>
        <v>7.0982690400000008</v>
      </c>
      <c r="C655" s="60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</row>
    <row r="656" spans="1:39" ht="15.75" thickBot="1">
      <c r="A656" s="114"/>
      <c r="B656" s="66">
        <f>Parâmetros!I645*0.04*64.0638</f>
        <v>8.3026684800000012</v>
      </c>
      <c r="C656" s="60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</row>
    <row r="657" spans="1:39" ht="15.75" thickBot="1">
      <c r="A657" s="114"/>
      <c r="B657" s="66">
        <f>Parâmetros!I646*0.04*64.0638</f>
        <v>8.9945575200000007</v>
      </c>
      <c r="C657" s="60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</row>
    <row r="658" spans="1:39" ht="15.75" thickBot="1">
      <c r="A658" s="114"/>
      <c r="B658" s="66">
        <f>Parâmetros!I647*0.04*64.0638</f>
        <v>8.5589236799999995</v>
      </c>
      <c r="C658" s="60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</row>
    <row r="659" spans="1:39" ht="15.75" thickBot="1">
      <c r="A659" s="114"/>
      <c r="B659" s="66">
        <f>Parâmetros!I648*0.04*64.0638</f>
        <v>6.7395117600000001</v>
      </c>
      <c r="C659" s="60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</row>
    <row r="660" spans="1:39" ht="15.75" thickBot="1">
      <c r="A660" s="114"/>
      <c r="B660" s="66">
        <f>Parâmetros!I649*0.04*64.0638</f>
        <v>6.6370096800000002</v>
      </c>
      <c r="C660" s="60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</row>
    <row r="661" spans="1:39" ht="15.75" thickBot="1">
      <c r="A661" s="114"/>
      <c r="B661" s="66">
        <f>Parâmetros!I650*0.04*64.0638</f>
        <v>6.5857586399999999</v>
      </c>
      <c r="C661" s="60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</row>
    <row r="662" spans="1:39" ht="15.75" thickBot="1">
      <c r="A662" s="114"/>
      <c r="B662" s="66">
        <f>Parâmetros!I651*0.04*64.0638</f>
        <v>4.1257087199999996</v>
      </c>
      <c r="C662" s="60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</row>
    <row r="663" spans="1:39" ht="15.75" thickBot="1">
      <c r="A663" s="114"/>
      <c r="B663" s="66">
        <f>Parâmetros!I652*0.04*64.0638</f>
        <v>4.4588404800000001</v>
      </c>
      <c r="C663" s="60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</row>
    <row r="664" spans="1:39" ht="15.75" thickBot="1">
      <c r="A664" s="114"/>
      <c r="B664" s="66">
        <f>Parâmetros!I653*0.04*64.0638</f>
        <v>4.6125936000000003</v>
      </c>
      <c r="C664" s="60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</row>
    <row r="665" spans="1:39" ht="15.75" thickBot="1">
      <c r="A665" s="114"/>
      <c r="B665" s="66">
        <f>Parâmetros!I654*0.04*64.0638</f>
        <v>4.5869680800000001</v>
      </c>
      <c r="C665" s="60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</row>
    <row r="666" spans="1:39" ht="15.75" thickBot="1">
      <c r="A666" s="114"/>
      <c r="B666" s="66">
        <f>Parâmetros!I655*0.04*64.0638</f>
        <v>4.6638446400000007</v>
      </c>
      <c r="C666" s="60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</row>
    <row r="667" spans="1:39" ht="15.75" thickBot="1">
      <c r="A667" s="114"/>
      <c r="B667" s="66">
        <f>Parâmetros!I656*0.04*64.0638</f>
        <v>4.81759776</v>
      </c>
      <c r="C667" s="60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</row>
    <row r="668" spans="1:39" ht="15.75" thickBot="1">
      <c r="A668" s="114"/>
      <c r="B668" s="66">
        <f>Parâmetros!I657*0.04*64.0638</f>
        <v>4.9969764000000003</v>
      </c>
      <c r="C668" s="60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</row>
    <row r="669" spans="1:39" ht="15.75" thickBot="1">
      <c r="A669" s="114"/>
      <c r="B669" s="66">
        <f>Parâmetros!I658*0.04*64.0638</f>
        <v>4.6125936000000003</v>
      </c>
      <c r="C669" s="60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</row>
    <row r="670" spans="1:39" ht="15.75" thickBot="1">
      <c r="A670" s="114"/>
      <c r="B670" s="66">
        <f>Parâmetros!I659*0.04*64.0638</f>
        <v>4.5613425599999999</v>
      </c>
      <c r="C670" s="60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</row>
    <row r="671" spans="1:39" ht="15.75" thickBot="1">
      <c r="A671" s="114"/>
      <c r="B671" s="66">
        <f>Parâmetros!I660*0.04*64.0638</f>
        <v>4.6894701599999999</v>
      </c>
      <c r="C671" s="60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</row>
    <row r="672" spans="1:39" ht="15.75" thickBot="1">
      <c r="A672" s="114"/>
      <c r="B672" s="66">
        <f>Parâmetros!I661*0.04*64.0638</f>
        <v>3.9975811200000004</v>
      </c>
      <c r="C672" s="60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</row>
    <row r="673" spans="1:39" ht="15.75" thickBot="1">
      <c r="A673" s="114"/>
      <c r="B673" s="66">
        <f>Parâmetros!I662*0.04*64.0638</f>
        <v>3.5619472799999996</v>
      </c>
      <c r="C673" s="60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</row>
    <row r="674" spans="1:39" ht="15.75" thickBot="1">
      <c r="A674" s="114"/>
      <c r="B674" s="66">
        <f>Parâmetros!I663*0.04*64.0638</f>
        <v>3.9207045600000003</v>
      </c>
      <c r="C674" s="60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</row>
    <row r="675" spans="1:39" ht="15.75" thickBot="1">
      <c r="A675" s="114"/>
      <c r="B675" s="66">
        <f>Parâmetros!I664*0.04*64.0638</f>
        <v>3.3313176000000002</v>
      </c>
      <c r="C675" s="60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</row>
    <row r="676" spans="1:39" ht="15.75" thickBot="1">
      <c r="A676" s="114"/>
      <c r="B676" s="66">
        <f>Parâmetros!I665*0.04*64.0638</f>
        <v>3.1006879199999999</v>
      </c>
      <c r="C676" s="60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</row>
    <row r="677" spans="1:39" ht="15.75" thickBot="1">
      <c r="A677" s="114"/>
      <c r="B677" s="66">
        <f>Parâmetros!I666*0.04*64.0638</f>
        <v>2.5881775199999999</v>
      </c>
      <c r="C677" s="60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</row>
    <row r="678" spans="1:39" ht="15.75" thickBot="1">
      <c r="A678" s="114"/>
      <c r="B678" s="66">
        <f>Parâmetros!I667*0.04*64.0638</f>
        <v>3.7669514399999997</v>
      </c>
      <c r="C678" s="60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</row>
    <row r="679" spans="1:39" ht="15.75" thickBot="1">
      <c r="A679" s="114"/>
      <c r="B679" s="66">
        <f>Parâmetros!I668*0.04*64.0638</f>
        <v>3.6388238399999997</v>
      </c>
      <c r="C679" s="60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</row>
    <row r="680" spans="1:39" ht="15.75" thickBot="1">
      <c r="A680" s="114"/>
      <c r="B680" s="66">
        <f>Parâmetros!I669*0.04*64.0638</f>
        <v>3.86945352</v>
      </c>
      <c r="C680" s="60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</row>
    <row r="681" spans="1:39" ht="15.75" thickBot="1">
      <c r="A681" s="114"/>
      <c r="B681" s="66">
        <f>Parâmetros!I670*0.04*64.0638</f>
        <v>3.9975811200000004</v>
      </c>
      <c r="C681" s="60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</row>
    <row r="682" spans="1:39" ht="15.75" thickBot="1">
      <c r="A682" s="114"/>
      <c r="B682" s="66">
        <f>Parâmetros!I671*0.04*64.0638</f>
        <v>4.2025852799999992</v>
      </c>
      <c r="C682" s="60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</row>
    <row r="683" spans="1:39" ht="15.75" thickBot="1">
      <c r="A683" s="114"/>
      <c r="B683" s="66">
        <f>Parâmetros!I672*0.04*64.0638</f>
        <v>4.3307128799999992</v>
      </c>
      <c r="C683" s="60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</row>
    <row r="684" spans="1:39" ht="15.75" thickBot="1">
      <c r="A684" s="114"/>
      <c r="B684" s="66">
        <f>Parâmetros!I673*0.04*64.0638</f>
        <v>4.4332149599999999</v>
      </c>
      <c r="C684" s="60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</row>
    <row r="685" spans="1:39" ht="15.75" thickBot="1">
      <c r="A685" s="114"/>
      <c r="B685" s="66">
        <f>Parâmetros!I674*0.04*64.0638</f>
        <v>4.7150956800000001</v>
      </c>
      <c r="C685" s="60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</row>
    <row r="686" spans="1:39" ht="15.75" thickBot="1">
      <c r="A686" s="114"/>
      <c r="B686" s="66">
        <f>Parâmetros!I675*0.04*64.0638</f>
        <v>7.4314007999999996</v>
      </c>
      <c r="C686" s="60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</row>
    <row r="687" spans="1:39" ht="15.75" thickBot="1">
      <c r="A687" s="114"/>
      <c r="B687" s="66">
        <f>Parâmetros!I676*0.04*64.0638</f>
        <v>8.3026684800000012</v>
      </c>
      <c r="C687" s="60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</row>
    <row r="688" spans="1:39" ht="15.75" thickBot="1">
      <c r="A688" s="114"/>
      <c r="B688" s="66">
        <f>Parâmetros!I677*0.04*64.0638</f>
        <v>8.5332981600000011</v>
      </c>
      <c r="C688" s="60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</row>
    <row r="689" spans="1:39" ht="15.75" thickBot="1">
      <c r="A689" s="114"/>
      <c r="B689" s="66">
        <f>Parâmetros!I678*0.04*64.0638</f>
        <v>9.0458085599999993</v>
      </c>
      <c r="C689" s="60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</row>
    <row r="690" spans="1:39" ht="15.75" thickBot="1">
      <c r="A690" s="114"/>
      <c r="B690" s="66">
        <f>Parâmetros!I679*0.04*64.0638</f>
        <v>8.8151788799999995</v>
      </c>
      <c r="C690" s="60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</row>
    <row r="691" spans="1:39" ht="15.75" thickBot="1">
      <c r="A691" s="114"/>
      <c r="B691" s="66">
        <f>Parâmetros!I680*0.04*64.0638</f>
        <v>8.7126768000000006</v>
      </c>
      <c r="C691" s="60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</row>
    <row r="692" spans="1:39" ht="15.75" thickBot="1">
      <c r="A692" s="114"/>
      <c r="B692" s="66">
        <f>Parâmetros!I681*0.04*64.0638</f>
        <v>8.89205544</v>
      </c>
      <c r="C692" s="60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</row>
    <row r="693" spans="1:39" ht="15.75" thickBot="1">
      <c r="A693" s="114"/>
      <c r="B693" s="66">
        <f>Parâmetros!I682*0.04*64.0638</f>
        <v>8.6870512800000004</v>
      </c>
      <c r="C693" s="60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</row>
    <row r="694" spans="1:39" ht="15.75" thickBot="1">
      <c r="A694" s="114"/>
      <c r="B694" s="66">
        <f>Parâmetros!I683*0.04*64.0638</f>
        <v>8.5076726400000009</v>
      </c>
      <c r="C694" s="60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</row>
    <row r="695" spans="1:39" ht="15.75" thickBot="1">
      <c r="A695" s="114"/>
      <c r="B695" s="66">
        <f>Parâmetros!I684*0.04*64.0638</f>
        <v>8.7383023200000007</v>
      </c>
      <c r="C695" s="60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</row>
    <row r="696" spans="1:39" ht="15.75" thickBot="1">
      <c r="A696" s="114"/>
      <c r="B696" s="66">
        <f>Parâmetros!I685*0.04*64.0638</f>
        <v>7.5595284000000005</v>
      </c>
      <c r="C696" s="60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</row>
    <row r="697" spans="1:39" ht="15.75" thickBot="1">
      <c r="A697" s="114"/>
      <c r="B697" s="66">
        <f>Parâmetros!I686*0.04*64.0638</f>
        <v>7.2007711199999997</v>
      </c>
      <c r="C697" s="60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</row>
    <row r="698" spans="1:39" ht="15.75" thickBot="1">
      <c r="A698" s="114"/>
      <c r="B698" s="66">
        <f>Parâmetros!I687*0.04*64.0638</f>
        <v>6.5088820800000002</v>
      </c>
      <c r="C698" s="60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</row>
    <row r="699" spans="1:39" ht="15.75" thickBot="1">
      <c r="A699" s="114"/>
      <c r="B699" s="66">
        <f>Parâmetros!I688*0.04*64.0638</f>
        <v>6.5857586399999999</v>
      </c>
      <c r="C699" s="60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</row>
    <row r="700" spans="1:39" ht="15.75" thickBot="1">
      <c r="A700" s="114"/>
      <c r="B700" s="66">
        <f>Parâmetros!I689*0.04*64.0638</f>
        <v>7.1238945599999992</v>
      </c>
      <c r="C700" s="60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</row>
    <row r="701" spans="1:39" ht="15.75" thickBot="1">
      <c r="A701" s="114"/>
      <c r="B701" s="66">
        <f>Parâmetros!I690*0.04*64.0638</f>
        <v>7.1495200800000003</v>
      </c>
      <c r="C701" s="60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</row>
    <row r="702" spans="1:39" ht="15.75" thickBot="1">
      <c r="A702" s="114"/>
      <c r="B702" s="66">
        <f>Parâmetros!I691*0.04*64.0638</f>
        <v>6.9957669600000001</v>
      </c>
      <c r="C702" s="60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</row>
    <row r="703" spans="1:39" ht="15.75" thickBot="1">
      <c r="A703" s="114"/>
      <c r="B703" s="66">
        <f>Parâmetros!I692*0.04*64.0638</f>
        <v>7.8414091200000007</v>
      </c>
      <c r="C703" s="60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</row>
    <row r="704" spans="1:39" ht="15.75" thickBot="1">
      <c r="A704" s="114"/>
      <c r="B704" s="66">
        <f>Parâmetros!I693*0.04*64.0638</f>
        <v>8.37954504</v>
      </c>
      <c r="C704" s="60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</row>
    <row r="705" spans="1:39" ht="15.75" thickBot="1">
      <c r="A705" s="114"/>
      <c r="B705" s="66">
        <f>Parâmetros!I694*0.04*64.0638</f>
        <v>8.4820471200000007</v>
      </c>
      <c r="C705" s="60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</row>
    <row r="706" spans="1:39" ht="15.75" thickBot="1">
      <c r="A706" s="114"/>
      <c r="B706" s="66">
        <f>Parâmetros!I695*0.04*64.0638</f>
        <v>8.4820471200000007</v>
      </c>
      <c r="C706" s="60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</row>
    <row r="707" spans="1:39" ht="15.75" thickBot="1">
      <c r="A707" s="114"/>
      <c r="B707" s="66">
        <f>Parâmetros!I696*0.04*64.0638</f>
        <v>8.9176809600000002</v>
      </c>
      <c r="C707" s="60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</row>
    <row r="708" spans="1:39" ht="15.75" thickBot="1">
      <c r="A708" s="114"/>
      <c r="B708" s="66">
        <f>Parâmetros!I697*0.04*64.0638</f>
        <v>8.5845492000000014</v>
      </c>
      <c r="C708" s="60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</row>
    <row r="709" spans="1:39" ht="15.75" thickBot="1">
      <c r="A709" s="114"/>
      <c r="B709" s="66">
        <f>Parâmetros!I698*0.04*64.0638</f>
        <v>0</v>
      </c>
      <c r="C709" s="60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</row>
    <row r="710" spans="1:39" ht="15.75" thickBot="1">
      <c r="A710" s="114"/>
      <c r="B710" s="66">
        <f>Parâmetros!I699*0.04*64.0638</f>
        <v>0</v>
      </c>
      <c r="C710" s="60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</row>
    <row r="711" spans="1:39" ht="15.75" thickBot="1">
      <c r="A711" s="114"/>
      <c r="B711" s="66">
        <f>Parâmetros!I700*0.04*64.0638</f>
        <v>0</v>
      </c>
      <c r="C711" s="60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</row>
    <row r="712" spans="1:39" ht="15.75" thickBot="1">
      <c r="A712" s="114"/>
      <c r="B712" s="66">
        <f>Parâmetros!I701*0.04*64.0638</f>
        <v>0</v>
      </c>
      <c r="C712" s="60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</row>
    <row r="713" spans="1:39" ht="15.75" thickBot="1">
      <c r="A713" s="114"/>
      <c r="B713" s="66">
        <f>Parâmetros!I702*0.04*64.0638</f>
        <v>0</v>
      </c>
      <c r="C713" s="60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</row>
    <row r="714" spans="1:39" ht="15.75" thickBot="1">
      <c r="A714" s="114"/>
      <c r="B714" s="66">
        <f>Parâmetros!I703*0.04*64.0638</f>
        <v>0</v>
      </c>
      <c r="C714" s="60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</row>
    <row r="715" spans="1:39" ht="15.75" thickBot="1">
      <c r="A715" s="114"/>
      <c r="B715" s="66">
        <f>Parâmetros!I704*0.04*64.0638</f>
        <v>0</v>
      </c>
      <c r="C715" s="60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</row>
    <row r="716" spans="1:39" ht="15.75" thickBot="1">
      <c r="A716" s="114"/>
      <c r="B716" s="66">
        <f>Parâmetros!I705*0.04*64.0638</f>
        <v>0</v>
      </c>
      <c r="C716" s="60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</row>
    <row r="717" spans="1:39" ht="15.75" thickBot="1">
      <c r="A717" s="114"/>
      <c r="B717" s="66">
        <f>Parâmetros!I706*0.04*64.0638</f>
        <v>0</v>
      </c>
      <c r="C717" s="60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</row>
    <row r="718" spans="1:39" ht="15.75" thickBot="1">
      <c r="A718" s="114"/>
      <c r="B718" s="66">
        <f>Parâmetros!I707*0.04*64.0638</f>
        <v>0</v>
      </c>
      <c r="C718" s="60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</row>
    <row r="719" spans="1:39" ht="15.75" thickBot="1">
      <c r="A719" s="114"/>
      <c r="B719" s="66">
        <f>Parâmetros!I708*0.04*64.0638</f>
        <v>0</v>
      </c>
      <c r="C719" s="60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</row>
    <row r="720" spans="1:39" ht="15.75" thickBot="1">
      <c r="A720" s="114"/>
      <c r="B720" s="66">
        <f>Parâmetros!I709*0.04*64.0638</f>
        <v>0</v>
      </c>
      <c r="C720" s="60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</row>
    <row r="721" spans="1:39" ht="15.75" thickBot="1">
      <c r="A721" s="114"/>
      <c r="B721" s="66">
        <f>Parâmetros!I710*0.04*64.0638</f>
        <v>0</v>
      </c>
      <c r="C721" s="60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</row>
    <row r="722" spans="1:39" ht="15.75" thickBot="1">
      <c r="A722" s="114"/>
      <c r="B722" s="66">
        <f>Parâmetros!I711*0.04*64.0638</f>
        <v>0</v>
      </c>
      <c r="C722" s="60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</row>
    <row r="723" spans="1:39" ht="15.75" thickBot="1">
      <c r="A723" s="114"/>
      <c r="B723" s="66">
        <f>Parâmetros!I712*0.04*64.0638</f>
        <v>0</v>
      </c>
      <c r="C723" s="60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</row>
    <row r="724" spans="1:39" ht="15.75" thickBot="1">
      <c r="A724" s="114"/>
      <c r="B724" s="66">
        <f>Parâmetros!I713*0.04*64.0638</f>
        <v>0</v>
      </c>
      <c r="C724" s="60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</row>
    <row r="725" spans="1:39" ht="15.75" thickBot="1">
      <c r="A725" s="114"/>
      <c r="B725" s="66">
        <f>Parâmetros!I714*0.04*64.0638</f>
        <v>0</v>
      </c>
      <c r="C725" s="60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</row>
    <row r="726" spans="1:39" ht="15.75" thickBot="1">
      <c r="A726" s="114"/>
      <c r="B726" s="66">
        <f>Parâmetros!I715*0.04*64.0638</f>
        <v>0</v>
      </c>
      <c r="C726" s="60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</row>
    <row r="727" spans="1:39" ht="15.75" thickBot="1">
      <c r="A727" s="114"/>
      <c r="B727" s="66">
        <f>Parâmetros!I716*0.04*64.0638</f>
        <v>0</v>
      </c>
      <c r="C727" s="60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</row>
    <row r="728" spans="1:39" ht="15.75" thickBot="1">
      <c r="A728" s="114"/>
      <c r="B728" s="66">
        <f>Parâmetros!I717*0.04*64.0638</f>
        <v>0</v>
      </c>
      <c r="C728" s="60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</row>
    <row r="729" spans="1:39" ht="15.75" thickBot="1">
      <c r="A729" s="114"/>
      <c r="B729" s="66">
        <f>Parâmetros!I718*0.04*64.0638</f>
        <v>0</v>
      </c>
      <c r="C729" s="60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</row>
    <row r="730" spans="1:39" ht="15.75" thickBot="1">
      <c r="A730" s="114"/>
      <c r="B730" s="66">
        <f>Parâmetros!I719*0.04*64.0638</f>
        <v>0</v>
      </c>
      <c r="C730" s="60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</row>
    <row r="731" spans="1:39" ht="15.75" thickBot="1">
      <c r="A731" s="114"/>
      <c r="B731" s="66">
        <f>Parâmetros!I720*0.04*64.0638</f>
        <v>0</v>
      </c>
      <c r="C731" s="60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</row>
    <row r="732" spans="1:39" ht="15.75" thickBot="1">
      <c r="A732" s="114"/>
      <c r="B732" s="66">
        <f>Parâmetros!I721*0.04*64.0638</f>
        <v>0</v>
      </c>
      <c r="C732" s="60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</row>
    <row r="733" spans="1:39" ht="15.75" thickBot="1">
      <c r="A733" s="114"/>
      <c r="B733" s="66">
        <f>Parâmetros!I722*0.04*64.0638</f>
        <v>0</v>
      </c>
      <c r="C733" s="60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</row>
    <row r="734" spans="1:39" ht="15.75" thickBot="1">
      <c r="A734" s="114"/>
      <c r="B734" s="66">
        <f>Parâmetros!I723*0.04*64.0638</f>
        <v>0</v>
      </c>
      <c r="C734" s="60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</row>
    <row r="735" spans="1:39" ht="15.75" thickBot="1">
      <c r="A735" s="114"/>
      <c r="B735" s="66">
        <f>Parâmetros!I724*0.04*64.0638</f>
        <v>0</v>
      </c>
      <c r="C735" s="60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</row>
    <row r="736" spans="1:39" ht="15.75" thickBot="1">
      <c r="A736" s="114"/>
      <c r="B736" s="66">
        <f>Parâmetros!I725*0.04*64.0638</f>
        <v>0</v>
      </c>
      <c r="C736" s="60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</row>
    <row r="737" spans="1:39" ht="15.75" thickBot="1">
      <c r="A737" s="114"/>
      <c r="B737" s="66">
        <f>Parâmetros!I726*0.04*64.0638</f>
        <v>0</v>
      </c>
      <c r="C737" s="60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</row>
    <row r="738" spans="1:39" ht="15.75" thickBot="1">
      <c r="A738" s="114"/>
      <c r="B738" s="66">
        <f>Parâmetros!I727*0.04*64.0638</f>
        <v>0</v>
      </c>
      <c r="C738" s="60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</row>
    <row r="739" spans="1:39" ht="15.75" thickBot="1">
      <c r="A739" s="114"/>
      <c r="B739" s="66">
        <f>Parâmetros!I728*0.04*64.0638</f>
        <v>0</v>
      </c>
      <c r="C739" s="60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</row>
    <row r="740" spans="1:39" ht="15.75" thickBot="1">
      <c r="A740" s="114"/>
      <c r="B740" s="66">
        <f>Parâmetros!I729*0.04*64.0638</f>
        <v>0</v>
      </c>
      <c r="C740" s="60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</row>
    <row r="741" spans="1:39" ht="15.75" thickBot="1">
      <c r="A741" s="114"/>
      <c r="B741" s="66">
        <f>Parâmetros!I730*0.04*64.0638</f>
        <v>0</v>
      </c>
      <c r="C741" s="60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</row>
    <row r="742" spans="1:39" ht="15.75" thickBot="1">
      <c r="A742" s="114"/>
      <c r="B742" s="66">
        <f>Parâmetros!I731*0.04*64.0638</f>
        <v>0</v>
      </c>
      <c r="C742" s="60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</row>
    <row r="743" spans="1:39" ht="15.75" thickBot="1">
      <c r="A743" s="114"/>
      <c r="B743" s="66">
        <f>Parâmetros!I732*0.04*64.0638</f>
        <v>0</v>
      </c>
      <c r="C743" s="60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</row>
    <row r="744" spans="1:39" ht="15.75" thickBot="1">
      <c r="A744" s="114"/>
      <c r="B744" s="66">
        <f>Parâmetros!I733*0.04*64.0638</f>
        <v>0</v>
      </c>
      <c r="C744" s="60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</row>
    <row r="745" spans="1:39" ht="15.75" thickBot="1">
      <c r="A745" s="114"/>
      <c r="B745" s="66">
        <f>Parâmetros!I734*0.04*64.0638</f>
        <v>0</v>
      </c>
      <c r="C745" s="60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</row>
    <row r="746" spans="1:39" ht="15.75" thickBot="1">
      <c r="A746" s="114"/>
      <c r="B746" s="66">
        <f>Parâmetros!I735*0.04*64.0638</f>
        <v>0</v>
      </c>
      <c r="C746" s="60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</row>
    <row r="747" spans="1:39" ht="15" customHeight="1" thickBot="1">
      <c r="A747" s="114"/>
      <c r="B747" s="66">
        <f>Parâmetros!I736*0.04*64.0638</f>
        <v>0</v>
      </c>
      <c r="C747" s="60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</row>
    <row r="748" spans="1:39" ht="15.75" thickBot="1">
      <c r="A748" s="114"/>
      <c r="B748" s="66">
        <f>Parâmetros!I737*0.04*64.0638</f>
        <v>0</v>
      </c>
      <c r="C748" s="60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</row>
    <row r="749" spans="1:39" ht="15.75" thickBot="1">
      <c r="A749" s="114"/>
      <c r="B749" s="66">
        <f>Parâmetros!I738*0.04*64.0638</f>
        <v>0</v>
      </c>
      <c r="C749" s="60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</row>
    <row r="750" spans="1:39" ht="15.75" thickBot="1">
      <c r="A750" s="114"/>
      <c r="B750" s="66">
        <f>Parâmetros!I739*0.04*64.0638</f>
        <v>0</v>
      </c>
      <c r="C750" s="60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</row>
    <row r="751" spans="1:39" ht="15.75" thickBot="1">
      <c r="A751" s="114"/>
      <c r="B751" s="66">
        <f>Parâmetros!I740*0.04*64.0638</f>
        <v>0</v>
      </c>
      <c r="C751" s="60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</row>
    <row r="752" spans="1:39" ht="15.75" thickBot="1">
      <c r="A752" s="114"/>
      <c r="B752" s="66">
        <f>Parâmetros!I741*0.04*64.0638</f>
        <v>0</v>
      </c>
      <c r="C752" s="60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</row>
    <row r="753" spans="1:39" ht="15.75" thickBot="1">
      <c r="A753" s="114"/>
      <c r="B753" s="66">
        <f>Parâmetros!I742*0.04*64.0638</f>
        <v>0</v>
      </c>
      <c r="C753" s="60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</row>
    <row r="754" spans="1:39" ht="15.75" customHeight="1" thickBot="1">
      <c r="A754" s="114"/>
      <c r="B754" s="66">
        <f>Parâmetros!I743*0.04*64.0638</f>
        <v>0</v>
      </c>
      <c r="C754" s="60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</row>
    <row r="755" spans="1:39" ht="15.75" thickBot="1">
      <c r="A755" s="114"/>
      <c r="B755" s="66">
        <f>Parâmetros!I744*0.04*64.0638</f>
        <v>0</v>
      </c>
      <c r="C755" s="60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</row>
    <row r="756" spans="1:39" ht="15.75" thickBot="1">
      <c r="A756" s="120"/>
      <c r="B756" s="66">
        <f>Parâmetros!I745*0.04*64.0638</f>
        <v>0</v>
      </c>
      <c r="C756" s="87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</row>
    <row r="757" spans="1:39">
      <c r="A757" s="98"/>
      <c r="B757" s="90"/>
      <c r="C757" s="60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</row>
    <row r="758" spans="1:39">
      <c r="A758" s="98"/>
      <c r="B758" s="90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</row>
    <row r="759" spans="1:39">
      <c r="A759" s="98"/>
      <c r="B759" s="90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</row>
    <row r="760" spans="1:39">
      <c r="A760" s="98"/>
      <c r="B760" s="90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</row>
    <row r="761" spans="1:39">
      <c r="A761" s="98"/>
      <c r="B761" s="90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</row>
    <row r="762" spans="1:39">
      <c r="A762" s="98"/>
      <c r="B762" s="90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</row>
    <row r="763" spans="1:39">
      <c r="A763" s="98"/>
      <c r="B763" s="90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</row>
    <row r="764" spans="1:39">
      <c r="A764" s="98"/>
      <c r="B764" s="90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</row>
    <row r="765" spans="1:39">
      <c r="A765" s="90"/>
      <c r="B765" s="90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</row>
    <row r="766" spans="1:39">
      <c r="A766" s="90"/>
      <c r="B766" s="90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</row>
    <row r="767" spans="1:39">
      <c r="A767" s="90"/>
      <c r="B767" s="90"/>
    </row>
    <row r="768" spans="1:39">
      <c r="A768" s="90"/>
      <c r="B768" s="90"/>
    </row>
    <row r="769" spans="1:26" s="52" customFormat="1">
      <c r="A769" s="98"/>
      <c r="B769" s="90"/>
      <c r="Q769"/>
      <c r="R769"/>
      <c r="S769"/>
      <c r="T769"/>
      <c r="U769"/>
      <c r="V769"/>
      <c r="W769"/>
      <c r="X769"/>
      <c r="Y769"/>
      <c r="Z769"/>
    </row>
    <row r="770" spans="1:26" s="52" customFormat="1">
      <c r="A770" s="98"/>
      <c r="B770" s="90"/>
      <c r="Q770"/>
      <c r="R770"/>
      <c r="S770"/>
      <c r="T770"/>
      <c r="U770"/>
      <c r="V770"/>
      <c r="W770"/>
      <c r="X770"/>
      <c r="Y770"/>
      <c r="Z770"/>
    </row>
    <row r="771" spans="1:26" s="52" customFormat="1">
      <c r="A771" s="98"/>
      <c r="B771" s="90"/>
      <c r="Q771"/>
      <c r="R771"/>
      <c r="S771"/>
      <c r="T771"/>
      <c r="U771"/>
      <c r="V771"/>
      <c r="W771"/>
      <c r="X771"/>
      <c r="Y771"/>
      <c r="Z771"/>
    </row>
    <row r="772" spans="1:26" s="52" customFormat="1">
      <c r="A772" s="98"/>
      <c r="B772" s="90"/>
      <c r="Q772"/>
      <c r="R772"/>
      <c r="S772"/>
      <c r="T772"/>
      <c r="U772"/>
      <c r="V772"/>
      <c r="W772"/>
      <c r="X772"/>
      <c r="Y772"/>
      <c r="Z772"/>
    </row>
    <row r="773" spans="1:26" s="52" customFormat="1">
      <c r="A773" s="98"/>
      <c r="B773" s="90"/>
      <c r="Q773"/>
      <c r="R773"/>
      <c r="S773"/>
      <c r="T773"/>
      <c r="U773"/>
      <c r="V773"/>
      <c r="W773"/>
      <c r="X773"/>
      <c r="Y773"/>
      <c r="Z773"/>
    </row>
    <row r="774" spans="1:26" s="52" customFormat="1">
      <c r="A774" s="98"/>
      <c r="B774" s="90"/>
      <c r="Q774"/>
      <c r="R774"/>
      <c r="S774"/>
      <c r="T774"/>
      <c r="U774"/>
      <c r="V774"/>
      <c r="W774"/>
      <c r="X774"/>
      <c r="Y774"/>
      <c r="Z774"/>
    </row>
    <row r="775" spans="1:26" s="52" customFormat="1">
      <c r="A775" s="98"/>
      <c r="B775" s="90"/>
      <c r="Q775"/>
      <c r="R775"/>
      <c r="S775"/>
      <c r="T775"/>
      <c r="U775"/>
      <c r="V775"/>
      <c r="W775"/>
      <c r="X775"/>
      <c r="Y775"/>
      <c r="Z775"/>
    </row>
    <row r="776" spans="1:26" s="52" customFormat="1">
      <c r="A776" s="90"/>
      <c r="B776" s="90"/>
      <c r="Q776"/>
      <c r="R776"/>
      <c r="S776"/>
      <c r="T776"/>
      <c r="U776"/>
      <c r="V776"/>
      <c r="W776"/>
      <c r="X776"/>
      <c r="Y776"/>
      <c r="Z776"/>
    </row>
    <row r="777" spans="1:26" s="52" customFormat="1">
      <c r="A777" s="90"/>
      <c r="B777" s="90"/>
      <c r="Q777"/>
      <c r="R777"/>
      <c r="S777"/>
      <c r="T777"/>
      <c r="U777"/>
      <c r="V777"/>
      <c r="W777"/>
      <c r="X777"/>
      <c r="Y777"/>
      <c r="Z777"/>
    </row>
    <row r="778" spans="1:26" s="52" customFormat="1">
      <c r="A778" s="98"/>
      <c r="B778" s="90"/>
      <c r="Q778"/>
      <c r="R778"/>
      <c r="S778"/>
      <c r="T778"/>
      <c r="U778"/>
      <c r="V778"/>
      <c r="W778"/>
      <c r="X778"/>
      <c r="Y778"/>
      <c r="Z778"/>
    </row>
    <row r="779" spans="1:26" s="52" customFormat="1">
      <c r="A779" s="98"/>
      <c r="B779" s="90"/>
      <c r="Q779"/>
      <c r="R779"/>
      <c r="S779"/>
      <c r="T779"/>
      <c r="U779"/>
      <c r="V779"/>
      <c r="W779"/>
      <c r="X779"/>
      <c r="Y779"/>
      <c r="Z779"/>
    </row>
    <row r="780" spans="1:26" s="52" customFormat="1">
      <c r="A780" s="98"/>
      <c r="B780" s="90"/>
      <c r="Q780"/>
      <c r="R780"/>
      <c r="S780"/>
      <c r="T780"/>
      <c r="U780"/>
      <c r="V780"/>
      <c r="W780"/>
      <c r="X780"/>
      <c r="Y780"/>
      <c r="Z780"/>
    </row>
    <row r="781" spans="1:26" s="52" customFormat="1">
      <c r="B781" s="90"/>
      <c r="Q781"/>
      <c r="R781"/>
      <c r="S781"/>
      <c r="T781"/>
      <c r="U781"/>
      <c r="V781"/>
      <c r="W781"/>
      <c r="X781"/>
      <c r="Y781"/>
      <c r="Z781"/>
    </row>
    <row r="782" spans="1:26" s="52" customFormat="1">
      <c r="B782" s="90"/>
      <c r="Q782"/>
      <c r="R782"/>
      <c r="S782"/>
      <c r="T782"/>
      <c r="U782"/>
      <c r="V782"/>
      <c r="W782"/>
      <c r="X782"/>
      <c r="Y782"/>
      <c r="Z782"/>
    </row>
    <row r="783" spans="1:26" s="52" customFormat="1">
      <c r="B783" s="90"/>
      <c r="Q783"/>
      <c r="R783"/>
      <c r="S783"/>
      <c r="T783"/>
      <c r="U783"/>
      <c r="V783"/>
      <c r="W783"/>
      <c r="X783"/>
      <c r="Y783"/>
      <c r="Z783"/>
    </row>
    <row r="784" spans="1:26" s="52" customFormat="1">
      <c r="B784" s="90"/>
      <c r="Q784"/>
      <c r="R784"/>
      <c r="S784"/>
      <c r="T784"/>
      <c r="U784"/>
      <c r="V784"/>
      <c r="W784"/>
      <c r="X784"/>
      <c r="Y784"/>
      <c r="Z784"/>
    </row>
    <row r="785" spans="2:26" s="52" customFormat="1">
      <c r="B785" s="90"/>
      <c r="Q785"/>
      <c r="R785"/>
      <c r="S785"/>
      <c r="T785"/>
      <c r="U785"/>
      <c r="V785"/>
      <c r="W785"/>
      <c r="X785"/>
      <c r="Y785"/>
      <c r="Z785"/>
    </row>
    <row r="786" spans="2:26" s="52" customFormat="1">
      <c r="B786" s="90"/>
      <c r="Q786"/>
      <c r="R786"/>
      <c r="S786"/>
      <c r="T786"/>
      <c r="U786"/>
      <c r="V786"/>
      <c r="W786"/>
      <c r="X786"/>
      <c r="Y786"/>
      <c r="Z786"/>
    </row>
    <row r="787" spans="2:26" s="52" customFormat="1">
      <c r="B787" s="90"/>
      <c r="Q787"/>
      <c r="R787"/>
      <c r="S787"/>
      <c r="T787"/>
      <c r="U787"/>
      <c r="V787"/>
      <c r="W787"/>
      <c r="X787"/>
      <c r="Y787"/>
      <c r="Z787"/>
    </row>
    <row r="788" spans="2:26" s="52" customFormat="1">
      <c r="B788" s="90"/>
      <c r="Q788"/>
      <c r="R788"/>
      <c r="S788"/>
      <c r="T788"/>
      <c r="U788"/>
      <c r="V788"/>
      <c r="W788"/>
      <c r="X788"/>
      <c r="Y788"/>
      <c r="Z788"/>
    </row>
    <row r="789" spans="2:26" s="52" customFormat="1">
      <c r="B789" s="90"/>
      <c r="Q789"/>
      <c r="R789"/>
      <c r="S789"/>
      <c r="T789"/>
      <c r="U789"/>
      <c r="V789"/>
      <c r="W789"/>
      <c r="X789"/>
      <c r="Y789"/>
      <c r="Z789"/>
    </row>
    <row r="790" spans="2:26" s="52" customFormat="1">
      <c r="B790" s="90"/>
      <c r="Q790"/>
      <c r="R790"/>
      <c r="S790"/>
      <c r="T790"/>
      <c r="U790"/>
      <c r="V790"/>
      <c r="W790"/>
      <c r="X790"/>
      <c r="Y790"/>
      <c r="Z790"/>
    </row>
    <row r="791" spans="2:26" s="52" customFormat="1">
      <c r="B791" s="90"/>
      <c r="Q791"/>
      <c r="R791"/>
      <c r="S791"/>
      <c r="T791"/>
      <c r="U791"/>
      <c r="V791"/>
      <c r="W791"/>
      <c r="X791"/>
      <c r="Y791"/>
      <c r="Z791"/>
    </row>
    <row r="792" spans="2:26" s="52" customFormat="1">
      <c r="B792" s="90"/>
      <c r="Q792"/>
      <c r="R792"/>
      <c r="S792"/>
      <c r="T792"/>
      <c r="U792"/>
      <c r="V792"/>
      <c r="W792"/>
      <c r="X792"/>
      <c r="Y792"/>
      <c r="Z792"/>
    </row>
    <row r="793" spans="2:26" s="52" customFormat="1">
      <c r="B793" s="90"/>
      <c r="Q793"/>
      <c r="R793"/>
      <c r="S793"/>
      <c r="T793"/>
      <c r="U793"/>
      <c r="V793"/>
      <c r="W793"/>
      <c r="X793"/>
      <c r="Y793"/>
      <c r="Z793"/>
    </row>
    <row r="794" spans="2:26" s="52" customFormat="1">
      <c r="B794" s="90"/>
      <c r="Q794"/>
      <c r="R794"/>
      <c r="S794"/>
      <c r="T794"/>
      <c r="U794"/>
      <c r="V794"/>
      <c r="W794"/>
      <c r="X794"/>
      <c r="Y794"/>
      <c r="Z794"/>
    </row>
    <row r="795" spans="2:26" s="52" customFormat="1">
      <c r="B795" s="90"/>
      <c r="Q795"/>
      <c r="R795"/>
      <c r="S795"/>
      <c r="T795"/>
      <c r="U795"/>
      <c r="V795"/>
      <c r="W795"/>
      <c r="X795"/>
      <c r="Y795"/>
      <c r="Z795"/>
    </row>
    <row r="796" spans="2:26" s="52" customFormat="1">
      <c r="B796" s="90"/>
      <c r="Q796"/>
      <c r="R796"/>
      <c r="S796"/>
      <c r="T796"/>
      <c r="U796"/>
      <c r="V796"/>
      <c r="W796"/>
      <c r="X796"/>
      <c r="Y796"/>
      <c r="Z796"/>
    </row>
    <row r="797" spans="2:26" s="52" customFormat="1">
      <c r="B797" s="90"/>
      <c r="Q797"/>
      <c r="R797"/>
      <c r="S797"/>
      <c r="T797"/>
      <c r="U797"/>
      <c r="V797"/>
      <c r="W797"/>
      <c r="X797"/>
      <c r="Y797"/>
      <c r="Z797"/>
    </row>
    <row r="798" spans="2:26" s="52" customFormat="1">
      <c r="B798" s="90"/>
      <c r="Q798"/>
      <c r="R798"/>
      <c r="S798"/>
      <c r="T798"/>
      <c r="U798"/>
      <c r="V798"/>
      <c r="W798"/>
      <c r="X798"/>
      <c r="Y798"/>
      <c r="Z798"/>
    </row>
    <row r="799" spans="2:26" s="52" customFormat="1">
      <c r="B799" s="90"/>
      <c r="Q799"/>
      <c r="R799"/>
      <c r="S799"/>
      <c r="T799"/>
      <c r="U799"/>
      <c r="V799"/>
      <c r="W799"/>
      <c r="X799"/>
      <c r="Y799"/>
      <c r="Z799"/>
    </row>
    <row r="800" spans="2:26" s="52" customFormat="1">
      <c r="B800" s="90"/>
      <c r="Q800"/>
      <c r="R800"/>
      <c r="S800"/>
      <c r="T800"/>
      <c r="U800"/>
      <c r="V800"/>
      <c r="W800"/>
      <c r="X800"/>
      <c r="Y800"/>
      <c r="Z800"/>
    </row>
    <row r="801" spans="2:26" s="52" customFormat="1">
      <c r="B801" s="90"/>
      <c r="Q801"/>
      <c r="R801"/>
      <c r="S801"/>
      <c r="T801"/>
      <c r="U801"/>
      <c r="V801"/>
      <c r="W801"/>
      <c r="X801"/>
      <c r="Y801"/>
      <c r="Z801"/>
    </row>
    <row r="802" spans="2:26" s="52" customFormat="1">
      <c r="B802" s="90"/>
      <c r="Q802"/>
      <c r="R802"/>
      <c r="S802"/>
      <c r="T802"/>
      <c r="U802"/>
      <c r="V802"/>
      <c r="W802"/>
      <c r="X802"/>
      <c r="Y802"/>
      <c r="Z802"/>
    </row>
    <row r="803" spans="2:26" s="52" customFormat="1">
      <c r="B803" s="90"/>
      <c r="Q803"/>
      <c r="R803"/>
      <c r="S803"/>
      <c r="T803"/>
      <c r="U803"/>
      <c r="V803"/>
      <c r="W803"/>
      <c r="X803"/>
      <c r="Y803"/>
      <c r="Z803"/>
    </row>
    <row r="804" spans="2:26" s="52" customFormat="1">
      <c r="B804" s="90"/>
      <c r="Q804"/>
      <c r="R804"/>
      <c r="S804"/>
      <c r="T804"/>
      <c r="U804"/>
      <c r="V804"/>
      <c r="W804"/>
      <c r="X804"/>
      <c r="Y804"/>
      <c r="Z804"/>
    </row>
    <row r="805" spans="2:26" s="52" customFormat="1">
      <c r="B805" s="90"/>
      <c r="Q805"/>
      <c r="R805"/>
      <c r="S805"/>
      <c r="T805"/>
      <c r="U805"/>
      <c r="V805"/>
      <c r="W805"/>
      <c r="X805"/>
      <c r="Y805"/>
      <c r="Z805"/>
    </row>
    <row r="806" spans="2:26" s="52" customFormat="1">
      <c r="B806" s="90"/>
      <c r="Q806"/>
      <c r="R806"/>
      <c r="S806"/>
      <c r="T806"/>
      <c r="U806"/>
      <c r="V806"/>
      <c r="W806"/>
      <c r="X806"/>
      <c r="Y806"/>
      <c r="Z806"/>
    </row>
    <row r="807" spans="2:26" s="52" customFormat="1">
      <c r="B807" s="90"/>
      <c r="Q807"/>
      <c r="R807"/>
      <c r="S807"/>
      <c r="T807"/>
      <c r="U807"/>
      <c r="V807"/>
      <c r="W807"/>
      <c r="X807"/>
      <c r="Y807"/>
      <c r="Z807"/>
    </row>
    <row r="808" spans="2:26" s="52" customFormat="1">
      <c r="B808" s="90"/>
      <c r="Q808"/>
      <c r="R808"/>
      <c r="S808"/>
      <c r="T808"/>
      <c r="U808"/>
      <c r="V808"/>
      <c r="W808"/>
      <c r="X808"/>
      <c r="Y808"/>
      <c r="Z808"/>
    </row>
    <row r="809" spans="2:26" s="52" customFormat="1">
      <c r="B809" s="90"/>
      <c r="Q809"/>
      <c r="R809"/>
      <c r="S809"/>
      <c r="T809"/>
      <c r="U809"/>
      <c r="V809"/>
      <c r="W809"/>
      <c r="X809"/>
      <c r="Y809"/>
      <c r="Z809"/>
    </row>
    <row r="810" spans="2:26" s="52" customFormat="1">
      <c r="B810" s="90"/>
      <c r="Q810"/>
      <c r="R810"/>
      <c r="S810"/>
      <c r="T810"/>
      <c r="U810"/>
      <c r="V810"/>
      <c r="W810"/>
      <c r="X810"/>
      <c r="Y810"/>
      <c r="Z810"/>
    </row>
    <row r="811" spans="2:26" s="52" customFormat="1">
      <c r="B811" s="90"/>
      <c r="Q811"/>
      <c r="R811"/>
      <c r="S811"/>
      <c r="T811"/>
      <c r="U811"/>
      <c r="V811"/>
      <c r="W811"/>
      <c r="X811"/>
      <c r="Y811"/>
      <c r="Z811"/>
    </row>
    <row r="812" spans="2:26" s="52" customFormat="1">
      <c r="B812" s="90"/>
      <c r="Q812"/>
      <c r="R812"/>
      <c r="S812"/>
      <c r="T812"/>
      <c r="U812"/>
      <c r="V812"/>
      <c r="W812"/>
      <c r="X812"/>
      <c r="Y812"/>
      <c r="Z812"/>
    </row>
    <row r="813" spans="2:26" s="52" customFormat="1">
      <c r="B813" s="90"/>
      <c r="Q813"/>
      <c r="R813"/>
      <c r="S813"/>
      <c r="T813"/>
      <c r="U813"/>
      <c r="V813"/>
      <c r="W813"/>
      <c r="X813"/>
      <c r="Y813"/>
      <c r="Z813"/>
    </row>
    <row r="814" spans="2:26" s="52" customFormat="1">
      <c r="B814" s="90"/>
      <c r="Q814"/>
      <c r="R814"/>
      <c r="S814"/>
      <c r="T814"/>
      <c r="U814"/>
      <c r="V814"/>
      <c r="W814"/>
      <c r="X814"/>
      <c r="Y814"/>
      <c r="Z814"/>
    </row>
    <row r="815" spans="2:26" s="52" customFormat="1">
      <c r="B815" s="90"/>
      <c r="Q815"/>
      <c r="R815"/>
      <c r="S815"/>
      <c r="T815"/>
      <c r="U815"/>
      <c r="V815"/>
      <c r="W815"/>
      <c r="X815"/>
      <c r="Y815"/>
      <c r="Z815"/>
    </row>
    <row r="816" spans="2:26" s="52" customFormat="1">
      <c r="B816" s="90"/>
      <c r="Q816"/>
      <c r="R816"/>
      <c r="S816"/>
      <c r="T816"/>
      <c r="U816"/>
      <c r="V816"/>
      <c r="W816"/>
      <c r="X816"/>
      <c r="Y816"/>
      <c r="Z816"/>
    </row>
    <row r="817" spans="2:26" s="52" customFormat="1">
      <c r="B817" s="90"/>
      <c r="Q817"/>
      <c r="R817"/>
      <c r="S817"/>
      <c r="T817"/>
      <c r="U817"/>
      <c r="V817"/>
      <c r="W817"/>
      <c r="X817"/>
      <c r="Y817"/>
      <c r="Z817"/>
    </row>
    <row r="818" spans="2:26" s="52" customFormat="1">
      <c r="B818" s="90"/>
      <c r="Q818"/>
      <c r="R818"/>
      <c r="S818"/>
      <c r="T818"/>
      <c r="U818"/>
      <c r="V818"/>
      <c r="W818"/>
      <c r="X818"/>
      <c r="Y818"/>
      <c r="Z818"/>
    </row>
    <row r="819" spans="2:26" s="52" customFormat="1">
      <c r="B819" s="90"/>
      <c r="Q819"/>
      <c r="R819"/>
      <c r="S819"/>
      <c r="T819"/>
      <c r="U819"/>
      <c r="V819"/>
      <c r="W819"/>
      <c r="X819"/>
      <c r="Y819"/>
      <c r="Z819"/>
    </row>
    <row r="820" spans="2:26" s="52" customFormat="1">
      <c r="B820" s="90"/>
      <c r="Q820"/>
      <c r="R820"/>
      <c r="S820"/>
      <c r="T820"/>
      <c r="U820"/>
      <c r="V820"/>
      <c r="W820"/>
      <c r="X820"/>
      <c r="Y820"/>
      <c r="Z820"/>
    </row>
    <row r="821" spans="2:26" s="52" customFormat="1">
      <c r="B821" s="90"/>
      <c r="Q821"/>
      <c r="R821"/>
      <c r="S821"/>
      <c r="T821"/>
      <c r="U821"/>
      <c r="V821"/>
      <c r="W821"/>
      <c r="X821"/>
      <c r="Y821"/>
      <c r="Z821"/>
    </row>
    <row r="822" spans="2:26" s="52" customFormat="1">
      <c r="B822" s="90"/>
      <c r="Q822"/>
      <c r="R822"/>
      <c r="S822"/>
      <c r="T822"/>
      <c r="U822"/>
      <c r="V822"/>
      <c r="W822"/>
      <c r="X822"/>
      <c r="Y822"/>
      <c r="Z822"/>
    </row>
    <row r="823" spans="2:26" s="52" customFormat="1">
      <c r="B823" s="90"/>
      <c r="Q823"/>
      <c r="R823"/>
      <c r="S823"/>
      <c r="T823"/>
      <c r="U823"/>
      <c r="V823"/>
      <c r="W823"/>
      <c r="X823"/>
      <c r="Y823"/>
      <c r="Z823"/>
    </row>
    <row r="824" spans="2:26" s="52" customFormat="1">
      <c r="B824" s="90"/>
      <c r="Q824"/>
      <c r="R824"/>
      <c r="S824"/>
      <c r="T824"/>
      <c r="U824"/>
      <c r="V824"/>
      <c r="W824"/>
      <c r="X824"/>
      <c r="Y824"/>
      <c r="Z824"/>
    </row>
    <row r="825" spans="2:26" s="52" customFormat="1">
      <c r="B825" s="90"/>
      <c r="Q825"/>
      <c r="R825"/>
      <c r="S825"/>
      <c r="T825"/>
      <c r="U825"/>
      <c r="V825"/>
      <c r="W825"/>
      <c r="X825"/>
      <c r="Y825"/>
      <c r="Z825"/>
    </row>
    <row r="826" spans="2:26" s="52" customFormat="1">
      <c r="B826" s="90"/>
      <c r="Q826"/>
      <c r="R826"/>
      <c r="S826"/>
      <c r="T826"/>
      <c r="U826"/>
      <c r="V826"/>
      <c r="W826"/>
      <c r="X826"/>
      <c r="Y826"/>
      <c r="Z826"/>
    </row>
    <row r="827" spans="2:26" s="52" customFormat="1">
      <c r="B827" s="90"/>
      <c r="Q827"/>
      <c r="R827"/>
      <c r="S827"/>
      <c r="T827"/>
      <c r="U827"/>
      <c r="V827"/>
      <c r="W827"/>
      <c r="X827"/>
      <c r="Y827"/>
      <c r="Z827"/>
    </row>
    <row r="828" spans="2:26" s="52" customFormat="1">
      <c r="B828" s="90"/>
      <c r="Q828"/>
      <c r="R828"/>
      <c r="S828"/>
      <c r="T828"/>
      <c r="U828"/>
      <c r="V828"/>
      <c r="W828"/>
      <c r="X828"/>
      <c r="Y828"/>
      <c r="Z828"/>
    </row>
    <row r="829" spans="2:26" s="52" customFormat="1">
      <c r="B829" s="90"/>
      <c r="Q829"/>
      <c r="R829"/>
      <c r="S829"/>
      <c r="T829"/>
      <c r="U829"/>
      <c r="V829"/>
      <c r="W829"/>
      <c r="X829"/>
      <c r="Y829"/>
      <c r="Z829"/>
    </row>
    <row r="830" spans="2:26" s="52" customFormat="1">
      <c r="B830" s="90"/>
      <c r="Q830"/>
      <c r="R830"/>
      <c r="S830"/>
      <c r="T830"/>
      <c r="U830"/>
      <c r="V830"/>
      <c r="W830"/>
      <c r="X830"/>
      <c r="Y830"/>
      <c r="Z830"/>
    </row>
    <row r="831" spans="2:26" s="52" customFormat="1">
      <c r="B831" s="90"/>
      <c r="Q831"/>
      <c r="R831"/>
      <c r="S831"/>
      <c r="T831"/>
      <c r="U831"/>
      <c r="V831"/>
      <c r="W831"/>
      <c r="X831"/>
      <c r="Y831"/>
      <c r="Z831"/>
    </row>
    <row r="832" spans="2:26" s="52" customFormat="1">
      <c r="B832" s="90"/>
      <c r="Q832"/>
      <c r="R832"/>
      <c r="S832"/>
      <c r="T832"/>
      <c r="U832"/>
      <c r="V832"/>
      <c r="W832"/>
      <c r="X832"/>
      <c r="Y832"/>
      <c r="Z832"/>
    </row>
    <row r="833" spans="2:26" s="52" customFormat="1">
      <c r="B833" s="90"/>
      <c r="Q833"/>
      <c r="R833"/>
      <c r="S833"/>
      <c r="T833"/>
      <c r="U833"/>
      <c r="V833"/>
      <c r="W833"/>
      <c r="X833"/>
      <c r="Y833"/>
      <c r="Z833"/>
    </row>
    <row r="834" spans="2:26" s="52" customFormat="1">
      <c r="B834" s="90"/>
      <c r="Q834"/>
      <c r="R834"/>
      <c r="S834"/>
      <c r="T834"/>
      <c r="U834"/>
      <c r="V834"/>
      <c r="W834"/>
      <c r="X834"/>
      <c r="Y834"/>
      <c r="Z834"/>
    </row>
    <row r="835" spans="2:26" s="52" customFormat="1">
      <c r="B835" s="90"/>
      <c r="Q835"/>
      <c r="R835"/>
      <c r="S835"/>
      <c r="T835"/>
      <c r="U835"/>
      <c r="V835"/>
      <c r="W835"/>
      <c r="X835"/>
      <c r="Y835"/>
      <c r="Z835"/>
    </row>
    <row r="836" spans="2:26" s="52" customFormat="1">
      <c r="B836" s="90"/>
      <c r="Q836"/>
      <c r="R836"/>
      <c r="S836"/>
      <c r="T836"/>
      <c r="U836"/>
      <c r="V836"/>
      <c r="W836"/>
      <c r="X836"/>
      <c r="Y836"/>
      <c r="Z836"/>
    </row>
    <row r="837" spans="2:26" s="52" customFormat="1">
      <c r="B837" s="90"/>
      <c r="Q837"/>
      <c r="R837"/>
      <c r="S837"/>
      <c r="T837"/>
      <c r="U837"/>
      <c r="V837"/>
      <c r="W837"/>
      <c r="X837"/>
      <c r="Y837"/>
      <c r="Z837"/>
    </row>
    <row r="838" spans="2:26" s="52" customFormat="1">
      <c r="B838" s="90"/>
      <c r="Q838"/>
      <c r="R838"/>
      <c r="S838"/>
      <c r="T838"/>
      <c r="U838"/>
      <c r="V838"/>
      <c r="W838"/>
      <c r="X838"/>
      <c r="Y838"/>
      <c r="Z838"/>
    </row>
    <row r="839" spans="2:26" s="52" customFormat="1">
      <c r="B839" s="90"/>
      <c r="Q839"/>
      <c r="R839"/>
      <c r="S839"/>
      <c r="T839"/>
      <c r="U839"/>
      <c r="V839"/>
      <c r="W839"/>
      <c r="X839"/>
      <c r="Y839"/>
      <c r="Z839"/>
    </row>
    <row r="840" spans="2:26" s="52" customFormat="1">
      <c r="B840" s="90"/>
      <c r="Q840"/>
      <c r="R840"/>
      <c r="S840"/>
      <c r="T840"/>
      <c r="U840"/>
      <c r="V840"/>
      <c r="W840"/>
      <c r="X840"/>
      <c r="Y840"/>
      <c r="Z840"/>
    </row>
    <row r="841" spans="2:26" s="52" customFormat="1">
      <c r="B841" s="90"/>
      <c r="Q841"/>
      <c r="R841"/>
      <c r="S841"/>
      <c r="T841"/>
      <c r="U841"/>
      <c r="V841"/>
      <c r="W841"/>
      <c r="X841"/>
      <c r="Y841"/>
      <c r="Z841"/>
    </row>
    <row r="842" spans="2:26" s="52" customFormat="1">
      <c r="B842" s="90"/>
      <c r="Q842"/>
      <c r="R842"/>
      <c r="S842"/>
      <c r="T842"/>
      <c r="U842"/>
      <c r="V842"/>
      <c r="W842"/>
      <c r="X842"/>
      <c r="Y842"/>
      <c r="Z842"/>
    </row>
    <row r="843" spans="2:26" s="52" customFormat="1">
      <c r="B843" s="90"/>
      <c r="Q843"/>
      <c r="R843"/>
      <c r="S843"/>
      <c r="T843"/>
      <c r="U843"/>
      <c r="V843"/>
      <c r="W843"/>
      <c r="X843"/>
      <c r="Y843"/>
      <c r="Z843"/>
    </row>
    <row r="844" spans="2:26" s="52" customFormat="1">
      <c r="B844" s="90"/>
      <c r="Q844"/>
      <c r="R844"/>
      <c r="S844"/>
      <c r="T844"/>
      <c r="U844"/>
      <c r="V844"/>
      <c r="W844"/>
      <c r="X844"/>
      <c r="Y844"/>
      <c r="Z844"/>
    </row>
    <row r="845" spans="2:26" s="52" customFormat="1">
      <c r="B845" s="90"/>
      <c r="Q845"/>
      <c r="R845"/>
      <c r="S845"/>
      <c r="T845"/>
      <c r="U845"/>
      <c r="V845"/>
      <c r="W845"/>
      <c r="X845"/>
      <c r="Y845"/>
      <c r="Z845"/>
    </row>
    <row r="846" spans="2:26" s="52" customFormat="1">
      <c r="B846" s="90"/>
      <c r="Q846"/>
      <c r="R846"/>
      <c r="S846"/>
      <c r="T846"/>
      <c r="U846"/>
      <c r="V846"/>
      <c r="W846"/>
      <c r="X846"/>
      <c r="Y846"/>
      <c r="Z846"/>
    </row>
    <row r="847" spans="2:26" s="52" customFormat="1">
      <c r="B847" s="90"/>
      <c r="Q847"/>
      <c r="R847"/>
      <c r="S847"/>
      <c r="T847"/>
      <c r="U847"/>
      <c r="V847"/>
      <c r="W847"/>
      <c r="X847"/>
      <c r="Y847"/>
      <c r="Z847"/>
    </row>
    <row r="848" spans="2:26" s="52" customFormat="1">
      <c r="B848" s="90"/>
      <c r="Q848"/>
      <c r="R848"/>
      <c r="S848"/>
      <c r="T848"/>
      <c r="U848"/>
      <c r="V848"/>
      <c r="W848"/>
      <c r="X848"/>
      <c r="Y848"/>
      <c r="Z848"/>
    </row>
    <row r="849" spans="2:26" s="52" customFormat="1">
      <c r="B849" s="90"/>
      <c r="Q849"/>
      <c r="R849"/>
      <c r="S849"/>
      <c r="T849"/>
      <c r="U849"/>
      <c r="V849"/>
      <c r="W849"/>
      <c r="X849"/>
      <c r="Y849"/>
      <c r="Z849"/>
    </row>
    <row r="850" spans="2:26" s="52" customFormat="1">
      <c r="B850" s="90"/>
      <c r="Q850"/>
      <c r="R850"/>
      <c r="S850"/>
      <c r="T850"/>
      <c r="U850"/>
      <c r="V850"/>
      <c r="W850"/>
      <c r="X850"/>
      <c r="Y850"/>
      <c r="Z850"/>
    </row>
    <row r="851" spans="2:26" s="52" customFormat="1">
      <c r="B851" s="90"/>
      <c r="Q851"/>
      <c r="R851"/>
      <c r="S851"/>
      <c r="T851"/>
      <c r="U851"/>
      <c r="V851"/>
      <c r="W851"/>
      <c r="X851"/>
      <c r="Y851"/>
      <c r="Z851"/>
    </row>
    <row r="852" spans="2:26" s="52" customFormat="1">
      <c r="B852" s="90"/>
      <c r="Q852"/>
      <c r="R852"/>
      <c r="S852"/>
      <c r="T852"/>
      <c r="U852"/>
      <c r="V852"/>
      <c r="W852"/>
      <c r="X852"/>
      <c r="Y852"/>
      <c r="Z852"/>
    </row>
    <row r="853" spans="2:26" s="52" customFormat="1">
      <c r="B853" s="90"/>
      <c r="Q853"/>
      <c r="R853"/>
      <c r="S853"/>
      <c r="T853"/>
      <c r="U853"/>
      <c r="V853"/>
      <c r="W853"/>
      <c r="X853"/>
      <c r="Y853"/>
      <c r="Z853"/>
    </row>
    <row r="854" spans="2:26" s="52" customFormat="1">
      <c r="B854" s="90"/>
      <c r="Q854"/>
      <c r="R854"/>
      <c r="S854"/>
      <c r="T854"/>
      <c r="U854"/>
      <c r="V854"/>
      <c r="W854"/>
      <c r="X854"/>
      <c r="Y854"/>
      <c r="Z854"/>
    </row>
    <row r="855" spans="2:26" s="52" customFormat="1">
      <c r="B855" s="90"/>
      <c r="Q855"/>
      <c r="R855"/>
      <c r="S855"/>
      <c r="T855"/>
      <c r="U855"/>
      <c r="V855"/>
      <c r="W855"/>
      <c r="X855"/>
      <c r="Y855"/>
      <c r="Z855"/>
    </row>
    <row r="856" spans="2:26" s="52" customFormat="1">
      <c r="B856" s="90"/>
      <c r="Q856"/>
      <c r="R856"/>
      <c r="S856"/>
      <c r="T856"/>
      <c r="U856"/>
      <c r="V856"/>
      <c r="W856"/>
      <c r="X856"/>
      <c r="Y856"/>
      <c r="Z856"/>
    </row>
    <row r="857" spans="2:26" s="52" customFormat="1">
      <c r="B857" s="90"/>
      <c r="Q857"/>
      <c r="R857"/>
      <c r="S857"/>
      <c r="T857"/>
      <c r="U857"/>
      <c r="V857"/>
      <c r="W857"/>
      <c r="X857"/>
      <c r="Y857"/>
      <c r="Z857"/>
    </row>
    <row r="858" spans="2:26" s="52" customFormat="1">
      <c r="B858" s="90"/>
      <c r="Q858"/>
      <c r="R858"/>
      <c r="S858"/>
      <c r="T858"/>
      <c r="U858"/>
      <c r="V858"/>
      <c r="W858"/>
      <c r="X858"/>
      <c r="Y858"/>
      <c r="Z858"/>
    </row>
    <row r="859" spans="2:26" s="52" customFormat="1">
      <c r="B859" s="90"/>
      <c r="Q859"/>
      <c r="R859"/>
      <c r="S859"/>
      <c r="T859"/>
      <c r="U859"/>
      <c r="V859"/>
      <c r="W859"/>
      <c r="X859"/>
      <c r="Y859"/>
      <c r="Z859"/>
    </row>
    <row r="860" spans="2:26" s="52" customFormat="1">
      <c r="B860" s="90"/>
      <c r="Q860"/>
      <c r="R860"/>
      <c r="S860"/>
      <c r="T860"/>
      <c r="U860"/>
      <c r="V860"/>
      <c r="W860"/>
      <c r="X860"/>
      <c r="Y860"/>
      <c r="Z860"/>
    </row>
    <row r="861" spans="2:26" s="52" customFormat="1">
      <c r="B861" s="90"/>
      <c r="Q861"/>
      <c r="R861"/>
      <c r="S861"/>
      <c r="T861"/>
      <c r="U861"/>
      <c r="V861"/>
      <c r="W861"/>
      <c r="X861"/>
      <c r="Y861"/>
      <c r="Z861"/>
    </row>
    <row r="862" spans="2:26" s="52" customFormat="1">
      <c r="B862" s="90"/>
      <c r="Q862"/>
      <c r="R862"/>
      <c r="S862"/>
      <c r="T862"/>
      <c r="U862"/>
      <c r="V862"/>
      <c r="W862"/>
      <c r="X862"/>
      <c r="Y862"/>
      <c r="Z862"/>
    </row>
    <row r="863" spans="2:26" s="52" customFormat="1">
      <c r="B863" s="90"/>
      <c r="Q863"/>
      <c r="R863"/>
      <c r="S863"/>
      <c r="T863"/>
      <c r="U863"/>
      <c r="V863"/>
      <c r="W863"/>
      <c r="X863"/>
      <c r="Y863"/>
      <c r="Z863"/>
    </row>
    <row r="864" spans="2:26" s="52" customFormat="1">
      <c r="B864" s="90"/>
      <c r="Q864"/>
      <c r="R864"/>
      <c r="S864"/>
      <c r="T864"/>
      <c r="U864"/>
      <c r="V864"/>
      <c r="W864"/>
      <c r="X864"/>
      <c r="Y864"/>
      <c r="Z864"/>
    </row>
    <row r="865" spans="2:26" s="52" customFormat="1">
      <c r="B865" s="90"/>
      <c r="Q865"/>
      <c r="R865"/>
      <c r="S865"/>
      <c r="T865"/>
      <c r="U865"/>
      <c r="V865"/>
      <c r="W865"/>
      <c r="X865"/>
      <c r="Y865"/>
      <c r="Z865"/>
    </row>
    <row r="866" spans="2:26" s="52" customFormat="1">
      <c r="B866" s="90"/>
      <c r="Q866"/>
      <c r="R866"/>
      <c r="S866"/>
      <c r="T866"/>
      <c r="U866"/>
      <c r="V866"/>
      <c r="W866"/>
      <c r="X866"/>
      <c r="Y866"/>
      <c r="Z866"/>
    </row>
    <row r="867" spans="2:26" s="52" customFormat="1">
      <c r="B867" s="90"/>
      <c r="Q867"/>
      <c r="R867"/>
      <c r="S867"/>
      <c r="T867"/>
      <c r="U867"/>
      <c r="V867"/>
      <c r="W867"/>
      <c r="X867"/>
      <c r="Y867"/>
      <c r="Z867"/>
    </row>
    <row r="868" spans="2:26" s="52" customFormat="1">
      <c r="B868" s="90"/>
      <c r="Q868"/>
      <c r="R868"/>
      <c r="S868"/>
      <c r="T868"/>
      <c r="U868"/>
      <c r="V868"/>
      <c r="W868"/>
      <c r="X868"/>
      <c r="Y868"/>
      <c r="Z868"/>
    </row>
    <row r="869" spans="2:26" s="52" customFormat="1">
      <c r="B869" s="90"/>
      <c r="Q869"/>
      <c r="R869"/>
      <c r="S869"/>
      <c r="T869"/>
      <c r="U869"/>
      <c r="V869"/>
      <c r="W869"/>
      <c r="X869"/>
      <c r="Y869"/>
      <c r="Z869"/>
    </row>
    <row r="870" spans="2:26" s="52" customFormat="1">
      <c r="B870" s="90"/>
      <c r="Q870"/>
      <c r="R870"/>
      <c r="S870"/>
      <c r="T870"/>
      <c r="U870"/>
      <c r="V870"/>
      <c r="W870"/>
      <c r="X870"/>
      <c r="Y870"/>
      <c r="Z870"/>
    </row>
    <row r="871" spans="2:26" s="52" customFormat="1">
      <c r="B871" s="90"/>
      <c r="Q871"/>
      <c r="R871"/>
      <c r="S871"/>
      <c r="T871"/>
      <c r="U871"/>
      <c r="V871"/>
      <c r="W871"/>
      <c r="X871"/>
      <c r="Y871"/>
      <c r="Z871"/>
    </row>
    <row r="872" spans="2:26" s="52" customFormat="1">
      <c r="B872" s="90"/>
      <c r="Q872"/>
      <c r="R872"/>
      <c r="S872"/>
      <c r="T872"/>
      <c r="U872"/>
      <c r="V872"/>
      <c r="W872"/>
      <c r="X872"/>
      <c r="Y872"/>
      <c r="Z872"/>
    </row>
    <row r="873" spans="2:26" s="52" customFormat="1">
      <c r="B873" s="90"/>
      <c r="Q873"/>
      <c r="R873"/>
      <c r="S873"/>
      <c r="T873"/>
      <c r="U873"/>
      <c r="V873"/>
      <c r="W873"/>
      <c r="X873"/>
      <c r="Y873"/>
      <c r="Z873"/>
    </row>
    <row r="874" spans="2:26" s="52" customFormat="1">
      <c r="B874" s="90"/>
      <c r="Q874"/>
      <c r="R874"/>
      <c r="S874"/>
      <c r="T874"/>
      <c r="U874"/>
      <c r="V874"/>
      <c r="W874"/>
      <c r="X874"/>
      <c r="Y874"/>
      <c r="Z874"/>
    </row>
    <row r="875" spans="2:26" s="52" customFormat="1">
      <c r="B875" s="90"/>
      <c r="Q875"/>
      <c r="R875"/>
      <c r="S875"/>
      <c r="T875"/>
      <c r="U875"/>
      <c r="V875"/>
      <c r="W875"/>
      <c r="X875"/>
      <c r="Y875"/>
      <c r="Z875"/>
    </row>
    <row r="876" spans="2:26" s="52" customFormat="1">
      <c r="B876" s="90"/>
      <c r="Q876"/>
      <c r="R876"/>
      <c r="S876"/>
      <c r="T876"/>
      <c r="U876"/>
      <c r="V876"/>
      <c r="W876"/>
      <c r="X876"/>
      <c r="Y876"/>
      <c r="Z876"/>
    </row>
    <row r="877" spans="2:26" s="52" customFormat="1">
      <c r="Q877"/>
      <c r="R877"/>
      <c r="S877"/>
      <c r="T877"/>
      <c r="U877"/>
      <c r="V877"/>
      <c r="W877"/>
      <c r="X877"/>
      <c r="Y877"/>
      <c r="Z877"/>
    </row>
    <row r="878" spans="2:26" s="52" customFormat="1">
      <c r="Q878"/>
      <c r="R878"/>
      <c r="S878"/>
      <c r="T878"/>
      <c r="U878"/>
      <c r="V878"/>
      <c r="W878"/>
      <c r="X878"/>
      <c r="Y878"/>
      <c r="Z878"/>
    </row>
    <row r="879" spans="2:26" s="52" customFormat="1">
      <c r="Q879"/>
      <c r="R879"/>
      <c r="S879"/>
      <c r="T879"/>
      <c r="U879"/>
      <c r="V879"/>
      <c r="W879"/>
      <c r="X879"/>
      <c r="Y879"/>
      <c r="Z879"/>
    </row>
    <row r="880" spans="2:26" s="52" customFormat="1">
      <c r="Q880"/>
      <c r="R880"/>
      <c r="S880"/>
      <c r="T880"/>
      <c r="U880"/>
      <c r="V880"/>
      <c r="W880"/>
      <c r="X880"/>
      <c r="Y880"/>
      <c r="Z880"/>
    </row>
    <row r="881" spans="17:26" s="52" customFormat="1">
      <c r="Q881"/>
      <c r="R881"/>
      <c r="S881"/>
      <c r="T881"/>
      <c r="U881"/>
      <c r="V881"/>
      <c r="W881"/>
      <c r="X881"/>
      <c r="Y881"/>
      <c r="Z881"/>
    </row>
    <row r="882" spans="17:26" s="52" customFormat="1">
      <c r="Q882"/>
      <c r="R882"/>
      <c r="S882"/>
      <c r="T882"/>
      <c r="U882"/>
      <c r="V882"/>
      <c r="W882"/>
      <c r="X882"/>
      <c r="Y882"/>
      <c r="Z882"/>
    </row>
    <row r="883" spans="17:26" s="52" customFormat="1">
      <c r="Q883"/>
      <c r="R883"/>
      <c r="S883"/>
      <c r="T883"/>
      <c r="U883"/>
      <c r="V883"/>
      <c r="W883"/>
      <c r="X883"/>
      <c r="Y883"/>
      <c r="Z883"/>
    </row>
    <row r="884" spans="17:26" s="52" customFormat="1">
      <c r="Q884"/>
      <c r="R884"/>
      <c r="S884"/>
      <c r="T884"/>
      <c r="U884"/>
      <c r="V884"/>
      <c r="W884"/>
      <c r="X884"/>
      <c r="Y884"/>
      <c r="Z884"/>
    </row>
    <row r="885" spans="17:26" s="52" customFormat="1">
      <c r="Q885"/>
      <c r="R885"/>
      <c r="S885"/>
      <c r="T885"/>
      <c r="U885"/>
      <c r="V885"/>
      <c r="W885"/>
      <c r="X885"/>
      <c r="Y885"/>
      <c r="Z885"/>
    </row>
    <row r="886" spans="17:26" s="52" customFormat="1">
      <c r="Q886"/>
      <c r="R886"/>
      <c r="S886"/>
      <c r="T886"/>
      <c r="U886"/>
      <c r="V886"/>
      <c r="W886"/>
      <c r="X886"/>
      <c r="Y886"/>
      <c r="Z886"/>
    </row>
  </sheetData>
  <mergeCells count="11">
    <mergeCell ref="AB14:AL19"/>
    <mergeCell ref="AB21:AL21"/>
    <mergeCell ref="A1:AM1"/>
    <mergeCell ref="AB2:AH2"/>
    <mergeCell ref="AI2:AJ2"/>
    <mergeCell ref="R8:Z11"/>
    <mergeCell ref="A10:A12"/>
    <mergeCell ref="B10:B11"/>
    <mergeCell ref="C10:C11"/>
    <mergeCell ref="N10:N11"/>
    <mergeCell ref="O10:O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AM886"/>
  <sheetViews>
    <sheetView zoomScaleNormal="100" workbookViewId="0">
      <pane ySplit="12" topLeftCell="A13" activePane="bottomLeft" state="frozen"/>
      <selection activeCell="C13" sqref="C13:O42"/>
      <selection pane="bottomLeft" activeCell="B13" sqref="B13:B708"/>
    </sheetView>
  </sheetViews>
  <sheetFormatPr defaultColWidth="8.85546875" defaultRowHeight="15"/>
  <cols>
    <col min="1" max="1" width="19.28515625" style="52" customWidth="1"/>
    <col min="2" max="2" width="15.42578125" style="52" customWidth="1"/>
    <col min="3" max="3" width="16" style="52" customWidth="1"/>
    <col min="4" max="4" width="14.140625" style="52" hidden="1" customWidth="1"/>
    <col min="5" max="5" width="14" style="52" hidden="1" customWidth="1"/>
    <col min="6" max="6" width="12" style="52" hidden="1" customWidth="1"/>
    <col min="7" max="7" width="11.85546875" style="52" hidden="1" customWidth="1"/>
    <col min="8" max="11" width="9.140625" style="52" hidden="1" customWidth="1"/>
    <col min="12" max="12" width="12.85546875" style="52" hidden="1" customWidth="1"/>
    <col min="13" max="13" width="9.140625" style="52" hidden="1" customWidth="1"/>
    <col min="14" max="14" width="12.85546875" style="52" customWidth="1"/>
    <col min="15" max="15" width="20.85546875" style="52" customWidth="1"/>
    <col min="16" max="16" width="9.140625" style="52" hidden="1" customWidth="1"/>
    <col min="17" max="18" width="9.140625" hidden="1" customWidth="1"/>
    <col min="19" max="19" width="10.140625" hidden="1" customWidth="1"/>
    <col min="20" max="20" width="10.28515625" hidden="1" customWidth="1"/>
    <col min="21" max="22" width="12.5703125" hidden="1" customWidth="1"/>
    <col min="23" max="23" width="15.5703125" hidden="1" customWidth="1"/>
    <col min="24" max="24" width="11.140625" hidden="1" customWidth="1"/>
    <col min="25" max="26" width="9.140625" hidden="1" customWidth="1"/>
    <col min="27" max="27" width="3.42578125" customWidth="1"/>
    <col min="28" max="28" width="9.140625" customWidth="1"/>
    <col min="29" max="29" width="4.140625" customWidth="1"/>
    <col min="31" max="31" width="4.7109375" customWidth="1"/>
    <col min="32" max="32" width="13.5703125" customWidth="1"/>
    <col min="33" max="33" width="5.5703125" customWidth="1"/>
    <col min="34" max="34" width="8.42578125" customWidth="1"/>
    <col min="35" max="35" width="5.140625" customWidth="1"/>
    <col min="37" max="37" width="5" customWidth="1"/>
    <col min="39" max="39" width="7.7109375" customWidth="1"/>
  </cols>
  <sheetData>
    <row r="1" spans="1:39" ht="46.5" customHeight="1" thickBot="1">
      <c r="A1" s="179" t="s">
        <v>146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</row>
    <row r="2" spans="1:39" ht="15.75" thickBot="1">
      <c r="A2" s="51" t="s">
        <v>147</v>
      </c>
      <c r="AB2" s="180" t="s">
        <v>139</v>
      </c>
      <c r="AC2" s="181"/>
      <c r="AD2" s="181"/>
      <c r="AE2" s="181"/>
      <c r="AF2" s="181"/>
      <c r="AG2" s="181"/>
      <c r="AH2" s="182"/>
      <c r="AI2" s="183">
        <v>29</v>
      </c>
      <c r="AJ2" s="184"/>
      <c r="AK2" s="52"/>
      <c r="AL2" s="52"/>
    </row>
    <row r="3" spans="1:39" hidden="1">
      <c r="A3" s="53"/>
      <c r="B3" s="54" t="s">
        <v>94</v>
      </c>
      <c r="C3" s="54" t="s">
        <v>111</v>
      </c>
      <c r="D3" s="54" t="s">
        <v>112</v>
      </c>
      <c r="E3" s="54" t="s">
        <v>113</v>
      </c>
      <c r="F3" s="54" t="s">
        <v>121</v>
      </c>
      <c r="P3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</row>
    <row r="4" spans="1:39" ht="15" hidden="1" customHeight="1">
      <c r="A4" s="53" t="s">
        <v>99</v>
      </c>
      <c r="B4" s="56">
        <v>0</v>
      </c>
      <c r="C4" s="56">
        <v>50</v>
      </c>
      <c r="D4" s="56">
        <v>100</v>
      </c>
      <c r="E4" s="56">
        <v>150</v>
      </c>
      <c r="F4" s="56">
        <v>250</v>
      </c>
      <c r="P4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</row>
    <row r="5" spans="1:39" ht="15" hidden="1" customHeight="1">
      <c r="A5" s="53" t="s">
        <v>100</v>
      </c>
      <c r="B5" s="56">
        <v>50</v>
      </c>
      <c r="C5" s="56">
        <v>100</v>
      </c>
      <c r="D5" s="56">
        <v>150</v>
      </c>
      <c r="E5" s="56">
        <v>250</v>
      </c>
      <c r="F5" s="56">
        <v>999</v>
      </c>
      <c r="P5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</row>
    <row r="6" spans="1:39" ht="15" hidden="1" customHeight="1">
      <c r="A6" s="53" t="s">
        <v>101</v>
      </c>
      <c r="B6" s="56">
        <v>0</v>
      </c>
      <c r="C6" s="56">
        <v>41</v>
      </c>
      <c r="D6" s="56">
        <v>81</v>
      </c>
      <c r="E6" s="56">
        <v>121</v>
      </c>
      <c r="F6" s="56">
        <v>201</v>
      </c>
      <c r="P6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</row>
    <row r="7" spans="1:39" ht="15" hidden="1" customHeight="1">
      <c r="A7" s="53" t="s">
        <v>102</v>
      </c>
      <c r="B7" s="56">
        <v>40</v>
      </c>
      <c r="C7" s="56">
        <v>80</v>
      </c>
      <c r="D7" s="56">
        <v>120</v>
      </c>
      <c r="E7" s="56">
        <v>200</v>
      </c>
      <c r="F7" s="56">
        <v>399</v>
      </c>
      <c r="P7" s="57"/>
      <c r="R7" s="57"/>
      <c r="S7" s="57"/>
      <c r="T7" s="57"/>
      <c r="U7" s="57"/>
      <c r="V7" s="57"/>
      <c r="W7" s="57"/>
      <c r="X7" s="57"/>
      <c r="Y7" s="57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</row>
    <row r="8" spans="1:39" ht="15" customHeight="1">
      <c r="A8" s="51" t="s">
        <v>140</v>
      </c>
      <c r="Q8" s="58"/>
      <c r="R8" s="185" t="s">
        <v>104</v>
      </c>
      <c r="S8" s="185"/>
      <c r="T8" s="185"/>
      <c r="U8" s="185"/>
      <c r="V8" s="185"/>
      <c r="W8" s="185"/>
      <c r="X8" s="185"/>
      <c r="Y8" s="185"/>
      <c r="Z8" s="185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</row>
    <row r="9" spans="1:39" ht="15" customHeight="1" thickBot="1">
      <c r="Q9" s="58"/>
      <c r="R9" s="185"/>
      <c r="S9" s="185"/>
      <c r="T9" s="185"/>
      <c r="U9" s="185"/>
      <c r="V9" s="185"/>
      <c r="W9" s="185"/>
      <c r="X9" s="185"/>
      <c r="Y9" s="185"/>
      <c r="Z9" s="185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</row>
    <row r="10" spans="1:39" ht="15" customHeight="1" thickBot="1">
      <c r="A10" s="186" t="s">
        <v>105</v>
      </c>
      <c r="B10" s="188" t="s">
        <v>106</v>
      </c>
      <c r="C10" s="188" t="s">
        <v>141</v>
      </c>
      <c r="N10" s="192" t="s">
        <v>109</v>
      </c>
      <c r="O10" s="199" t="s">
        <v>148</v>
      </c>
      <c r="Q10" s="58"/>
      <c r="R10" s="185"/>
      <c r="S10" s="185"/>
      <c r="T10" s="185"/>
      <c r="U10" s="185"/>
      <c r="V10" s="185"/>
      <c r="W10" s="185"/>
      <c r="X10" s="185"/>
      <c r="Y10" s="185"/>
      <c r="Z10" s="185"/>
      <c r="AA10" s="52"/>
      <c r="AB10" s="59" t="s">
        <v>94</v>
      </c>
      <c r="AC10" s="60"/>
      <c r="AD10" s="59" t="s">
        <v>95</v>
      </c>
      <c r="AE10" s="60"/>
      <c r="AF10" s="59" t="s">
        <v>96</v>
      </c>
      <c r="AG10" s="60"/>
      <c r="AH10" s="59" t="s">
        <v>97</v>
      </c>
      <c r="AI10" s="60"/>
      <c r="AJ10" s="59" t="s">
        <v>98</v>
      </c>
      <c r="AK10" s="60"/>
    </row>
    <row r="11" spans="1:39" ht="15.75" thickBot="1">
      <c r="A11" s="187"/>
      <c r="B11" s="189"/>
      <c r="C11" s="18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193"/>
      <c r="O11" s="200"/>
      <c r="Q11" s="58"/>
      <c r="R11" s="185"/>
      <c r="S11" s="185"/>
      <c r="T11" s="185"/>
      <c r="U11" s="185"/>
      <c r="V11" s="185"/>
      <c r="W11" s="185"/>
      <c r="X11" s="185"/>
      <c r="Y11" s="185"/>
      <c r="Z11" s="185"/>
      <c r="AA11" s="52"/>
      <c r="AB11" s="61">
        <f>R46/AI2</f>
        <v>1</v>
      </c>
      <c r="AC11" s="60"/>
      <c r="AD11" s="61">
        <f>T46/AI2</f>
        <v>0</v>
      </c>
      <c r="AE11" s="60"/>
      <c r="AF11" s="61">
        <f>V46/AI2</f>
        <v>0</v>
      </c>
      <c r="AG11" s="60"/>
      <c r="AH11" s="61">
        <f>X46/AI2</f>
        <v>0</v>
      </c>
      <c r="AI11" s="60"/>
      <c r="AJ11" s="61">
        <f>Z46/AI2</f>
        <v>0</v>
      </c>
      <c r="AK11" s="60"/>
      <c r="AL11" s="52"/>
      <c r="AM11" s="52"/>
    </row>
    <row r="12" spans="1:39" ht="15.75" thickBot="1">
      <c r="A12" s="187"/>
      <c r="B12" s="62" t="s">
        <v>114</v>
      </c>
      <c r="C12" s="62" t="s">
        <v>114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4" t="s">
        <v>115</v>
      </c>
      <c r="O12" s="201"/>
      <c r="Q12" s="55" t="s">
        <v>116</v>
      </c>
      <c r="R12" s="55" t="s">
        <v>94</v>
      </c>
      <c r="S12" s="55" t="s">
        <v>117</v>
      </c>
      <c r="T12" s="55" t="s">
        <v>111</v>
      </c>
      <c r="U12" s="55" t="s">
        <v>118</v>
      </c>
      <c r="V12" s="55" t="s">
        <v>112</v>
      </c>
      <c r="W12" s="55" t="s">
        <v>119</v>
      </c>
      <c r="X12" s="55" t="s">
        <v>113</v>
      </c>
      <c r="Y12" s="55" t="s">
        <v>120</v>
      </c>
      <c r="Z12" s="55" t="s">
        <v>121</v>
      </c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</row>
    <row r="13" spans="1:39" ht="15.75" thickBot="1">
      <c r="A13" s="65">
        <v>43862</v>
      </c>
      <c r="B13" s="67">
        <f>Parâmetros!J2</f>
        <v>53</v>
      </c>
      <c r="C13" s="106">
        <f>AVERAGE(B13:B36)</f>
        <v>27.916666666666668</v>
      </c>
      <c r="D13" s="107">
        <f t="shared" ref="D13:D41" si="0">(((C13-$B$4)/($B$5-$B$4))*($B$7-$B$6))+$B$6</f>
        <v>22.333333333333336</v>
      </c>
      <c r="E13" s="108" t="str">
        <f>IF(AND(D13&lt;40.008,D13&gt;=0),"1","0")</f>
        <v>1</v>
      </c>
      <c r="F13" s="109">
        <f t="shared" ref="F13:F41" si="1">(((C13-$C$4)/($C$5-$C$4))*($C$7-$C$6))+$C$6</f>
        <v>23.775000000000002</v>
      </c>
      <c r="G13" s="108" t="str">
        <f>IF(AND(F13&lt;80.007,F13&gt;41),"1","0")</f>
        <v>0</v>
      </c>
      <c r="H13" s="109">
        <f t="shared" ref="H13:H41" si="2">(((C13-$D$4)/($D$5-$D$4))*($D$7-$D$6))+$D$6</f>
        <v>24.774999999999999</v>
      </c>
      <c r="I13" s="108" t="str">
        <f>IF(AND(H13&lt;120.007,H13&gt;81),"1","0")</f>
        <v>0</v>
      </c>
      <c r="J13" s="109">
        <f t="shared" ref="J13:J41" si="3">(((C13-$E$4)/($E$5-$E$4))*($E$7-$E$6))+$E$6</f>
        <v>24.554166666666674</v>
      </c>
      <c r="K13" s="108" t="str">
        <f>IF(AND(J13&lt;200.007,J13&gt;121),"1","0")</f>
        <v>0</v>
      </c>
      <c r="L13" s="109">
        <f t="shared" ref="L13:L41" si="4">(((C13-$F$4)/($F$5-$F$4))*($F$7-$F$6))+$F$6</f>
        <v>142.29172229639519</v>
      </c>
      <c r="M13" s="66" t="str">
        <f>IF(AND(L13&lt;399.67673,L13&gt;201),"1","0")</f>
        <v>0</v>
      </c>
      <c r="N13" s="70">
        <f t="shared" ref="N13:N41" si="5">(D13*E13)+(F13*G13)+(H13*I13)+(J13*K13)+(L13*M13)</f>
        <v>22.333333333333336</v>
      </c>
      <c r="O13" s="77">
        <v>120</v>
      </c>
      <c r="Q13" s="71" t="str">
        <f>IF(AND(N13&lt;40.5,N13&gt;=0),"1","0")</f>
        <v>1</v>
      </c>
      <c r="R13" s="71">
        <f t="shared" ref="R13:R41" si="6">Q13*1</f>
        <v>1</v>
      </c>
      <c r="S13" s="71" t="str">
        <f>IF(AND(N13&lt;80.5,N13&gt;=40.5),"1","0")</f>
        <v>0</v>
      </c>
      <c r="T13" s="71">
        <f t="shared" ref="T13:T41" si="7">S13*1</f>
        <v>0</v>
      </c>
      <c r="U13" s="71" t="str">
        <f>IF(AND(N13&lt;120.5,N13&gt;=80.5),"1","0")</f>
        <v>0</v>
      </c>
      <c r="V13" s="71">
        <f t="shared" ref="V13:V41" si="8">U13*1</f>
        <v>0</v>
      </c>
      <c r="W13" s="71" t="str">
        <f>IF(AND(N13&lt;200.5,N13&gt;=120.5),"1","0")</f>
        <v>0</v>
      </c>
      <c r="X13" s="71">
        <f t="shared" ref="X13:X41" si="9">W13*1</f>
        <v>0</v>
      </c>
      <c r="Y13" s="71" t="str">
        <f>IF(AND(N13&lt;999,N13&gt;=200.5),"1","0")</f>
        <v>0</v>
      </c>
      <c r="Z13" s="71">
        <f t="shared" ref="Z13:Z41" si="10">Y13*1</f>
        <v>0</v>
      </c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</row>
    <row r="14" spans="1:39">
      <c r="A14" s="72">
        <v>43863</v>
      </c>
      <c r="B14" s="74">
        <f>Parâmetros!J3</f>
        <v>31</v>
      </c>
      <c r="C14" s="97">
        <f>AVERAGE(B37:B60)</f>
        <v>23.625</v>
      </c>
      <c r="D14" s="101">
        <f t="shared" si="0"/>
        <v>18.899999999999999</v>
      </c>
      <c r="E14" s="60" t="str">
        <f t="shared" ref="E14:E41" si="11">IF(AND(D14&lt;40.008,D14&gt;=0),"1","0")</f>
        <v>1</v>
      </c>
      <c r="F14" s="69">
        <f t="shared" si="1"/>
        <v>20.427500000000002</v>
      </c>
      <c r="G14" s="60" t="str">
        <f t="shared" ref="G14:G41" si="12">IF(AND(F14&lt;80.007,F14&gt;41),"1","0")</f>
        <v>0</v>
      </c>
      <c r="H14" s="69">
        <f t="shared" si="2"/>
        <v>21.427499999999995</v>
      </c>
      <c r="I14" s="60" t="str">
        <f t="shared" ref="I14:I41" si="13">IF(AND(H14&lt;120.007,H14&gt;81),"1","0")</f>
        <v>0</v>
      </c>
      <c r="J14" s="69">
        <f t="shared" si="3"/>
        <v>21.163750000000007</v>
      </c>
      <c r="K14" s="60" t="str">
        <f t="shared" ref="K14:K41" si="14">IF(AND(J14&lt;200.007,J14&gt;121),"1","0")</f>
        <v>0</v>
      </c>
      <c r="L14" s="69">
        <f t="shared" si="4"/>
        <v>141.1572096128171</v>
      </c>
      <c r="M14" s="73" t="str">
        <f t="shared" ref="M14:M41" si="15">IF(AND(L14&lt;399.67673,L14&gt;201),"1","0")</f>
        <v>0</v>
      </c>
      <c r="N14" s="76">
        <f t="shared" si="5"/>
        <v>18.899999999999999</v>
      </c>
      <c r="O14" s="77">
        <v>120</v>
      </c>
      <c r="Q14" s="71" t="str">
        <f t="shared" ref="Q14:Q41" si="16">IF(AND(N14&lt;40.5,N14&gt;=0),"1","0")</f>
        <v>1</v>
      </c>
      <c r="R14" s="71">
        <f t="shared" si="6"/>
        <v>1</v>
      </c>
      <c r="S14" s="71" t="str">
        <f t="shared" ref="S14:S41" si="17">IF(AND(N14&lt;80.5,N14&gt;=40.5),"1","0")</f>
        <v>0</v>
      </c>
      <c r="T14" s="71">
        <f t="shared" si="7"/>
        <v>0</v>
      </c>
      <c r="U14" s="71" t="str">
        <f t="shared" ref="U14:U41" si="18">IF(AND(N14&lt;120.5,N14&gt;=80.5),"1","0")</f>
        <v>0</v>
      </c>
      <c r="V14" s="71">
        <f t="shared" si="8"/>
        <v>0</v>
      </c>
      <c r="W14" s="71" t="str">
        <f t="shared" ref="W14:W41" si="19">IF(AND(N14&lt;200.5,N14&gt;=120.5),"1","0")</f>
        <v>0</v>
      </c>
      <c r="X14" s="71">
        <f t="shared" si="9"/>
        <v>0</v>
      </c>
      <c r="Y14" s="71" t="str">
        <f t="shared" ref="Y14:Y41" si="20">IF(AND(N14&lt;999,N14&gt;=200.5),"1","0")</f>
        <v>0</v>
      </c>
      <c r="Z14" s="71">
        <f t="shared" si="10"/>
        <v>0</v>
      </c>
      <c r="AA14" s="52"/>
      <c r="AB14" s="167" t="s">
        <v>143</v>
      </c>
      <c r="AC14" s="168"/>
      <c r="AD14" s="168"/>
      <c r="AE14" s="168"/>
      <c r="AF14" s="168"/>
      <c r="AG14" s="168"/>
      <c r="AH14" s="168"/>
      <c r="AI14" s="168"/>
      <c r="AJ14" s="168"/>
      <c r="AK14" s="168"/>
      <c r="AL14" s="169"/>
      <c r="AM14" s="52"/>
    </row>
    <row r="15" spans="1:39">
      <c r="A15" s="72">
        <v>43864</v>
      </c>
      <c r="B15" s="74">
        <f>Parâmetros!J4</f>
        <v>35</v>
      </c>
      <c r="C15" s="97">
        <f>AVERAGE(B61:B84)</f>
        <v>23.166666666666668</v>
      </c>
      <c r="D15" s="101">
        <f t="shared" si="0"/>
        <v>18.533333333333335</v>
      </c>
      <c r="E15" s="60" t="str">
        <f t="shared" si="11"/>
        <v>1</v>
      </c>
      <c r="F15" s="69">
        <f t="shared" si="1"/>
        <v>20.07</v>
      </c>
      <c r="G15" s="60" t="str">
        <f t="shared" si="12"/>
        <v>0</v>
      </c>
      <c r="H15" s="69">
        <f t="shared" si="2"/>
        <v>21.07</v>
      </c>
      <c r="I15" s="60" t="str">
        <f t="shared" si="13"/>
        <v>0</v>
      </c>
      <c r="J15" s="69">
        <f t="shared" si="3"/>
        <v>20.801666666666662</v>
      </c>
      <c r="K15" s="60" t="str">
        <f t="shared" si="14"/>
        <v>0</v>
      </c>
      <c r="L15" s="69">
        <f t="shared" si="4"/>
        <v>141.03604806408543</v>
      </c>
      <c r="M15" s="73" t="str">
        <f t="shared" si="15"/>
        <v>0</v>
      </c>
      <c r="N15" s="76">
        <f t="shared" si="5"/>
        <v>18.533333333333335</v>
      </c>
      <c r="O15" s="77">
        <v>120</v>
      </c>
      <c r="Q15" s="71" t="str">
        <f t="shared" si="16"/>
        <v>1</v>
      </c>
      <c r="R15" s="71">
        <f t="shared" si="6"/>
        <v>1</v>
      </c>
      <c r="S15" s="71" t="str">
        <f t="shared" si="17"/>
        <v>0</v>
      </c>
      <c r="T15" s="71">
        <f t="shared" si="7"/>
        <v>0</v>
      </c>
      <c r="U15" s="71" t="str">
        <f t="shared" si="18"/>
        <v>0</v>
      </c>
      <c r="V15" s="71">
        <f t="shared" si="8"/>
        <v>0</v>
      </c>
      <c r="W15" s="71" t="str">
        <f t="shared" si="19"/>
        <v>0</v>
      </c>
      <c r="X15" s="71">
        <f t="shared" si="9"/>
        <v>0</v>
      </c>
      <c r="Y15" s="71" t="str">
        <f t="shared" si="20"/>
        <v>0</v>
      </c>
      <c r="Z15" s="71">
        <f t="shared" si="10"/>
        <v>0</v>
      </c>
      <c r="AA15" s="52"/>
      <c r="AB15" s="170"/>
      <c r="AC15" s="171"/>
      <c r="AD15" s="171"/>
      <c r="AE15" s="171"/>
      <c r="AF15" s="171"/>
      <c r="AG15" s="171"/>
      <c r="AH15" s="171"/>
      <c r="AI15" s="171"/>
      <c r="AJ15" s="171"/>
      <c r="AK15" s="171"/>
      <c r="AL15" s="172"/>
      <c r="AM15" s="52"/>
    </row>
    <row r="16" spans="1:39">
      <c r="A16" s="72">
        <v>43865</v>
      </c>
      <c r="B16" s="74">
        <f>Parâmetros!J5</f>
        <v>35</v>
      </c>
      <c r="C16" s="97">
        <f>AVERAGE(B85:B108)</f>
        <v>15.791666666666666</v>
      </c>
      <c r="D16" s="101">
        <f t="shared" si="0"/>
        <v>12.633333333333333</v>
      </c>
      <c r="E16" s="60" t="str">
        <f t="shared" si="11"/>
        <v>1</v>
      </c>
      <c r="F16" s="69">
        <f t="shared" si="1"/>
        <v>14.317499999999999</v>
      </c>
      <c r="G16" s="60" t="str">
        <f t="shared" si="12"/>
        <v>0</v>
      </c>
      <c r="H16" s="69">
        <f t="shared" si="2"/>
        <v>15.31750000000001</v>
      </c>
      <c r="I16" s="60" t="str">
        <f t="shared" si="13"/>
        <v>0</v>
      </c>
      <c r="J16" s="69">
        <f t="shared" si="3"/>
        <v>14.975416666666646</v>
      </c>
      <c r="K16" s="60" t="str">
        <f t="shared" si="14"/>
        <v>0</v>
      </c>
      <c r="L16" s="69">
        <f t="shared" si="4"/>
        <v>139.08644859813086</v>
      </c>
      <c r="M16" s="73" t="str">
        <f t="shared" si="15"/>
        <v>0</v>
      </c>
      <c r="N16" s="76">
        <f t="shared" si="5"/>
        <v>12.633333333333333</v>
      </c>
      <c r="O16" s="77">
        <v>120</v>
      </c>
      <c r="Q16" s="71" t="str">
        <f t="shared" si="16"/>
        <v>1</v>
      </c>
      <c r="R16" s="71">
        <f t="shared" si="6"/>
        <v>1</v>
      </c>
      <c r="S16" s="71" t="str">
        <f t="shared" si="17"/>
        <v>0</v>
      </c>
      <c r="T16" s="71">
        <f t="shared" si="7"/>
        <v>0</v>
      </c>
      <c r="U16" s="71" t="str">
        <f t="shared" si="18"/>
        <v>0</v>
      </c>
      <c r="V16" s="71">
        <f t="shared" si="8"/>
        <v>0</v>
      </c>
      <c r="W16" s="71" t="str">
        <f t="shared" si="19"/>
        <v>0</v>
      </c>
      <c r="X16" s="71">
        <f t="shared" si="9"/>
        <v>0</v>
      </c>
      <c r="Y16" s="71" t="str">
        <f t="shared" si="20"/>
        <v>0</v>
      </c>
      <c r="Z16" s="71">
        <f t="shared" si="10"/>
        <v>0</v>
      </c>
      <c r="AA16" s="52"/>
      <c r="AB16" s="170"/>
      <c r="AC16" s="171"/>
      <c r="AD16" s="171"/>
      <c r="AE16" s="171"/>
      <c r="AF16" s="171"/>
      <c r="AG16" s="171"/>
      <c r="AH16" s="171"/>
      <c r="AI16" s="171"/>
      <c r="AJ16" s="171"/>
      <c r="AK16" s="171"/>
      <c r="AL16" s="172"/>
      <c r="AM16" s="52"/>
    </row>
    <row r="17" spans="1:39">
      <c r="A17" s="72">
        <v>43866</v>
      </c>
      <c r="B17" s="74">
        <f>Parâmetros!J6</f>
        <v>50</v>
      </c>
      <c r="C17" s="97">
        <f>AVERAGE(B109:B132)</f>
        <v>19.625</v>
      </c>
      <c r="D17" s="101">
        <f t="shared" si="0"/>
        <v>15.700000000000001</v>
      </c>
      <c r="E17" s="60" t="str">
        <f t="shared" si="11"/>
        <v>1</v>
      </c>
      <c r="F17" s="69">
        <f t="shared" si="1"/>
        <v>17.307499999999997</v>
      </c>
      <c r="G17" s="60" t="str">
        <f t="shared" si="12"/>
        <v>0</v>
      </c>
      <c r="H17" s="69">
        <f t="shared" si="2"/>
        <v>18.307500000000005</v>
      </c>
      <c r="I17" s="60" t="str">
        <f t="shared" si="13"/>
        <v>0</v>
      </c>
      <c r="J17" s="69">
        <f t="shared" si="3"/>
        <v>18.003749999999997</v>
      </c>
      <c r="K17" s="60" t="str">
        <f t="shared" si="14"/>
        <v>0</v>
      </c>
      <c r="L17" s="69">
        <f t="shared" si="4"/>
        <v>140.09979973297729</v>
      </c>
      <c r="M17" s="73" t="str">
        <f t="shared" si="15"/>
        <v>0</v>
      </c>
      <c r="N17" s="76">
        <f t="shared" si="5"/>
        <v>15.700000000000001</v>
      </c>
      <c r="O17" s="77">
        <v>120</v>
      </c>
      <c r="Q17" s="71" t="str">
        <f t="shared" si="16"/>
        <v>1</v>
      </c>
      <c r="R17" s="71">
        <f t="shared" si="6"/>
        <v>1</v>
      </c>
      <c r="S17" s="71" t="str">
        <f t="shared" si="17"/>
        <v>0</v>
      </c>
      <c r="T17" s="71">
        <f t="shared" si="7"/>
        <v>0</v>
      </c>
      <c r="U17" s="71" t="str">
        <f t="shared" si="18"/>
        <v>0</v>
      </c>
      <c r="V17" s="71">
        <f t="shared" si="8"/>
        <v>0</v>
      </c>
      <c r="W17" s="71" t="str">
        <f t="shared" si="19"/>
        <v>0</v>
      </c>
      <c r="X17" s="71">
        <f t="shared" si="9"/>
        <v>0</v>
      </c>
      <c r="Y17" s="71" t="str">
        <f t="shared" si="20"/>
        <v>0</v>
      </c>
      <c r="Z17" s="71">
        <f t="shared" si="10"/>
        <v>0</v>
      </c>
      <c r="AA17" s="52"/>
      <c r="AB17" s="170"/>
      <c r="AC17" s="171"/>
      <c r="AD17" s="171"/>
      <c r="AE17" s="171"/>
      <c r="AF17" s="171"/>
      <c r="AG17" s="171"/>
      <c r="AH17" s="171"/>
      <c r="AI17" s="171"/>
      <c r="AJ17" s="171"/>
      <c r="AK17" s="171"/>
      <c r="AL17" s="172"/>
      <c r="AM17" s="52"/>
    </row>
    <row r="18" spans="1:39">
      <c r="A18" s="72">
        <v>43867</v>
      </c>
      <c r="B18" s="74">
        <f>Parâmetros!J7</f>
        <v>44</v>
      </c>
      <c r="C18" s="97">
        <f>AVERAGE(B133:B156)</f>
        <v>22.416666666666668</v>
      </c>
      <c r="D18" s="101">
        <f t="shared" si="0"/>
        <v>17.933333333333334</v>
      </c>
      <c r="E18" s="60" t="str">
        <f t="shared" si="11"/>
        <v>1</v>
      </c>
      <c r="F18" s="69">
        <f t="shared" si="1"/>
        <v>19.484999999999999</v>
      </c>
      <c r="G18" s="60" t="str">
        <f t="shared" si="12"/>
        <v>0</v>
      </c>
      <c r="H18" s="69">
        <f t="shared" si="2"/>
        <v>20.485000000000007</v>
      </c>
      <c r="I18" s="60" t="str">
        <f t="shared" si="13"/>
        <v>0</v>
      </c>
      <c r="J18" s="69">
        <f t="shared" si="3"/>
        <v>20.209166666666661</v>
      </c>
      <c r="K18" s="60" t="str">
        <f t="shared" si="14"/>
        <v>0</v>
      </c>
      <c r="L18" s="69">
        <f t="shared" si="4"/>
        <v>140.83778371161549</v>
      </c>
      <c r="M18" s="73" t="str">
        <f t="shared" si="15"/>
        <v>0</v>
      </c>
      <c r="N18" s="76">
        <f t="shared" si="5"/>
        <v>17.933333333333334</v>
      </c>
      <c r="O18" s="77">
        <v>120</v>
      </c>
      <c r="Q18" s="71" t="str">
        <f t="shared" si="16"/>
        <v>1</v>
      </c>
      <c r="R18" s="71">
        <f t="shared" si="6"/>
        <v>1</v>
      </c>
      <c r="S18" s="71" t="str">
        <f t="shared" si="17"/>
        <v>0</v>
      </c>
      <c r="T18" s="71">
        <f t="shared" si="7"/>
        <v>0</v>
      </c>
      <c r="U18" s="71" t="str">
        <f t="shared" si="18"/>
        <v>0</v>
      </c>
      <c r="V18" s="71">
        <f t="shared" si="8"/>
        <v>0</v>
      </c>
      <c r="W18" s="71" t="str">
        <f t="shared" si="19"/>
        <v>0</v>
      </c>
      <c r="X18" s="71">
        <f t="shared" si="9"/>
        <v>0</v>
      </c>
      <c r="Y18" s="71" t="str">
        <f t="shared" si="20"/>
        <v>0</v>
      </c>
      <c r="Z18" s="71">
        <f t="shared" si="10"/>
        <v>0</v>
      </c>
      <c r="AA18" s="52"/>
      <c r="AB18" s="170"/>
      <c r="AC18" s="171"/>
      <c r="AD18" s="171"/>
      <c r="AE18" s="171"/>
      <c r="AF18" s="171"/>
      <c r="AG18" s="171"/>
      <c r="AH18" s="171"/>
      <c r="AI18" s="171"/>
      <c r="AJ18" s="171"/>
      <c r="AK18" s="171"/>
      <c r="AL18" s="172"/>
      <c r="AM18" s="52"/>
    </row>
    <row r="19" spans="1:39" ht="15.75" thickBot="1">
      <c r="A19" s="72">
        <v>43868</v>
      </c>
      <c r="B19" s="74">
        <f>Parâmetros!J8</f>
        <v>40</v>
      </c>
      <c r="C19" s="97">
        <f>AVERAGE(B157:B180)</f>
        <v>14.041666666666666</v>
      </c>
      <c r="D19" s="101">
        <f t="shared" si="0"/>
        <v>11.233333333333333</v>
      </c>
      <c r="E19" s="60" t="str">
        <f t="shared" si="11"/>
        <v>1</v>
      </c>
      <c r="F19" s="69">
        <f t="shared" si="1"/>
        <v>12.952499999999997</v>
      </c>
      <c r="G19" s="60" t="str">
        <f t="shared" si="12"/>
        <v>0</v>
      </c>
      <c r="H19" s="69">
        <f t="shared" si="2"/>
        <v>13.952500000000001</v>
      </c>
      <c r="I19" s="60" t="str">
        <f t="shared" si="13"/>
        <v>0</v>
      </c>
      <c r="J19" s="69">
        <f t="shared" si="3"/>
        <v>13.592916666666667</v>
      </c>
      <c r="K19" s="60" t="str">
        <f t="shared" si="14"/>
        <v>0</v>
      </c>
      <c r="L19" s="69">
        <f t="shared" si="4"/>
        <v>138.62383177570092</v>
      </c>
      <c r="M19" s="73" t="str">
        <f t="shared" si="15"/>
        <v>0</v>
      </c>
      <c r="N19" s="76">
        <f t="shared" si="5"/>
        <v>11.233333333333333</v>
      </c>
      <c r="O19" s="77">
        <v>120</v>
      </c>
      <c r="Q19" s="71" t="str">
        <f t="shared" si="16"/>
        <v>1</v>
      </c>
      <c r="R19" s="71">
        <f t="shared" si="6"/>
        <v>1</v>
      </c>
      <c r="S19" s="71" t="str">
        <f t="shared" si="17"/>
        <v>0</v>
      </c>
      <c r="T19" s="71">
        <f t="shared" si="7"/>
        <v>0</v>
      </c>
      <c r="U19" s="71" t="str">
        <f t="shared" si="18"/>
        <v>0</v>
      </c>
      <c r="V19" s="71">
        <f t="shared" si="8"/>
        <v>0</v>
      </c>
      <c r="W19" s="71" t="str">
        <f t="shared" si="19"/>
        <v>0</v>
      </c>
      <c r="X19" s="71">
        <f t="shared" si="9"/>
        <v>0</v>
      </c>
      <c r="Y19" s="71" t="str">
        <f t="shared" si="20"/>
        <v>0</v>
      </c>
      <c r="Z19" s="71">
        <f t="shared" si="10"/>
        <v>0</v>
      </c>
      <c r="AA19" s="52"/>
      <c r="AB19" s="173"/>
      <c r="AC19" s="174"/>
      <c r="AD19" s="174"/>
      <c r="AE19" s="174"/>
      <c r="AF19" s="174"/>
      <c r="AG19" s="174"/>
      <c r="AH19" s="174"/>
      <c r="AI19" s="174"/>
      <c r="AJ19" s="174"/>
      <c r="AK19" s="174"/>
      <c r="AL19" s="175"/>
      <c r="AM19" s="52"/>
    </row>
    <row r="20" spans="1:39" ht="15.75" thickBot="1">
      <c r="A20" s="72">
        <v>43869</v>
      </c>
      <c r="B20" s="74">
        <f>Parâmetros!J9</f>
        <v>48</v>
      </c>
      <c r="C20" s="97">
        <f>AVERAGE(B181:B204)</f>
        <v>11.291666666666666</v>
      </c>
      <c r="D20" s="101">
        <f t="shared" si="0"/>
        <v>9.0333333333333332</v>
      </c>
      <c r="E20" s="60" t="str">
        <f t="shared" si="11"/>
        <v>1</v>
      </c>
      <c r="F20" s="69">
        <f t="shared" si="1"/>
        <v>10.807500000000001</v>
      </c>
      <c r="G20" s="60" t="str">
        <f t="shared" si="12"/>
        <v>0</v>
      </c>
      <c r="H20" s="69">
        <f t="shared" si="2"/>
        <v>11.807500000000005</v>
      </c>
      <c r="I20" s="60" t="str">
        <f t="shared" si="13"/>
        <v>0</v>
      </c>
      <c r="J20" s="69">
        <f t="shared" si="3"/>
        <v>11.420416666666654</v>
      </c>
      <c r="K20" s="60" t="str">
        <f t="shared" si="14"/>
        <v>0</v>
      </c>
      <c r="L20" s="69">
        <f t="shared" si="4"/>
        <v>137.89686248331108</v>
      </c>
      <c r="M20" s="73" t="str">
        <f t="shared" si="15"/>
        <v>0</v>
      </c>
      <c r="N20" s="76">
        <f t="shared" si="5"/>
        <v>9.0333333333333332</v>
      </c>
      <c r="O20" s="77">
        <v>120</v>
      </c>
      <c r="Q20" s="71" t="str">
        <f t="shared" si="16"/>
        <v>1</v>
      </c>
      <c r="R20" s="71">
        <f t="shared" si="6"/>
        <v>1</v>
      </c>
      <c r="S20" s="71" t="str">
        <f t="shared" si="17"/>
        <v>0</v>
      </c>
      <c r="T20" s="71">
        <f t="shared" si="7"/>
        <v>0</v>
      </c>
      <c r="U20" s="71" t="str">
        <f t="shared" si="18"/>
        <v>0</v>
      </c>
      <c r="V20" s="71">
        <f t="shared" si="8"/>
        <v>0</v>
      </c>
      <c r="W20" s="71" t="str">
        <f t="shared" si="19"/>
        <v>0</v>
      </c>
      <c r="X20" s="71">
        <f t="shared" si="9"/>
        <v>0</v>
      </c>
      <c r="Y20" s="71" t="str">
        <f t="shared" si="20"/>
        <v>0</v>
      </c>
      <c r="Z20" s="71">
        <f t="shared" si="10"/>
        <v>0</v>
      </c>
      <c r="AA20" s="52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52"/>
    </row>
    <row r="21" spans="1:39" ht="15.75" customHeight="1" thickBot="1">
      <c r="A21" s="72">
        <v>43870</v>
      </c>
      <c r="B21" s="74">
        <f>Parâmetros!J10</f>
        <v>46</v>
      </c>
      <c r="C21" s="97">
        <f>AVERAGE(B205:B228)</f>
        <v>10.583333333333334</v>
      </c>
      <c r="D21" s="101">
        <f t="shared" si="0"/>
        <v>8.4666666666666668</v>
      </c>
      <c r="E21" s="60" t="str">
        <f t="shared" si="11"/>
        <v>1</v>
      </c>
      <c r="F21" s="69">
        <f t="shared" si="1"/>
        <v>10.254999999999999</v>
      </c>
      <c r="G21" s="60" t="str">
        <f t="shared" si="12"/>
        <v>0</v>
      </c>
      <c r="H21" s="69">
        <f t="shared" si="2"/>
        <v>11.254999999999995</v>
      </c>
      <c r="I21" s="60" t="str">
        <f t="shared" si="13"/>
        <v>0</v>
      </c>
      <c r="J21" s="69">
        <f t="shared" si="3"/>
        <v>10.860833333333346</v>
      </c>
      <c r="K21" s="60" t="str">
        <f t="shared" si="14"/>
        <v>0</v>
      </c>
      <c r="L21" s="69">
        <f t="shared" si="4"/>
        <v>137.70961281708946</v>
      </c>
      <c r="M21" s="73" t="str">
        <f t="shared" si="15"/>
        <v>0</v>
      </c>
      <c r="N21" s="76">
        <f t="shared" si="5"/>
        <v>8.4666666666666668</v>
      </c>
      <c r="O21" s="77">
        <v>120</v>
      </c>
      <c r="Q21" s="71" t="str">
        <f t="shared" si="16"/>
        <v>1</v>
      </c>
      <c r="R21" s="71">
        <f t="shared" si="6"/>
        <v>1</v>
      </c>
      <c r="S21" s="71" t="str">
        <f t="shared" si="17"/>
        <v>0</v>
      </c>
      <c r="T21" s="71">
        <f t="shared" si="7"/>
        <v>0</v>
      </c>
      <c r="U21" s="71" t="str">
        <f t="shared" si="18"/>
        <v>0</v>
      </c>
      <c r="V21" s="71">
        <f t="shared" si="8"/>
        <v>0</v>
      </c>
      <c r="W21" s="71" t="str">
        <f t="shared" si="19"/>
        <v>0</v>
      </c>
      <c r="X21" s="71">
        <f t="shared" si="9"/>
        <v>0</v>
      </c>
      <c r="Y21" s="71" t="str">
        <f t="shared" si="20"/>
        <v>0</v>
      </c>
      <c r="Z21" s="71">
        <f t="shared" si="10"/>
        <v>0</v>
      </c>
      <c r="AA21" s="52"/>
      <c r="AB21" s="176" t="s">
        <v>123</v>
      </c>
      <c r="AC21" s="177"/>
      <c r="AD21" s="177"/>
      <c r="AE21" s="177"/>
      <c r="AF21" s="177"/>
      <c r="AG21" s="177"/>
      <c r="AH21" s="177"/>
      <c r="AI21" s="177"/>
      <c r="AJ21" s="177"/>
      <c r="AK21" s="177"/>
      <c r="AL21" s="178"/>
      <c r="AM21" s="52"/>
    </row>
    <row r="22" spans="1:39">
      <c r="A22" s="72">
        <v>43871</v>
      </c>
      <c r="B22" s="74">
        <f>Parâmetros!J11</f>
        <v>86</v>
      </c>
      <c r="C22" s="97">
        <f>AVERAGE(B229:B252)</f>
        <v>1.4583333333333333</v>
      </c>
      <c r="D22" s="101">
        <f t="shared" si="0"/>
        <v>1.1666666666666665</v>
      </c>
      <c r="E22" s="60" t="str">
        <f t="shared" si="11"/>
        <v>1</v>
      </c>
      <c r="F22" s="69">
        <f t="shared" si="1"/>
        <v>3.1375000000000028</v>
      </c>
      <c r="G22" s="60" t="str">
        <f t="shared" si="12"/>
        <v>0</v>
      </c>
      <c r="H22" s="69">
        <f t="shared" si="2"/>
        <v>4.1375000000000028</v>
      </c>
      <c r="I22" s="60" t="str">
        <f t="shared" si="13"/>
        <v>0</v>
      </c>
      <c r="J22" s="69">
        <f t="shared" si="3"/>
        <v>3.6520833333333371</v>
      </c>
      <c r="K22" s="60" t="str">
        <f t="shared" si="14"/>
        <v>0</v>
      </c>
      <c r="L22" s="69">
        <f t="shared" si="4"/>
        <v>135.29739652870495</v>
      </c>
      <c r="M22" s="73" t="str">
        <f t="shared" si="15"/>
        <v>0</v>
      </c>
      <c r="N22" s="76">
        <f t="shared" si="5"/>
        <v>1.1666666666666665</v>
      </c>
      <c r="O22" s="77">
        <v>120</v>
      </c>
      <c r="Q22" s="71" t="str">
        <f t="shared" si="16"/>
        <v>1</v>
      </c>
      <c r="R22" s="71">
        <f t="shared" si="6"/>
        <v>1</v>
      </c>
      <c r="S22" s="71" t="str">
        <f t="shared" si="17"/>
        <v>0</v>
      </c>
      <c r="T22" s="71">
        <f t="shared" si="7"/>
        <v>0</v>
      </c>
      <c r="U22" s="71" t="str">
        <f t="shared" si="18"/>
        <v>0</v>
      </c>
      <c r="V22" s="71">
        <f t="shared" si="8"/>
        <v>0</v>
      </c>
      <c r="W22" s="71" t="str">
        <f t="shared" si="19"/>
        <v>0</v>
      </c>
      <c r="X22" s="71">
        <f t="shared" si="9"/>
        <v>0</v>
      </c>
      <c r="Y22" s="71" t="str">
        <f t="shared" si="20"/>
        <v>0</v>
      </c>
      <c r="Z22" s="71">
        <f t="shared" si="10"/>
        <v>0</v>
      </c>
      <c r="AA22" s="52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52"/>
    </row>
    <row r="23" spans="1:39">
      <c r="A23" s="72">
        <v>43872</v>
      </c>
      <c r="B23" s="74">
        <f>Parâmetros!J12</f>
        <v>28</v>
      </c>
      <c r="C23" s="97">
        <f>AVERAGE(B253:B276)</f>
        <v>10.083333333333334</v>
      </c>
      <c r="D23" s="101">
        <f t="shared" si="0"/>
        <v>8.0666666666666682</v>
      </c>
      <c r="E23" s="60" t="str">
        <f t="shared" si="11"/>
        <v>1</v>
      </c>
      <c r="F23" s="69">
        <f t="shared" si="1"/>
        <v>9.8649999999999984</v>
      </c>
      <c r="G23" s="60" t="str">
        <f t="shared" si="12"/>
        <v>0</v>
      </c>
      <c r="H23" s="69">
        <f t="shared" si="2"/>
        <v>10.864999999999995</v>
      </c>
      <c r="I23" s="60" t="str">
        <f t="shared" si="13"/>
        <v>0</v>
      </c>
      <c r="J23" s="69">
        <f t="shared" si="3"/>
        <v>10.465833333333336</v>
      </c>
      <c r="K23" s="60" t="str">
        <f t="shared" si="14"/>
        <v>0</v>
      </c>
      <c r="L23" s="69">
        <f t="shared" si="4"/>
        <v>137.57743658210947</v>
      </c>
      <c r="M23" s="73" t="str">
        <f t="shared" si="15"/>
        <v>0</v>
      </c>
      <c r="N23" s="76">
        <f t="shared" si="5"/>
        <v>8.0666666666666682</v>
      </c>
      <c r="O23" s="77">
        <v>120</v>
      </c>
      <c r="Q23" s="71" t="str">
        <f t="shared" si="16"/>
        <v>1</v>
      </c>
      <c r="R23" s="71">
        <f t="shared" si="6"/>
        <v>1</v>
      </c>
      <c r="S23" s="71" t="str">
        <f t="shared" si="17"/>
        <v>0</v>
      </c>
      <c r="T23" s="71">
        <f t="shared" si="7"/>
        <v>0</v>
      </c>
      <c r="U23" s="71" t="str">
        <f t="shared" si="18"/>
        <v>0</v>
      </c>
      <c r="V23" s="71">
        <f t="shared" si="8"/>
        <v>0</v>
      </c>
      <c r="W23" s="71" t="str">
        <f t="shared" si="19"/>
        <v>0</v>
      </c>
      <c r="X23" s="71">
        <f t="shared" si="9"/>
        <v>0</v>
      </c>
      <c r="Y23" s="71" t="str">
        <f t="shared" si="20"/>
        <v>0</v>
      </c>
      <c r="Z23" s="71">
        <f t="shared" si="10"/>
        <v>0</v>
      </c>
      <c r="AA23" s="52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52"/>
    </row>
    <row r="24" spans="1:39">
      <c r="A24" s="72">
        <v>43873</v>
      </c>
      <c r="B24" s="74">
        <f>Parâmetros!J13</f>
        <v>9</v>
      </c>
      <c r="C24" s="97">
        <f>AVERAGE(B277:B300)</f>
        <v>14.125</v>
      </c>
      <c r="D24" s="101">
        <f t="shared" si="0"/>
        <v>11.299999999999999</v>
      </c>
      <c r="E24" s="60" t="str">
        <f t="shared" si="11"/>
        <v>1</v>
      </c>
      <c r="F24" s="69">
        <f t="shared" si="1"/>
        <v>13.017499999999998</v>
      </c>
      <c r="G24" s="60" t="str">
        <f t="shared" si="12"/>
        <v>0</v>
      </c>
      <c r="H24" s="69">
        <f t="shared" si="2"/>
        <v>14.017499999999998</v>
      </c>
      <c r="I24" s="60" t="str">
        <f t="shared" si="13"/>
        <v>0</v>
      </c>
      <c r="J24" s="69">
        <f t="shared" si="3"/>
        <v>13.658750000000012</v>
      </c>
      <c r="K24" s="60" t="str">
        <f t="shared" si="14"/>
        <v>0</v>
      </c>
      <c r="L24" s="69">
        <f t="shared" si="4"/>
        <v>138.64586114819758</v>
      </c>
      <c r="M24" s="73" t="str">
        <f t="shared" si="15"/>
        <v>0</v>
      </c>
      <c r="N24" s="76">
        <f t="shared" si="5"/>
        <v>11.299999999999999</v>
      </c>
      <c r="O24" s="77">
        <v>120</v>
      </c>
      <c r="Q24" s="71" t="str">
        <f t="shared" si="16"/>
        <v>1</v>
      </c>
      <c r="R24" s="71">
        <f t="shared" si="6"/>
        <v>1</v>
      </c>
      <c r="S24" s="71" t="str">
        <f t="shared" si="17"/>
        <v>0</v>
      </c>
      <c r="T24" s="71">
        <f t="shared" si="7"/>
        <v>0</v>
      </c>
      <c r="U24" s="71" t="str">
        <f t="shared" si="18"/>
        <v>0</v>
      </c>
      <c r="V24" s="71">
        <f t="shared" si="8"/>
        <v>0</v>
      </c>
      <c r="W24" s="71" t="str">
        <f t="shared" si="19"/>
        <v>0</v>
      </c>
      <c r="X24" s="71">
        <f t="shared" si="9"/>
        <v>0</v>
      </c>
      <c r="Y24" s="71" t="str">
        <f t="shared" si="20"/>
        <v>0</v>
      </c>
      <c r="Z24" s="71">
        <f t="shared" si="10"/>
        <v>0</v>
      </c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</row>
    <row r="25" spans="1:39">
      <c r="A25" s="72">
        <v>43874</v>
      </c>
      <c r="B25" s="74">
        <f>Parâmetros!J14</f>
        <v>14</v>
      </c>
      <c r="C25" s="97">
        <f>AVERAGE(B301:B324)</f>
        <v>8.2083333333333339</v>
      </c>
      <c r="D25" s="101">
        <f t="shared" si="0"/>
        <v>6.5666666666666673</v>
      </c>
      <c r="E25" s="60" t="str">
        <f t="shared" si="11"/>
        <v>1</v>
      </c>
      <c r="F25" s="69">
        <f t="shared" si="1"/>
        <v>8.4025000000000034</v>
      </c>
      <c r="G25" s="60" t="str">
        <f t="shared" si="12"/>
        <v>0</v>
      </c>
      <c r="H25" s="69">
        <f t="shared" si="2"/>
        <v>9.4025000000000034</v>
      </c>
      <c r="I25" s="60" t="str">
        <f t="shared" si="13"/>
        <v>0</v>
      </c>
      <c r="J25" s="69">
        <f t="shared" si="3"/>
        <v>8.9845833333333474</v>
      </c>
      <c r="K25" s="60" t="str">
        <f t="shared" si="14"/>
        <v>0</v>
      </c>
      <c r="L25" s="69">
        <f t="shared" si="4"/>
        <v>137.0817757009346</v>
      </c>
      <c r="M25" s="73" t="str">
        <f t="shared" si="15"/>
        <v>0</v>
      </c>
      <c r="N25" s="76">
        <f t="shared" si="5"/>
        <v>6.5666666666666673</v>
      </c>
      <c r="O25" s="77">
        <v>120</v>
      </c>
      <c r="Q25" s="71" t="str">
        <f t="shared" si="16"/>
        <v>1</v>
      </c>
      <c r="R25" s="71">
        <f t="shared" si="6"/>
        <v>1</v>
      </c>
      <c r="S25" s="71" t="str">
        <f t="shared" si="17"/>
        <v>0</v>
      </c>
      <c r="T25" s="71">
        <f t="shared" si="7"/>
        <v>0</v>
      </c>
      <c r="U25" s="71" t="str">
        <f t="shared" si="18"/>
        <v>0</v>
      </c>
      <c r="V25" s="71">
        <f t="shared" si="8"/>
        <v>0</v>
      </c>
      <c r="W25" s="71" t="str">
        <f t="shared" si="19"/>
        <v>0</v>
      </c>
      <c r="X25" s="71">
        <f t="shared" si="9"/>
        <v>0</v>
      </c>
      <c r="Y25" s="71" t="str">
        <f t="shared" si="20"/>
        <v>0</v>
      </c>
      <c r="Z25" s="71">
        <f t="shared" si="10"/>
        <v>0</v>
      </c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</row>
    <row r="26" spans="1:39">
      <c r="A26" s="72">
        <v>43875</v>
      </c>
      <c r="B26" s="74">
        <f>Parâmetros!J15</f>
        <v>14</v>
      </c>
      <c r="C26" s="97">
        <f>AVERAGE(B325:B348)</f>
        <v>14.958333333333334</v>
      </c>
      <c r="D26" s="101">
        <f t="shared" si="0"/>
        <v>11.966666666666669</v>
      </c>
      <c r="E26" s="60" t="str">
        <f t="shared" si="11"/>
        <v>1</v>
      </c>
      <c r="F26" s="69">
        <f t="shared" si="1"/>
        <v>13.6675</v>
      </c>
      <c r="G26" s="60" t="str">
        <f t="shared" si="12"/>
        <v>0</v>
      </c>
      <c r="H26" s="69">
        <f t="shared" si="2"/>
        <v>14.66749999999999</v>
      </c>
      <c r="I26" s="60" t="str">
        <f t="shared" si="13"/>
        <v>0</v>
      </c>
      <c r="J26" s="69">
        <f t="shared" si="3"/>
        <v>14.317083333333343</v>
      </c>
      <c r="K26" s="60" t="str">
        <f t="shared" si="14"/>
        <v>0</v>
      </c>
      <c r="L26" s="69">
        <f t="shared" si="4"/>
        <v>138.86615487316422</v>
      </c>
      <c r="M26" s="73" t="str">
        <f t="shared" si="15"/>
        <v>0</v>
      </c>
      <c r="N26" s="76">
        <f t="shared" si="5"/>
        <v>11.966666666666669</v>
      </c>
      <c r="O26" s="77">
        <v>120</v>
      </c>
      <c r="Q26" s="71" t="str">
        <f t="shared" si="16"/>
        <v>1</v>
      </c>
      <c r="R26" s="71">
        <f t="shared" si="6"/>
        <v>1</v>
      </c>
      <c r="S26" s="71" t="str">
        <f t="shared" si="17"/>
        <v>0</v>
      </c>
      <c r="T26" s="71">
        <f t="shared" si="7"/>
        <v>0</v>
      </c>
      <c r="U26" s="71" t="str">
        <f t="shared" si="18"/>
        <v>0</v>
      </c>
      <c r="V26" s="71">
        <f t="shared" si="8"/>
        <v>0</v>
      </c>
      <c r="W26" s="71" t="str">
        <f t="shared" si="19"/>
        <v>0</v>
      </c>
      <c r="X26" s="71">
        <f t="shared" si="9"/>
        <v>0</v>
      </c>
      <c r="Y26" s="71" t="str">
        <f t="shared" si="20"/>
        <v>0</v>
      </c>
      <c r="Z26" s="71">
        <f t="shared" si="10"/>
        <v>0</v>
      </c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</row>
    <row r="27" spans="1:39">
      <c r="A27" s="72">
        <v>43876</v>
      </c>
      <c r="B27" s="74">
        <f>Parâmetros!J16</f>
        <v>10</v>
      </c>
      <c r="C27" s="97">
        <f>AVERAGE(B349:B372)</f>
        <v>10</v>
      </c>
      <c r="D27" s="101">
        <f t="shared" si="0"/>
        <v>8</v>
      </c>
      <c r="E27" s="60" t="str">
        <f t="shared" si="11"/>
        <v>1</v>
      </c>
      <c r="F27" s="69">
        <f t="shared" si="1"/>
        <v>9.7999999999999972</v>
      </c>
      <c r="G27" s="60" t="str">
        <f t="shared" si="12"/>
        <v>0</v>
      </c>
      <c r="H27" s="69">
        <f t="shared" si="2"/>
        <v>10.799999999999997</v>
      </c>
      <c r="I27" s="60" t="str">
        <f t="shared" si="13"/>
        <v>0</v>
      </c>
      <c r="J27" s="69">
        <f t="shared" si="3"/>
        <v>10.400000000000006</v>
      </c>
      <c r="K27" s="60" t="str">
        <f t="shared" si="14"/>
        <v>0</v>
      </c>
      <c r="L27" s="69">
        <f t="shared" si="4"/>
        <v>137.55540720961281</v>
      </c>
      <c r="M27" s="73" t="str">
        <f t="shared" si="15"/>
        <v>0</v>
      </c>
      <c r="N27" s="76">
        <f t="shared" si="5"/>
        <v>8</v>
      </c>
      <c r="O27" s="77">
        <v>120</v>
      </c>
      <c r="Q27" s="71" t="str">
        <f t="shared" si="16"/>
        <v>1</v>
      </c>
      <c r="R27" s="71">
        <f t="shared" si="6"/>
        <v>1</v>
      </c>
      <c r="S27" s="71" t="str">
        <f t="shared" si="17"/>
        <v>0</v>
      </c>
      <c r="T27" s="71">
        <f t="shared" si="7"/>
        <v>0</v>
      </c>
      <c r="U27" s="71" t="str">
        <f t="shared" si="18"/>
        <v>0</v>
      </c>
      <c r="V27" s="71">
        <f t="shared" si="8"/>
        <v>0</v>
      </c>
      <c r="W27" s="71" t="str">
        <f t="shared" si="19"/>
        <v>0</v>
      </c>
      <c r="X27" s="71">
        <f t="shared" si="9"/>
        <v>0</v>
      </c>
      <c r="Y27" s="71" t="str">
        <f t="shared" si="20"/>
        <v>0</v>
      </c>
      <c r="Z27" s="71">
        <f t="shared" si="10"/>
        <v>0</v>
      </c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</row>
    <row r="28" spans="1:39">
      <c r="A28" s="72">
        <v>43877</v>
      </c>
      <c r="B28" s="74">
        <f>Parâmetros!J17</f>
        <v>15</v>
      </c>
      <c r="C28" s="97">
        <f>AVERAGE(B373:B396)</f>
        <v>14.291666666666666</v>
      </c>
      <c r="D28" s="101">
        <f t="shared" si="0"/>
        <v>11.433333333333334</v>
      </c>
      <c r="E28" s="60" t="str">
        <f t="shared" si="11"/>
        <v>1</v>
      </c>
      <c r="F28" s="69">
        <f t="shared" si="1"/>
        <v>13.147499999999997</v>
      </c>
      <c r="G28" s="60" t="str">
        <f t="shared" si="12"/>
        <v>0</v>
      </c>
      <c r="H28" s="69">
        <f t="shared" si="2"/>
        <v>14.147500000000008</v>
      </c>
      <c r="I28" s="60" t="str">
        <f t="shared" si="13"/>
        <v>0</v>
      </c>
      <c r="J28" s="69">
        <f t="shared" si="3"/>
        <v>13.790416666666658</v>
      </c>
      <c r="K28" s="60" t="str">
        <f t="shared" si="14"/>
        <v>0</v>
      </c>
      <c r="L28" s="69">
        <f t="shared" si="4"/>
        <v>138.6899198931909</v>
      </c>
      <c r="M28" s="73" t="str">
        <f t="shared" si="15"/>
        <v>0</v>
      </c>
      <c r="N28" s="76">
        <f t="shared" si="5"/>
        <v>11.433333333333334</v>
      </c>
      <c r="O28" s="77">
        <v>120</v>
      </c>
      <c r="Q28" s="71" t="str">
        <f t="shared" si="16"/>
        <v>1</v>
      </c>
      <c r="R28" s="71">
        <f t="shared" si="6"/>
        <v>1</v>
      </c>
      <c r="S28" s="71" t="str">
        <f t="shared" si="17"/>
        <v>0</v>
      </c>
      <c r="T28" s="71">
        <f t="shared" si="7"/>
        <v>0</v>
      </c>
      <c r="U28" s="71" t="str">
        <f t="shared" si="18"/>
        <v>0</v>
      </c>
      <c r="V28" s="71">
        <f t="shared" si="8"/>
        <v>0</v>
      </c>
      <c r="W28" s="71" t="str">
        <f t="shared" si="19"/>
        <v>0</v>
      </c>
      <c r="X28" s="71">
        <f t="shared" si="9"/>
        <v>0</v>
      </c>
      <c r="Y28" s="71" t="str">
        <f t="shared" si="20"/>
        <v>0</v>
      </c>
      <c r="Z28" s="71">
        <f t="shared" si="10"/>
        <v>0</v>
      </c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</row>
    <row r="29" spans="1:39">
      <c r="A29" s="72">
        <v>43878</v>
      </c>
      <c r="B29" s="74">
        <f>Parâmetros!J18</f>
        <v>15</v>
      </c>
      <c r="C29" s="97">
        <f>AVERAGE(B397:B420)</f>
        <v>14.041666666666666</v>
      </c>
      <c r="D29" s="101">
        <f t="shared" si="0"/>
        <v>11.233333333333333</v>
      </c>
      <c r="E29" s="60" t="str">
        <f t="shared" si="11"/>
        <v>1</v>
      </c>
      <c r="F29" s="69">
        <f t="shared" si="1"/>
        <v>12.952499999999997</v>
      </c>
      <c r="G29" s="60" t="str">
        <f t="shared" si="12"/>
        <v>0</v>
      </c>
      <c r="H29" s="69">
        <f t="shared" si="2"/>
        <v>13.952500000000001</v>
      </c>
      <c r="I29" s="60" t="str">
        <f t="shared" si="13"/>
        <v>0</v>
      </c>
      <c r="J29" s="69">
        <f t="shared" si="3"/>
        <v>13.592916666666667</v>
      </c>
      <c r="K29" s="60" t="str">
        <f t="shared" si="14"/>
        <v>0</v>
      </c>
      <c r="L29" s="69">
        <f t="shared" si="4"/>
        <v>138.62383177570092</v>
      </c>
      <c r="M29" s="73" t="str">
        <f t="shared" si="15"/>
        <v>0</v>
      </c>
      <c r="N29" s="76">
        <f t="shared" si="5"/>
        <v>11.233333333333333</v>
      </c>
      <c r="O29" s="77">
        <v>120</v>
      </c>
      <c r="Q29" s="71" t="str">
        <f t="shared" si="16"/>
        <v>1</v>
      </c>
      <c r="R29" s="71">
        <f t="shared" si="6"/>
        <v>1</v>
      </c>
      <c r="S29" s="71" t="str">
        <f t="shared" si="17"/>
        <v>0</v>
      </c>
      <c r="T29" s="71">
        <f t="shared" si="7"/>
        <v>0</v>
      </c>
      <c r="U29" s="71" t="str">
        <f t="shared" si="18"/>
        <v>0</v>
      </c>
      <c r="V29" s="71">
        <f t="shared" si="8"/>
        <v>0</v>
      </c>
      <c r="W29" s="71" t="str">
        <f t="shared" si="19"/>
        <v>0</v>
      </c>
      <c r="X29" s="71">
        <f t="shared" si="9"/>
        <v>0</v>
      </c>
      <c r="Y29" s="71" t="str">
        <f t="shared" si="20"/>
        <v>0</v>
      </c>
      <c r="Z29" s="71">
        <f t="shared" si="10"/>
        <v>0</v>
      </c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</row>
    <row r="30" spans="1:39">
      <c r="A30" s="72">
        <v>43879</v>
      </c>
      <c r="B30" s="74">
        <f>Parâmetros!J19</f>
        <v>10</v>
      </c>
      <c r="C30" s="97">
        <f>AVERAGE(B421:B444)</f>
        <v>8.0833333333333339</v>
      </c>
      <c r="D30" s="101">
        <f t="shared" si="0"/>
        <v>6.4666666666666668</v>
      </c>
      <c r="E30" s="60" t="str">
        <f t="shared" si="11"/>
        <v>1</v>
      </c>
      <c r="F30" s="69">
        <f t="shared" si="1"/>
        <v>8.3049999999999997</v>
      </c>
      <c r="G30" s="60" t="str">
        <f t="shared" si="12"/>
        <v>0</v>
      </c>
      <c r="H30" s="69">
        <f t="shared" si="2"/>
        <v>9.3049999999999926</v>
      </c>
      <c r="I30" s="60" t="str">
        <f t="shared" si="13"/>
        <v>0</v>
      </c>
      <c r="J30" s="69">
        <f t="shared" si="3"/>
        <v>8.8858333333333519</v>
      </c>
      <c r="K30" s="60" t="str">
        <f t="shared" si="14"/>
        <v>0</v>
      </c>
      <c r="L30" s="69">
        <f t="shared" si="4"/>
        <v>137.04873164218958</v>
      </c>
      <c r="M30" s="73" t="str">
        <f t="shared" si="15"/>
        <v>0</v>
      </c>
      <c r="N30" s="76">
        <f t="shared" si="5"/>
        <v>6.4666666666666668</v>
      </c>
      <c r="O30" s="77">
        <v>120</v>
      </c>
      <c r="Q30" s="71" t="str">
        <f t="shared" si="16"/>
        <v>1</v>
      </c>
      <c r="R30" s="71">
        <f t="shared" si="6"/>
        <v>1</v>
      </c>
      <c r="S30" s="71" t="str">
        <f t="shared" si="17"/>
        <v>0</v>
      </c>
      <c r="T30" s="71">
        <f t="shared" si="7"/>
        <v>0</v>
      </c>
      <c r="U30" s="71" t="str">
        <f t="shared" si="18"/>
        <v>0</v>
      </c>
      <c r="V30" s="71">
        <f t="shared" si="8"/>
        <v>0</v>
      </c>
      <c r="W30" s="71" t="str">
        <f t="shared" si="19"/>
        <v>0</v>
      </c>
      <c r="X30" s="71">
        <f t="shared" si="9"/>
        <v>0</v>
      </c>
      <c r="Y30" s="71" t="str">
        <f t="shared" si="20"/>
        <v>0</v>
      </c>
      <c r="Z30" s="71">
        <f t="shared" si="10"/>
        <v>0</v>
      </c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</row>
    <row r="31" spans="1:39">
      <c r="A31" s="72">
        <v>43880</v>
      </c>
      <c r="B31" s="74">
        <f>Parâmetros!J20</f>
        <v>12</v>
      </c>
      <c r="C31" s="97">
        <f>AVERAGE(B445:B468)</f>
        <v>9.5</v>
      </c>
      <c r="D31" s="101">
        <f t="shared" si="0"/>
        <v>7.6</v>
      </c>
      <c r="E31" s="60" t="str">
        <f t="shared" si="11"/>
        <v>1</v>
      </c>
      <c r="F31" s="69">
        <f t="shared" si="1"/>
        <v>9.4099999999999966</v>
      </c>
      <c r="G31" s="60" t="str">
        <f t="shared" si="12"/>
        <v>0</v>
      </c>
      <c r="H31" s="69">
        <f t="shared" si="2"/>
        <v>10.409999999999997</v>
      </c>
      <c r="I31" s="60" t="str">
        <f t="shared" si="13"/>
        <v>0</v>
      </c>
      <c r="J31" s="69">
        <f t="shared" si="3"/>
        <v>10.004999999999995</v>
      </c>
      <c r="K31" s="60" t="str">
        <f t="shared" si="14"/>
        <v>0</v>
      </c>
      <c r="L31" s="69">
        <f t="shared" si="4"/>
        <v>137.42323097463284</v>
      </c>
      <c r="M31" s="73" t="str">
        <f t="shared" si="15"/>
        <v>0</v>
      </c>
      <c r="N31" s="76">
        <f t="shared" si="5"/>
        <v>7.6</v>
      </c>
      <c r="O31" s="77">
        <v>120</v>
      </c>
      <c r="Q31" s="71" t="str">
        <f t="shared" si="16"/>
        <v>1</v>
      </c>
      <c r="R31" s="71">
        <f t="shared" si="6"/>
        <v>1</v>
      </c>
      <c r="S31" s="71" t="str">
        <f t="shared" si="17"/>
        <v>0</v>
      </c>
      <c r="T31" s="71">
        <f t="shared" si="7"/>
        <v>0</v>
      </c>
      <c r="U31" s="71" t="str">
        <f t="shared" si="18"/>
        <v>0</v>
      </c>
      <c r="V31" s="71">
        <f t="shared" si="8"/>
        <v>0</v>
      </c>
      <c r="W31" s="71" t="str">
        <f t="shared" si="19"/>
        <v>0</v>
      </c>
      <c r="X31" s="71">
        <f t="shared" si="9"/>
        <v>0</v>
      </c>
      <c r="Y31" s="71" t="str">
        <f t="shared" si="20"/>
        <v>0</v>
      </c>
      <c r="Z31" s="71">
        <f t="shared" si="10"/>
        <v>0</v>
      </c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</row>
    <row r="32" spans="1:39">
      <c r="A32" s="72">
        <v>43881</v>
      </c>
      <c r="B32" s="74">
        <f>Parâmetros!J21</f>
        <v>16</v>
      </c>
      <c r="C32" s="97">
        <f>AVERAGE(B469:B492)</f>
        <v>8.7916666666666661</v>
      </c>
      <c r="D32" s="101">
        <f t="shared" si="0"/>
        <v>7.0333333333333323</v>
      </c>
      <c r="E32" s="60" t="str">
        <f t="shared" si="11"/>
        <v>1</v>
      </c>
      <c r="F32" s="69">
        <f t="shared" si="1"/>
        <v>8.8575000000000017</v>
      </c>
      <c r="G32" s="60" t="str">
        <f t="shared" si="12"/>
        <v>0</v>
      </c>
      <c r="H32" s="69">
        <f t="shared" si="2"/>
        <v>9.8575000000000017</v>
      </c>
      <c r="I32" s="60" t="str">
        <f t="shared" si="13"/>
        <v>0</v>
      </c>
      <c r="J32" s="69">
        <f t="shared" si="3"/>
        <v>9.4454166666666595</v>
      </c>
      <c r="K32" s="60" t="str">
        <f t="shared" si="14"/>
        <v>0</v>
      </c>
      <c r="L32" s="69">
        <f t="shared" si="4"/>
        <v>137.23598130841123</v>
      </c>
      <c r="M32" s="73" t="str">
        <f t="shared" si="15"/>
        <v>0</v>
      </c>
      <c r="N32" s="76">
        <f t="shared" si="5"/>
        <v>7.0333333333333323</v>
      </c>
      <c r="O32" s="77">
        <v>120</v>
      </c>
      <c r="Q32" s="71" t="str">
        <f t="shared" si="16"/>
        <v>1</v>
      </c>
      <c r="R32" s="71">
        <f t="shared" si="6"/>
        <v>1</v>
      </c>
      <c r="S32" s="71" t="str">
        <f t="shared" si="17"/>
        <v>0</v>
      </c>
      <c r="T32" s="71">
        <f t="shared" si="7"/>
        <v>0</v>
      </c>
      <c r="U32" s="71" t="str">
        <f t="shared" si="18"/>
        <v>0</v>
      </c>
      <c r="V32" s="71">
        <f t="shared" si="8"/>
        <v>0</v>
      </c>
      <c r="W32" s="71" t="str">
        <f t="shared" si="19"/>
        <v>0</v>
      </c>
      <c r="X32" s="71">
        <f t="shared" si="9"/>
        <v>0</v>
      </c>
      <c r="Y32" s="71" t="str">
        <f t="shared" si="20"/>
        <v>0</v>
      </c>
      <c r="Z32" s="71">
        <f t="shared" si="10"/>
        <v>0</v>
      </c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</row>
    <row r="33" spans="1:39">
      <c r="A33" s="72">
        <v>43882</v>
      </c>
      <c r="B33" s="74">
        <f>Parâmetros!J22</f>
        <v>16</v>
      </c>
      <c r="C33" s="97">
        <f>AVERAGE(B493:B516)</f>
        <v>25.583333333333332</v>
      </c>
      <c r="D33" s="101">
        <f t="shared" si="0"/>
        <v>20.466666666666665</v>
      </c>
      <c r="E33" s="60" t="str">
        <f t="shared" si="11"/>
        <v>1</v>
      </c>
      <c r="F33" s="69">
        <f t="shared" si="1"/>
        <v>21.954999999999998</v>
      </c>
      <c r="G33" s="60" t="str">
        <f t="shared" si="12"/>
        <v>0</v>
      </c>
      <c r="H33" s="69">
        <f t="shared" si="2"/>
        <v>22.954999999999991</v>
      </c>
      <c r="I33" s="60" t="str">
        <f t="shared" si="13"/>
        <v>0</v>
      </c>
      <c r="J33" s="69">
        <f t="shared" si="3"/>
        <v>22.710833333333341</v>
      </c>
      <c r="K33" s="60" t="str">
        <f t="shared" si="14"/>
        <v>0</v>
      </c>
      <c r="L33" s="69">
        <f t="shared" si="4"/>
        <v>141.67489986648866</v>
      </c>
      <c r="M33" s="73" t="str">
        <f t="shared" si="15"/>
        <v>0</v>
      </c>
      <c r="N33" s="76">
        <f t="shared" si="5"/>
        <v>20.466666666666665</v>
      </c>
      <c r="O33" s="77">
        <v>120</v>
      </c>
      <c r="Q33" s="71" t="str">
        <f t="shared" si="16"/>
        <v>1</v>
      </c>
      <c r="R33" s="71">
        <f t="shared" si="6"/>
        <v>1</v>
      </c>
      <c r="S33" s="71" t="str">
        <f t="shared" si="17"/>
        <v>0</v>
      </c>
      <c r="T33" s="71">
        <f t="shared" si="7"/>
        <v>0</v>
      </c>
      <c r="U33" s="71" t="str">
        <f t="shared" si="18"/>
        <v>0</v>
      </c>
      <c r="V33" s="71">
        <f t="shared" si="8"/>
        <v>0</v>
      </c>
      <c r="W33" s="71" t="str">
        <f t="shared" si="19"/>
        <v>0</v>
      </c>
      <c r="X33" s="71">
        <f t="shared" si="9"/>
        <v>0</v>
      </c>
      <c r="Y33" s="71" t="str">
        <f t="shared" si="20"/>
        <v>0</v>
      </c>
      <c r="Z33" s="71">
        <f t="shared" si="10"/>
        <v>0</v>
      </c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</row>
    <row r="34" spans="1:39">
      <c r="A34" s="72">
        <v>43883</v>
      </c>
      <c r="B34" s="74">
        <f>Parâmetros!J23</f>
        <v>13</v>
      </c>
      <c r="C34" s="97">
        <f>AVERAGE(B517:B540)</f>
        <v>30.291666666666668</v>
      </c>
      <c r="D34" s="101">
        <f t="shared" si="0"/>
        <v>24.233333333333334</v>
      </c>
      <c r="E34" s="60" t="str">
        <f t="shared" si="11"/>
        <v>1</v>
      </c>
      <c r="F34" s="69">
        <f t="shared" si="1"/>
        <v>25.627499999999998</v>
      </c>
      <c r="G34" s="60" t="str">
        <f t="shared" si="12"/>
        <v>0</v>
      </c>
      <c r="H34" s="69">
        <f t="shared" si="2"/>
        <v>26.627500000000005</v>
      </c>
      <c r="I34" s="60" t="str">
        <f t="shared" si="13"/>
        <v>0</v>
      </c>
      <c r="J34" s="69">
        <f t="shared" si="3"/>
        <v>26.430416666666673</v>
      </c>
      <c r="K34" s="60" t="str">
        <f t="shared" si="14"/>
        <v>0</v>
      </c>
      <c r="L34" s="69">
        <f t="shared" si="4"/>
        <v>142.91955941255006</v>
      </c>
      <c r="M34" s="73" t="str">
        <f t="shared" si="15"/>
        <v>0</v>
      </c>
      <c r="N34" s="76">
        <f t="shared" si="5"/>
        <v>24.233333333333334</v>
      </c>
      <c r="O34" s="77">
        <v>120</v>
      </c>
      <c r="Q34" s="71" t="str">
        <f t="shared" si="16"/>
        <v>1</v>
      </c>
      <c r="R34" s="71">
        <f t="shared" si="6"/>
        <v>1</v>
      </c>
      <c r="S34" s="71" t="str">
        <f t="shared" si="17"/>
        <v>0</v>
      </c>
      <c r="T34" s="71">
        <f t="shared" si="7"/>
        <v>0</v>
      </c>
      <c r="U34" s="71" t="str">
        <f t="shared" si="18"/>
        <v>0</v>
      </c>
      <c r="V34" s="71">
        <f t="shared" si="8"/>
        <v>0</v>
      </c>
      <c r="W34" s="71" t="str">
        <f t="shared" si="19"/>
        <v>0</v>
      </c>
      <c r="X34" s="71">
        <f t="shared" si="9"/>
        <v>0</v>
      </c>
      <c r="Y34" s="71" t="str">
        <f t="shared" si="20"/>
        <v>0</v>
      </c>
      <c r="Z34" s="71">
        <f t="shared" si="10"/>
        <v>0</v>
      </c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</row>
    <row r="35" spans="1:39">
      <c r="A35" s="72">
        <v>43884</v>
      </c>
      <c r="B35" s="74">
        <f>Parâmetros!J24</f>
        <v>14</v>
      </c>
      <c r="C35" s="97">
        <f>AVERAGE(B541:B564)</f>
        <v>40.916666666666664</v>
      </c>
      <c r="D35" s="101">
        <f t="shared" si="0"/>
        <v>32.733333333333327</v>
      </c>
      <c r="E35" s="60" t="str">
        <f t="shared" si="11"/>
        <v>1</v>
      </c>
      <c r="F35" s="69">
        <f t="shared" si="1"/>
        <v>33.914999999999999</v>
      </c>
      <c r="G35" s="60" t="str">
        <f t="shared" si="12"/>
        <v>0</v>
      </c>
      <c r="H35" s="69">
        <f t="shared" si="2"/>
        <v>34.914999999999999</v>
      </c>
      <c r="I35" s="60" t="str">
        <f t="shared" si="13"/>
        <v>0</v>
      </c>
      <c r="J35" s="69">
        <f t="shared" si="3"/>
        <v>34.82416666666667</v>
      </c>
      <c r="K35" s="60" t="str">
        <f t="shared" si="14"/>
        <v>0</v>
      </c>
      <c r="L35" s="69">
        <f t="shared" si="4"/>
        <v>145.7283044058745</v>
      </c>
      <c r="M35" s="73" t="str">
        <f t="shared" si="15"/>
        <v>0</v>
      </c>
      <c r="N35" s="76">
        <f t="shared" si="5"/>
        <v>32.733333333333327</v>
      </c>
      <c r="O35" s="77">
        <v>120</v>
      </c>
      <c r="Q35" s="71" t="str">
        <f t="shared" si="16"/>
        <v>1</v>
      </c>
      <c r="R35" s="71">
        <f t="shared" si="6"/>
        <v>1</v>
      </c>
      <c r="S35" s="71" t="str">
        <f t="shared" si="17"/>
        <v>0</v>
      </c>
      <c r="T35" s="71">
        <f t="shared" si="7"/>
        <v>0</v>
      </c>
      <c r="U35" s="71" t="str">
        <f t="shared" si="18"/>
        <v>0</v>
      </c>
      <c r="V35" s="71">
        <f t="shared" si="8"/>
        <v>0</v>
      </c>
      <c r="W35" s="71" t="str">
        <f t="shared" si="19"/>
        <v>0</v>
      </c>
      <c r="X35" s="71">
        <f t="shared" si="9"/>
        <v>0</v>
      </c>
      <c r="Y35" s="71" t="str">
        <f t="shared" si="20"/>
        <v>0</v>
      </c>
      <c r="Z35" s="71">
        <f t="shared" si="10"/>
        <v>0</v>
      </c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</row>
    <row r="36" spans="1:39">
      <c r="A36" s="72">
        <v>43885</v>
      </c>
      <c r="B36" s="74">
        <f>Parâmetros!J25</f>
        <v>16</v>
      </c>
      <c r="C36" s="97">
        <f>AVERAGE(B565:B588)</f>
        <v>34.125</v>
      </c>
      <c r="D36" s="101">
        <f t="shared" si="0"/>
        <v>27.3</v>
      </c>
      <c r="E36" s="60" t="str">
        <f t="shared" si="11"/>
        <v>1</v>
      </c>
      <c r="F36" s="69">
        <f t="shared" si="1"/>
        <v>28.6175</v>
      </c>
      <c r="G36" s="60" t="str">
        <f t="shared" si="12"/>
        <v>0</v>
      </c>
      <c r="H36" s="69">
        <f t="shared" si="2"/>
        <v>29.617500000000007</v>
      </c>
      <c r="I36" s="60" t="str">
        <f t="shared" si="13"/>
        <v>0</v>
      </c>
      <c r="J36" s="69">
        <f t="shared" si="3"/>
        <v>29.458750000000009</v>
      </c>
      <c r="K36" s="60" t="str">
        <f t="shared" si="14"/>
        <v>0</v>
      </c>
      <c r="L36" s="69">
        <f t="shared" si="4"/>
        <v>143.93291054739652</v>
      </c>
      <c r="M36" s="73" t="str">
        <f t="shared" si="15"/>
        <v>0</v>
      </c>
      <c r="N36" s="76">
        <f t="shared" si="5"/>
        <v>27.3</v>
      </c>
      <c r="O36" s="77">
        <v>120</v>
      </c>
      <c r="Q36" s="71" t="str">
        <f t="shared" si="16"/>
        <v>1</v>
      </c>
      <c r="R36" s="71">
        <f t="shared" si="6"/>
        <v>1</v>
      </c>
      <c r="S36" s="71" t="str">
        <f t="shared" si="17"/>
        <v>0</v>
      </c>
      <c r="T36" s="71">
        <f t="shared" si="7"/>
        <v>0</v>
      </c>
      <c r="U36" s="71" t="str">
        <f t="shared" si="18"/>
        <v>0</v>
      </c>
      <c r="V36" s="71">
        <f t="shared" si="8"/>
        <v>0</v>
      </c>
      <c r="W36" s="71" t="str">
        <f t="shared" si="19"/>
        <v>0</v>
      </c>
      <c r="X36" s="71">
        <f t="shared" si="9"/>
        <v>0</v>
      </c>
      <c r="Y36" s="71" t="str">
        <f t="shared" si="20"/>
        <v>0</v>
      </c>
      <c r="Z36" s="71">
        <f t="shared" si="10"/>
        <v>0</v>
      </c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</row>
    <row r="37" spans="1:39">
      <c r="A37" s="72">
        <v>43886</v>
      </c>
      <c r="B37" s="74">
        <f>Parâmetros!J26</f>
        <v>21</v>
      </c>
      <c r="C37" s="97">
        <f>AVERAGE(B589:B612)</f>
        <v>23.875</v>
      </c>
      <c r="D37" s="101">
        <f t="shared" si="0"/>
        <v>19.099999999999998</v>
      </c>
      <c r="E37" s="60" t="str">
        <f t="shared" si="11"/>
        <v>1</v>
      </c>
      <c r="F37" s="69">
        <f t="shared" si="1"/>
        <v>20.622500000000002</v>
      </c>
      <c r="G37" s="60" t="str">
        <f t="shared" si="12"/>
        <v>0</v>
      </c>
      <c r="H37" s="69">
        <f t="shared" si="2"/>
        <v>21.622500000000002</v>
      </c>
      <c r="I37" s="60" t="str">
        <f t="shared" si="13"/>
        <v>0</v>
      </c>
      <c r="J37" s="69">
        <f t="shared" si="3"/>
        <v>21.361249999999998</v>
      </c>
      <c r="K37" s="60" t="str">
        <f t="shared" si="14"/>
        <v>0</v>
      </c>
      <c r="L37" s="69">
        <f t="shared" si="4"/>
        <v>141.22329773030708</v>
      </c>
      <c r="M37" s="73" t="str">
        <f t="shared" si="15"/>
        <v>0</v>
      </c>
      <c r="N37" s="76">
        <f t="shared" si="5"/>
        <v>19.099999999999998</v>
      </c>
      <c r="O37" s="77">
        <v>120</v>
      </c>
      <c r="Q37" s="71" t="str">
        <f t="shared" si="16"/>
        <v>1</v>
      </c>
      <c r="R37" s="71">
        <f t="shared" si="6"/>
        <v>1</v>
      </c>
      <c r="S37" s="71" t="str">
        <f t="shared" si="17"/>
        <v>0</v>
      </c>
      <c r="T37" s="71">
        <f t="shared" si="7"/>
        <v>0</v>
      </c>
      <c r="U37" s="71" t="str">
        <f t="shared" si="18"/>
        <v>0</v>
      </c>
      <c r="V37" s="71">
        <f t="shared" si="8"/>
        <v>0</v>
      </c>
      <c r="W37" s="71" t="str">
        <f t="shared" si="19"/>
        <v>0</v>
      </c>
      <c r="X37" s="71">
        <f t="shared" si="9"/>
        <v>0</v>
      </c>
      <c r="Y37" s="71" t="str">
        <f t="shared" si="20"/>
        <v>0</v>
      </c>
      <c r="Z37" s="71">
        <f t="shared" si="10"/>
        <v>0</v>
      </c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</row>
    <row r="38" spans="1:39">
      <c r="A38" s="72">
        <v>43887</v>
      </c>
      <c r="B38" s="74">
        <f>Parâmetros!J27</f>
        <v>28</v>
      </c>
      <c r="C38" s="97">
        <f>AVERAGE(B613:B636)</f>
        <v>24.208333333333332</v>
      </c>
      <c r="D38" s="101">
        <f t="shared" si="0"/>
        <v>19.366666666666667</v>
      </c>
      <c r="E38" s="60" t="str">
        <f t="shared" si="11"/>
        <v>1</v>
      </c>
      <c r="F38" s="69">
        <f t="shared" si="1"/>
        <v>20.8825</v>
      </c>
      <c r="G38" s="60" t="str">
        <f t="shared" si="12"/>
        <v>0</v>
      </c>
      <c r="H38" s="69">
        <f t="shared" si="2"/>
        <v>21.8825</v>
      </c>
      <c r="I38" s="60" t="str">
        <f t="shared" si="13"/>
        <v>0</v>
      </c>
      <c r="J38" s="69">
        <f t="shared" si="3"/>
        <v>21.62458333333332</v>
      </c>
      <c r="K38" s="60" t="str">
        <f t="shared" si="14"/>
        <v>0</v>
      </c>
      <c r="L38" s="69">
        <f t="shared" si="4"/>
        <v>141.31141522029372</v>
      </c>
      <c r="M38" s="73" t="str">
        <f t="shared" si="15"/>
        <v>0</v>
      </c>
      <c r="N38" s="76">
        <f t="shared" si="5"/>
        <v>19.366666666666667</v>
      </c>
      <c r="O38" s="77">
        <v>120</v>
      </c>
      <c r="Q38" s="71" t="str">
        <f t="shared" si="16"/>
        <v>1</v>
      </c>
      <c r="R38" s="71">
        <f t="shared" si="6"/>
        <v>1</v>
      </c>
      <c r="S38" s="71" t="str">
        <f t="shared" si="17"/>
        <v>0</v>
      </c>
      <c r="T38" s="71">
        <f t="shared" si="7"/>
        <v>0</v>
      </c>
      <c r="U38" s="71" t="str">
        <f t="shared" si="18"/>
        <v>0</v>
      </c>
      <c r="V38" s="71">
        <f t="shared" si="8"/>
        <v>0</v>
      </c>
      <c r="W38" s="71" t="str">
        <f t="shared" si="19"/>
        <v>0</v>
      </c>
      <c r="X38" s="71">
        <f t="shared" si="9"/>
        <v>0</v>
      </c>
      <c r="Y38" s="71" t="str">
        <f t="shared" si="20"/>
        <v>0</v>
      </c>
      <c r="Z38" s="71">
        <f t="shared" si="10"/>
        <v>0</v>
      </c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</row>
    <row r="39" spans="1:39">
      <c r="A39" s="72">
        <v>43888</v>
      </c>
      <c r="B39" s="74">
        <f>Parâmetros!J28</f>
        <v>49</v>
      </c>
      <c r="C39" s="97">
        <f>AVERAGE(B637:B660)</f>
        <v>22.5</v>
      </c>
      <c r="D39" s="101">
        <f t="shared" si="0"/>
        <v>18</v>
      </c>
      <c r="E39" s="60" t="str">
        <f t="shared" si="11"/>
        <v>1</v>
      </c>
      <c r="F39" s="69">
        <f t="shared" si="1"/>
        <v>19.549999999999997</v>
      </c>
      <c r="G39" s="60" t="str">
        <f t="shared" si="12"/>
        <v>0</v>
      </c>
      <c r="H39" s="69">
        <f t="shared" si="2"/>
        <v>20.549999999999997</v>
      </c>
      <c r="I39" s="60" t="str">
        <f t="shared" si="13"/>
        <v>0</v>
      </c>
      <c r="J39" s="69">
        <f t="shared" si="3"/>
        <v>20.275000000000006</v>
      </c>
      <c r="K39" s="60" t="str">
        <f t="shared" si="14"/>
        <v>0</v>
      </c>
      <c r="L39" s="69">
        <f t="shared" si="4"/>
        <v>140.85981308411215</v>
      </c>
      <c r="M39" s="73" t="str">
        <f t="shared" si="15"/>
        <v>0</v>
      </c>
      <c r="N39" s="76">
        <f t="shared" si="5"/>
        <v>18</v>
      </c>
      <c r="O39" s="77">
        <v>120</v>
      </c>
      <c r="Q39" s="71" t="str">
        <f t="shared" si="16"/>
        <v>1</v>
      </c>
      <c r="R39" s="71">
        <f t="shared" si="6"/>
        <v>1</v>
      </c>
      <c r="S39" s="71" t="str">
        <f t="shared" si="17"/>
        <v>0</v>
      </c>
      <c r="T39" s="71">
        <f t="shared" si="7"/>
        <v>0</v>
      </c>
      <c r="U39" s="71" t="str">
        <f t="shared" si="18"/>
        <v>0</v>
      </c>
      <c r="V39" s="71">
        <f t="shared" si="8"/>
        <v>0</v>
      </c>
      <c r="W39" s="71" t="str">
        <f t="shared" si="19"/>
        <v>0</v>
      </c>
      <c r="X39" s="71">
        <f t="shared" si="9"/>
        <v>0</v>
      </c>
      <c r="Y39" s="71" t="str">
        <f t="shared" si="20"/>
        <v>0</v>
      </c>
      <c r="Z39" s="71">
        <f t="shared" si="10"/>
        <v>0</v>
      </c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</row>
    <row r="40" spans="1:39">
      <c r="A40" s="72">
        <v>43889</v>
      </c>
      <c r="B40" s="74">
        <f>Parâmetros!J29</f>
        <v>44</v>
      </c>
      <c r="C40" s="97">
        <f>AVERAGE(B661:B684)</f>
        <v>14.208333333333334</v>
      </c>
      <c r="D40" s="101">
        <f t="shared" si="0"/>
        <v>11.366666666666667</v>
      </c>
      <c r="E40" s="60" t="str">
        <f t="shared" si="11"/>
        <v>1</v>
      </c>
      <c r="F40" s="69">
        <f t="shared" si="1"/>
        <v>13.0825</v>
      </c>
      <c r="G40" s="60" t="str">
        <f t="shared" si="12"/>
        <v>0</v>
      </c>
      <c r="H40" s="69">
        <f t="shared" si="2"/>
        <v>14.082499999999996</v>
      </c>
      <c r="I40" s="60" t="str">
        <f t="shared" si="13"/>
        <v>0</v>
      </c>
      <c r="J40" s="69">
        <f t="shared" si="3"/>
        <v>13.724583333333328</v>
      </c>
      <c r="K40" s="60" t="str">
        <f t="shared" si="14"/>
        <v>0</v>
      </c>
      <c r="L40" s="69">
        <f t="shared" si="4"/>
        <v>138.66789052069427</v>
      </c>
      <c r="M40" s="73" t="str">
        <f t="shared" si="15"/>
        <v>0</v>
      </c>
      <c r="N40" s="76">
        <f t="shared" si="5"/>
        <v>11.366666666666667</v>
      </c>
      <c r="O40" s="77">
        <v>120</v>
      </c>
      <c r="Q40" s="71" t="str">
        <f t="shared" si="16"/>
        <v>1</v>
      </c>
      <c r="R40" s="71">
        <f t="shared" si="6"/>
        <v>1</v>
      </c>
      <c r="S40" s="71" t="str">
        <f t="shared" si="17"/>
        <v>0</v>
      </c>
      <c r="T40" s="71">
        <f t="shared" si="7"/>
        <v>0</v>
      </c>
      <c r="U40" s="71" t="str">
        <f t="shared" si="18"/>
        <v>0</v>
      </c>
      <c r="V40" s="71">
        <f t="shared" si="8"/>
        <v>0</v>
      </c>
      <c r="W40" s="71" t="str">
        <f t="shared" si="19"/>
        <v>0</v>
      </c>
      <c r="X40" s="71">
        <f t="shared" si="9"/>
        <v>0</v>
      </c>
      <c r="Y40" s="71" t="str">
        <f t="shared" si="20"/>
        <v>0</v>
      </c>
      <c r="Z40" s="71">
        <f t="shared" si="10"/>
        <v>0</v>
      </c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</row>
    <row r="41" spans="1:39" ht="15.75" thickBot="1">
      <c r="A41" s="72">
        <v>43890</v>
      </c>
      <c r="B41" s="74">
        <f>Parâmetros!J30</f>
        <v>9</v>
      </c>
      <c r="C41" s="97">
        <f>AVERAGE(B685:B708)</f>
        <v>14.458333333333334</v>
      </c>
      <c r="D41" s="101">
        <f t="shared" si="0"/>
        <v>11.566666666666666</v>
      </c>
      <c r="E41" s="60" t="str">
        <f t="shared" si="11"/>
        <v>1</v>
      </c>
      <c r="F41" s="69">
        <f t="shared" si="1"/>
        <v>13.2775</v>
      </c>
      <c r="G41" s="60" t="str">
        <f t="shared" si="12"/>
        <v>0</v>
      </c>
      <c r="H41" s="69">
        <f t="shared" si="2"/>
        <v>14.277500000000003</v>
      </c>
      <c r="I41" s="60" t="str">
        <f t="shared" si="13"/>
        <v>0</v>
      </c>
      <c r="J41" s="69">
        <f t="shared" si="3"/>
        <v>13.922083333333347</v>
      </c>
      <c r="K41" s="60" t="str">
        <f t="shared" si="14"/>
        <v>0</v>
      </c>
      <c r="L41" s="69">
        <f t="shared" si="4"/>
        <v>138.73397863818425</v>
      </c>
      <c r="M41" s="73" t="str">
        <f t="shared" si="15"/>
        <v>0</v>
      </c>
      <c r="N41" s="76">
        <f t="shared" si="5"/>
        <v>11.566666666666666</v>
      </c>
      <c r="O41" s="77">
        <v>120</v>
      </c>
      <c r="Q41" s="71" t="str">
        <f t="shared" si="16"/>
        <v>1</v>
      </c>
      <c r="R41" s="71">
        <f t="shared" si="6"/>
        <v>1</v>
      </c>
      <c r="S41" s="71" t="str">
        <f t="shared" si="17"/>
        <v>0</v>
      </c>
      <c r="T41" s="71">
        <f t="shared" si="7"/>
        <v>0</v>
      </c>
      <c r="U41" s="71" t="str">
        <f t="shared" si="18"/>
        <v>0</v>
      </c>
      <c r="V41" s="71">
        <f t="shared" si="8"/>
        <v>0</v>
      </c>
      <c r="W41" s="71" t="str">
        <f t="shared" si="19"/>
        <v>0</v>
      </c>
      <c r="X41" s="71">
        <f t="shared" si="9"/>
        <v>0</v>
      </c>
      <c r="Y41" s="71" t="str">
        <f t="shared" si="20"/>
        <v>0</v>
      </c>
      <c r="Z41" s="71">
        <f t="shared" si="10"/>
        <v>0</v>
      </c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</row>
    <row r="42" spans="1:39" ht="15.75" thickBot="1">
      <c r="A42" s="72"/>
      <c r="B42" s="74">
        <f>Parâmetros!J31</f>
        <v>7</v>
      </c>
      <c r="C42" s="97"/>
      <c r="D42" s="101"/>
      <c r="E42" s="60"/>
      <c r="F42" s="69"/>
      <c r="G42" s="60"/>
      <c r="H42" s="69"/>
      <c r="I42" s="60"/>
      <c r="J42" s="69"/>
      <c r="K42" s="60"/>
      <c r="L42" s="69"/>
      <c r="M42" s="73"/>
      <c r="N42" s="76"/>
      <c r="O42" s="77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52"/>
      <c r="AB42" s="110" t="s">
        <v>144</v>
      </c>
      <c r="AC42" s="111"/>
      <c r="AD42" s="52"/>
      <c r="AE42" s="52"/>
      <c r="AF42" s="52"/>
      <c r="AG42" s="52"/>
      <c r="AH42" s="52"/>
      <c r="AI42" s="52"/>
      <c r="AJ42" s="52"/>
      <c r="AK42" s="52"/>
      <c r="AL42" s="52"/>
      <c r="AM42" s="52"/>
    </row>
    <row r="43" spans="1:39" ht="15.75" thickBot="1">
      <c r="A43" s="79"/>
      <c r="B43" s="74">
        <f>Parâmetros!J32</f>
        <v>11</v>
      </c>
      <c r="C43" s="103"/>
      <c r="D43" s="104"/>
      <c r="E43" s="87"/>
      <c r="F43" s="105"/>
      <c r="G43" s="87"/>
      <c r="H43" s="105"/>
      <c r="I43" s="87"/>
      <c r="J43" s="105"/>
      <c r="K43" s="87"/>
      <c r="L43" s="105"/>
      <c r="M43" s="86"/>
      <c r="N43" s="96"/>
      <c r="O43" s="77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52"/>
      <c r="AB43" s="112" t="s">
        <v>145</v>
      </c>
      <c r="AC43" s="113"/>
      <c r="AD43" s="52"/>
      <c r="AE43" s="52"/>
      <c r="AF43" s="52"/>
      <c r="AG43" s="52"/>
      <c r="AH43" s="52"/>
      <c r="AI43" s="52"/>
      <c r="AJ43" s="52"/>
      <c r="AK43" s="52"/>
      <c r="AL43" s="52"/>
      <c r="AM43" s="52"/>
    </row>
    <row r="44" spans="1:39">
      <c r="A44" s="114"/>
      <c r="B44" s="74">
        <f>Parâmetros!J33</f>
        <v>9</v>
      </c>
      <c r="C44" s="97"/>
      <c r="D44" s="60"/>
      <c r="E44" s="60"/>
      <c r="F44" s="60"/>
      <c r="G44" s="60"/>
      <c r="H44" s="60"/>
      <c r="I44" s="60"/>
      <c r="J44" s="60"/>
      <c r="K44" s="60"/>
      <c r="L44" s="60"/>
      <c r="M44" s="60"/>
      <c r="Q44" s="60"/>
      <c r="R44" s="71"/>
      <c r="S44" s="71"/>
      <c r="T44" s="71"/>
      <c r="U44" s="71"/>
      <c r="V44" s="71"/>
      <c r="W44" s="71"/>
      <c r="X44" s="71"/>
      <c r="Y44" s="71"/>
      <c r="Z44" s="71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</row>
    <row r="45" spans="1:39">
      <c r="A45" s="5"/>
      <c r="B45" s="74">
        <f>Parâmetros!J34</f>
        <v>6</v>
      </c>
      <c r="C45" s="97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</row>
    <row r="46" spans="1:39">
      <c r="A46" s="18"/>
      <c r="B46" s="74">
        <f>Parâmetros!J35</f>
        <v>5</v>
      </c>
      <c r="C46" s="97"/>
      <c r="Q46" s="71"/>
      <c r="R46" s="71">
        <f>SUM(R13:R43)</f>
        <v>29</v>
      </c>
      <c r="S46" s="60"/>
      <c r="T46" s="71">
        <f>SUM(T13:T43)</f>
        <v>0</v>
      </c>
      <c r="U46" s="52"/>
      <c r="V46" s="71">
        <f>SUM(V13:V43)</f>
        <v>0</v>
      </c>
      <c r="W46" s="52"/>
      <c r="X46" s="71">
        <f>SUM(X13:X43)</f>
        <v>0</v>
      </c>
      <c r="Y46" s="52"/>
      <c r="Z46" s="71">
        <f>SUM(Z13:Z43)</f>
        <v>0</v>
      </c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</row>
    <row r="47" spans="1:39">
      <c r="A47" s="18"/>
      <c r="B47" s="74">
        <f>Parâmetros!J36</f>
        <v>8</v>
      </c>
      <c r="C47" s="97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</row>
    <row r="48" spans="1:39">
      <c r="A48" s="18"/>
      <c r="B48" s="74">
        <f>Parâmetros!J37</f>
        <v>13</v>
      </c>
      <c r="C48" s="97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</row>
    <row r="49" spans="1:39">
      <c r="A49" s="18"/>
      <c r="B49" s="74">
        <f>Parâmetros!J38</f>
        <v>123</v>
      </c>
      <c r="C49" s="97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</row>
    <row r="50" spans="1:39">
      <c r="A50" s="18"/>
      <c r="B50" s="74">
        <f>Parâmetros!J39</f>
        <v>12</v>
      </c>
      <c r="C50" s="97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</row>
    <row r="51" spans="1:39">
      <c r="A51" s="18"/>
      <c r="B51" s="74">
        <f>Parâmetros!J40</f>
        <v>10</v>
      </c>
      <c r="C51" s="97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</row>
    <row r="52" spans="1:39">
      <c r="A52" s="18"/>
      <c r="B52" s="74">
        <f>Parâmetros!J41</f>
        <v>15</v>
      </c>
      <c r="C52" s="97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</row>
    <row r="53" spans="1:39">
      <c r="A53" s="18"/>
      <c r="B53" s="74">
        <f>Parâmetros!J42</f>
        <v>16</v>
      </c>
      <c r="C53" s="97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</row>
    <row r="54" spans="1:39">
      <c r="A54" s="18"/>
      <c r="B54" s="74">
        <f>Parâmetros!J43</f>
        <v>13</v>
      </c>
      <c r="C54" s="97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</row>
    <row r="55" spans="1:39">
      <c r="A55" s="18"/>
      <c r="B55" s="74">
        <f>Parâmetros!J44</f>
        <v>18</v>
      </c>
      <c r="C55" s="97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</row>
    <row r="56" spans="1:39">
      <c r="A56" s="18"/>
      <c r="B56" s="74">
        <f>Parâmetros!J45</f>
        <v>20</v>
      </c>
      <c r="C56" s="97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</row>
    <row r="57" spans="1:39">
      <c r="A57" s="18"/>
      <c r="B57" s="74">
        <f>Parâmetros!J46</f>
        <v>18</v>
      </c>
      <c r="C57" s="97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</row>
    <row r="58" spans="1:39">
      <c r="A58" s="18"/>
      <c r="B58" s="74">
        <f>Parâmetros!J47</f>
        <v>37</v>
      </c>
      <c r="C58" s="97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</row>
    <row r="59" spans="1:39">
      <c r="A59" s="18"/>
      <c r="B59" s="74">
        <f>Parâmetros!J48</f>
        <v>48</v>
      </c>
      <c r="C59" s="97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</row>
    <row r="60" spans="1:39">
      <c r="A60" s="18"/>
      <c r="B60" s="74">
        <f>Parâmetros!J49</f>
        <v>27</v>
      </c>
      <c r="C60" s="97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</row>
    <row r="61" spans="1:39">
      <c r="A61" s="18"/>
      <c r="B61" s="74">
        <f>Parâmetros!J50</f>
        <v>22</v>
      </c>
      <c r="C61" s="97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</row>
    <row r="62" spans="1:39">
      <c r="A62" s="18"/>
      <c r="B62" s="74">
        <f>Parâmetros!J51</f>
        <v>21</v>
      </c>
      <c r="C62" s="97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</row>
    <row r="63" spans="1:39">
      <c r="A63" s="18"/>
      <c r="B63" s="74">
        <f>Parâmetros!J52</f>
        <v>30</v>
      </c>
      <c r="C63" s="97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</row>
    <row r="64" spans="1:39">
      <c r="A64" s="18"/>
      <c r="B64" s="74">
        <f>Parâmetros!J53</f>
        <v>21</v>
      </c>
      <c r="C64" s="97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</row>
    <row r="65" spans="1:39">
      <c r="A65" s="18"/>
      <c r="B65" s="74">
        <f>Parâmetros!J54</f>
        <v>21</v>
      </c>
      <c r="C65" s="97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</row>
    <row r="66" spans="1:39">
      <c r="A66" s="18"/>
      <c r="B66" s="74">
        <f>Parâmetros!J55</f>
        <v>22</v>
      </c>
      <c r="C66" s="97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</row>
    <row r="67" spans="1:39">
      <c r="A67" s="18"/>
      <c r="B67" s="74">
        <f>Parâmetros!J56</f>
        <v>23</v>
      </c>
      <c r="C67" s="97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</row>
    <row r="68" spans="1:39">
      <c r="A68" s="18"/>
      <c r="B68" s="74">
        <f>Parâmetros!J57</f>
        <v>29</v>
      </c>
      <c r="C68" s="97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</row>
    <row r="69" spans="1:39">
      <c r="A69" s="18"/>
      <c r="B69" s="74">
        <f>Parâmetros!J58</f>
        <v>36</v>
      </c>
      <c r="C69" s="97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</row>
    <row r="70" spans="1:39">
      <c r="A70" s="18"/>
      <c r="B70" s="74">
        <f>Parâmetros!J59</f>
        <v>26</v>
      </c>
      <c r="C70" s="97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</row>
    <row r="71" spans="1:39">
      <c r="A71" s="18"/>
      <c r="B71" s="74">
        <f>Parâmetros!J60</f>
        <v>24</v>
      </c>
      <c r="C71" s="97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</row>
    <row r="72" spans="1:39">
      <c r="A72" s="18"/>
      <c r="B72" s="74">
        <f>Parâmetros!J61</f>
        <v>22</v>
      </c>
      <c r="C72" s="97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</row>
    <row r="73" spans="1:39">
      <c r="A73" s="18"/>
      <c r="B73" s="74">
        <f>Parâmetros!J62</f>
        <v>23</v>
      </c>
      <c r="C73" s="97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</row>
    <row r="74" spans="1:39">
      <c r="A74" s="18"/>
      <c r="B74" s="74">
        <f>Parâmetros!J63</f>
        <v>19</v>
      </c>
      <c r="C74" s="97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</row>
    <row r="75" spans="1:39">
      <c r="A75" s="18"/>
      <c r="B75" s="74">
        <f>Parâmetros!J64</f>
        <v>18</v>
      </c>
      <c r="C75" s="97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</row>
    <row r="76" spans="1:39">
      <c r="A76" s="18"/>
      <c r="B76" s="74">
        <f>Parâmetros!J65</f>
        <v>22</v>
      </c>
      <c r="C76" s="97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</row>
    <row r="77" spans="1:39">
      <c r="A77" s="114"/>
      <c r="B77" s="74">
        <f>Parâmetros!J66</f>
        <v>17</v>
      </c>
      <c r="C77" s="97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</row>
    <row r="78" spans="1:39">
      <c r="A78" s="114"/>
      <c r="B78" s="74">
        <f>Parâmetros!J67</f>
        <v>20</v>
      </c>
      <c r="C78" s="97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</row>
    <row r="79" spans="1:39">
      <c r="A79" s="114"/>
      <c r="B79" s="74">
        <f>Parâmetros!J68</f>
        <v>27</v>
      </c>
      <c r="C79" s="97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</row>
    <row r="80" spans="1:39">
      <c r="A80" s="114"/>
      <c r="B80" s="74">
        <f>Parâmetros!J69</f>
        <v>26</v>
      </c>
      <c r="C80" s="97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</row>
    <row r="81" spans="1:39">
      <c r="A81" s="114"/>
      <c r="B81" s="74">
        <f>Parâmetros!J70</f>
        <v>22</v>
      </c>
      <c r="C81" s="97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</row>
    <row r="82" spans="1:39">
      <c r="A82" s="114"/>
      <c r="B82" s="74">
        <f>Parâmetros!J71</f>
        <v>23</v>
      </c>
      <c r="C82" s="97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</row>
    <row r="83" spans="1:39">
      <c r="A83" s="114"/>
      <c r="B83" s="74">
        <f>Parâmetros!J72</f>
        <v>21</v>
      </c>
      <c r="C83" s="97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</row>
    <row r="84" spans="1:39">
      <c r="A84" s="114"/>
      <c r="B84" s="74">
        <f>Parâmetros!J73</f>
        <v>21</v>
      </c>
      <c r="C84" s="97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</row>
    <row r="85" spans="1:39">
      <c r="A85" s="114"/>
      <c r="B85" s="74">
        <f>Parâmetros!J74</f>
        <v>23</v>
      </c>
      <c r="C85" s="97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</row>
    <row r="86" spans="1:39">
      <c r="A86" s="114"/>
      <c r="B86" s="74">
        <f>Parâmetros!J75</f>
        <v>27</v>
      </c>
      <c r="C86" s="97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</row>
    <row r="87" spans="1:39">
      <c r="A87" s="114"/>
      <c r="B87" s="74">
        <f>Parâmetros!J76</f>
        <v>20</v>
      </c>
      <c r="C87" s="97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</row>
    <row r="88" spans="1:39">
      <c r="A88" s="114"/>
      <c r="B88" s="74">
        <f>Parâmetros!J77</f>
        <v>18</v>
      </c>
      <c r="C88" s="97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</row>
    <row r="89" spans="1:39">
      <c r="A89" s="114"/>
      <c r="B89" s="74">
        <f>Parâmetros!J78</f>
        <v>18</v>
      </c>
      <c r="C89" s="97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</row>
    <row r="90" spans="1:39">
      <c r="A90" s="114"/>
      <c r="B90" s="74">
        <f>Parâmetros!J79</f>
        <v>27</v>
      </c>
      <c r="C90" s="97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</row>
    <row r="91" spans="1:39">
      <c r="A91" s="114"/>
      <c r="B91" s="74">
        <f>Parâmetros!J80</f>
        <v>25</v>
      </c>
      <c r="C91" s="97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</row>
    <row r="92" spans="1:39">
      <c r="A92" s="114"/>
      <c r="B92" s="74">
        <f>Parâmetros!J81</f>
        <v>25</v>
      </c>
      <c r="C92" s="97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</row>
    <row r="93" spans="1:39">
      <c r="A93" s="114"/>
      <c r="B93" s="74">
        <f>Parâmetros!J82</f>
        <v>16</v>
      </c>
      <c r="C93" s="97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</row>
    <row r="94" spans="1:39">
      <c r="A94" s="114"/>
      <c r="B94" s="74">
        <f>Parâmetros!J83</f>
        <v>0</v>
      </c>
      <c r="C94" s="97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</row>
    <row r="95" spans="1:39">
      <c r="A95" s="114"/>
      <c r="B95" s="74">
        <f>Parâmetros!J84</f>
        <v>13</v>
      </c>
      <c r="C95" s="97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</row>
    <row r="96" spans="1:39">
      <c r="A96" s="114"/>
      <c r="B96" s="74">
        <f>Parâmetros!J85</f>
        <v>11</v>
      </c>
      <c r="C96" s="97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</row>
    <row r="97" spans="1:39">
      <c r="A97" s="114"/>
      <c r="B97" s="74">
        <f>Parâmetros!J86</f>
        <v>16</v>
      </c>
      <c r="C97" s="97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</row>
    <row r="98" spans="1:39">
      <c r="A98" s="114"/>
      <c r="B98" s="74">
        <f>Parâmetros!J87</f>
        <v>15</v>
      </c>
      <c r="C98" s="97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</row>
    <row r="99" spans="1:39">
      <c r="A99" s="114"/>
      <c r="B99" s="74">
        <f>Parâmetros!J88</f>
        <v>9</v>
      </c>
      <c r="C99" s="97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</row>
    <row r="100" spans="1:39">
      <c r="A100" s="114"/>
      <c r="B100" s="74">
        <f>Parâmetros!J89</f>
        <v>13</v>
      </c>
      <c r="C100" s="97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</row>
    <row r="101" spans="1:39">
      <c r="A101" s="114"/>
      <c r="B101" s="74">
        <f>Parâmetros!J90</f>
        <v>11</v>
      </c>
      <c r="C101" s="97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</row>
    <row r="102" spans="1:39">
      <c r="A102" s="114"/>
      <c r="B102" s="74">
        <f>Parâmetros!J91</f>
        <v>20</v>
      </c>
      <c r="C102" s="97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</row>
    <row r="103" spans="1:39">
      <c r="A103" s="114"/>
      <c r="B103" s="74">
        <f>Parâmetros!J92</f>
        <v>11</v>
      </c>
      <c r="C103" s="97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</row>
    <row r="104" spans="1:39">
      <c r="A104" s="114"/>
      <c r="B104" s="74">
        <f>Parâmetros!J93</f>
        <v>13</v>
      </c>
      <c r="C104" s="97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</row>
    <row r="105" spans="1:39">
      <c r="A105" s="114"/>
      <c r="B105" s="74">
        <f>Parâmetros!J94</f>
        <v>11</v>
      </c>
      <c r="C105" s="97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</row>
    <row r="106" spans="1:39">
      <c r="A106" s="114"/>
      <c r="B106" s="74">
        <f>Parâmetros!J95</f>
        <v>13</v>
      </c>
      <c r="C106" s="60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</row>
    <row r="107" spans="1:39">
      <c r="A107" s="114"/>
      <c r="B107" s="74">
        <f>Parâmetros!J96</f>
        <v>8</v>
      </c>
      <c r="C107" s="60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</row>
    <row r="108" spans="1:39">
      <c r="A108" s="114"/>
      <c r="B108" s="74">
        <f>Parâmetros!J97</f>
        <v>16</v>
      </c>
      <c r="C108" s="60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</row>
    <row r="109" spans="1:39">
      <c r="A109" s="114"/>
      <c r="B109" s="74">
        <f>Parâmetros!J98</f>
        <v>14</v>
      </c>
      <c r="C109" s="60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</row>
    <row r="110" spans="1:39">
      <c r="A110" s="114"/>
      <c r="B110" s="74">
        <f>Parâmetros!J99</f>
        <v>17</v>
      </c>
      <c r="C110" s="60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</row>
    <row r="111" spans="1:39">
      <c r="A111" s="114"/>
      <c r="B111" s="74">
        <f>Parâmetros!J100</f>
        <v>10</v>
      </c>
      <c r="C111" s="60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</row>
    <row r="112" spans="1:39">
      <c r="A112" s="114"/>
      <c r="B112" s="74">
        <f>Parâmetros!J101</f>
        <v>10</v>
      </c>
      <c r="C112" s="60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</row>
    <row r="113" spans="1:39">
      <c r="A113" s="114"/>
      <c r="B113" s="74">
        <f>Parâmetros!J102</f>
        <v>10</v>
      </c>
      <c r="C113" s="60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</row>
    <row r="114" spans="1:39">
      <c r="A114" s="114"/>
      <c r="B114" s="74">
        <f>Parâmetros!J103</f>
        <v>7</v>
      </c>
      <c r="C114" s="60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</row>
    <row r="115" spans="1:39">
      <c r="A115" s="114"/>
      <c r="B115" s="74">
        <f>Parâmetros!J104</f>
        <v>6</v>
      </c>
      <c r="C115" s="60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</row>
    <row r="116" spans="1:39">
      <c r="A116" s="114"/>
      <c r="B116" s="74">
        <f>Parâmetros!J105</f>
        <v>6</v>
      </c>
      <c r="C116" s="60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</row>
    <row r="117" spans="1:39">
      <c r="A117" s="114"/>
      <c r="B117" s="74">
        <f>Parâmetros!J106</f>
        <v>14</v>
      </c>
      <c r="C117" s="60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</row>
    <row r="118" spans="1:39">
      <c r="A118" s="114"/>
      <c r="B118" s="74">
        <f>Parâmetros!J107</f>
        <v>20</v>
      </c>
      <c r="C118" s="119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</row>
    <row r="119" spans="1:39">
      <c r="A119" s="114"/>
      <c r="B119" s="74">
        <f>Parâmetros!J108</f>
        <v>20</v>
      </c>
      <c r="C119" s="60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</row>
    <row r="120" spans="1:39">
      <c r="A120" s="114"/>
      <c r="B120" s="74">
        <f>Parâmetros!J109</f>
        <v>10</v>
      </c>
      <c r="C120" s="60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</row>
    <row r="121" spans="1:39">
      <c r="A121" s="114"/>
      <c r="B121" s="74">
        <f>Parâmetros!J110</f>
        <v>17</v>
      </c>
      <c r="C121" s="60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</row>
    <row r="122" spans="1:39">
      <c r="A122" s="114"/>
      <c r="B122" s="74">
        <f>Parâmetros!J111</f>
        <v>16</v>
      </c>
      <c r="C122" s="60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</row>
    <row r="123" spans="1:39">
      <c r="A123" s="114"/>
      <c r="B123" s="74">
        <f>Parâmetros!J112</f>
        <v>20</v>
      </c>
      <c r="C123" s="60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</row>
    <row r="124" spans="1:39">
      <c r="A124" s="114"/>
      <c r="B124" s="74">
        <f>Parâmetros!J113</f>
        <v>16</v>
      </c>
      <c r="C124" s="60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</row>
    <row r="125" spans="1:39">
      <c r="A125" s="114"/>
      <c r="B125" s="74">
        <f>Parâmetros!J114</f>
        <v>9</v>
      </c>
      <c r="C125" s="60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</row>
    <row r="126" spans="1:39">
      <c r="A126" s="114"/>
      <c r="B126" s="74">
        <f>Parâmetros!J115</f>
        <v>18</v>
      </c>
      <c r="C126" s="60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</row>
    <row r="127" spans="1:39">
      <c r="A127" s="114"/>
      <c r="B127" s="74">
        <f>Parâmetros!J116</f>
        <v>26</v>
      </c>
      <c r="C127" s="60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</row>
    <row r="128" spans="1:39">
      <c r="A128" s="114"/>
      <c r="B128" s="74">
        <f>Parâmetros!J117</f>
        <v>23</v>
      </c>
      <c r="C128" s="60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</row>
    <row r="129" spans="1:39">
      <c r="A129" s="114"/>
      <c r="B129" s="74">
        <f>Parâmetros!J118</f>
        <v>41</v>
      </c>
      <c r="C129" s="60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</row>
    <row r="130" spans="1:39">
      <c r="A130" s="114"/>
      <c r="B130" s="74">
        <f>Parâmetros!J119</f>
        <v>38</v>
      </c>
      <c r="C130" s="60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</row>
    <row r="131" spans="1:39">
      <c r="A131" s="114"/>
      <c r="B131" s="74">
        <f>Parâmetros!J120</f>
        <v>52</v>
      </c>
      <c r="C131" s="60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</row>
    <row r="132" spans="1:39">
      <c r="A132" s="114"/>
      <c r="B132" s="74">
        <f>Parâmetros!J121</f>
        <v>51</v>
      </c>
      <c r="C132" s="60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</row>
    <row r="133" spans="1:39">
      <c r="A133" s="114"/>
      <c r="B133" s="74">
        <f>Parâmetros!J122</f>
        <v>61</v>
      </c>
      <c r="C133" s="60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</row>
    <row r="134" spans="1:39">
      <c r="A134" s="114"/>
      <c r="B134" s="74">
        <f>Parâmetros!J123</f>
        <v>41</v>
      </c>
      <c r="C134" s="60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</row>
    <row r="135" spans="1:39">
      <c r="A135" s="114"/>
      <c r="B135" s="74">
        <f>Parâmetros!J124</f>
        <v>46</v>
      </c>
      <c r="C135" s="60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</row>
    <row r="136" spans="1:39">
      <c r="A136" s="114"/>
      <c r="B136" s="74">
        <f>Parâmetros!J125</f>
        <v>39</v>
      </c>
      <c r="C136" s="60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</row>
    <row r="137" spans="1:39">
      <c r="A137" s="114"/>
      <c r="B137" s="74">
        <f>Parâmetros!J126</f>
        <v>42</v>
      </c>
      <c r="C137" s="60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</row>
    <row r="138" spans="1:39">
      <c r="A138" s="114"/>
      <c r="B138" s="74">
        <f>Parâmetros!J127</f>
        <v>50</v>
      </c>
      <c r="C138" s="60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</row>
    <row r="139" spans="1:39">
      <c r="A139" s="114"/>
      <c r="B139" s="74">
        <f>Parâmetros!J128</f>
        <v>44</v>
      </c>
      <c r="C139" s="60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</row>
    <row r="140" spans="1:39">
      <c r="A140" s="114"/>
      <c r="B140" s="74">
        <f>Parâmetros!J129</f>
        <v>19</v>
      </c>
      <c r="C140" s="60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</row>
    <row r="141" spans="1:39">
      <c r="A141" s="114"/>
      <c r="B141" s="74">
        <f>Parâmetros!J130</f>
        <v>11</v>
      </c>
      <c r="C141" s="60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</row>
    <row r="142" spans="1:39">
      <c r="A142" s="114"/>
      <c r="B142" s="74">
        <f>Parâmetros!J131</f>
        <v>11</v>
      </c>
      <c r="C142" s="60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</row>
    <row r="143" spans="1:39">
      <c r="A143" s="114"/>
      <c r="B143" s="74">
        <f>Parâmetros!J132</f>
        <v>0</v>
      </c>
      <c r="C143" s="60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</row>
    <row r="144" spans="1:39">
      <c r="A144" s="114"/>
      <c r="B144" s="74">
        <f>Parâmetros!J133</f>
        <v>0</v>
      </c>
      <c r="C144" s="60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</row>
    <row r="145" spans="1:39">
      <c r="A145" s="114"/>
      <c r="B145" s="74">
        <f>Parâmetros!J134</f>
        <v>6</v>
      </c>
      <c r="C145" s="60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</row>
    <row r="146" spans="1:39">
      <c r="A146" s="114"/>
      <c r="B146" s="74">
        <f>Parâmetros!J135</f>
        <v>1</v>
      </c>
      <c r="C146" s="60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</row>
    <row r="147" spans="1:39">
      <c r="A147" s="114"/>
      <c r="B147" s="74">
        <f>Parâmetros!J136</f>
        <v>0</v>
      </c>
      <c r="C147" s="60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</row>
    <row r="148" spans="1:39">
      <c r="A148" s="114"/>
      <c r="B148" s="74">
        <f>Parâmetros!J137</f>
        <v>0</v>
      </c>
      <c r="C148" s="60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</row>
    <row r="149" spans="1:39">
      <c r="A149" s="114"/>
      <c r="B149" s="74">
        <f>Parâmetros!J138</f>
        <v>0</v>
      </c>
      <c r="C149" s="60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</row>
    <row r="150" spans="1:39">
      <c r="A150" s="114"/>
      <c r="B150" s="74">
        <f>Parâmetros!J139</f>
        <v>0</v>
      </c>
      <c r="C150" s="60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</row>
    <row r="151" spans="1:39">
      <c r="A151" s="114"/>
      <c r="B151" s="74">
        <f>Parâmetros!J140</f>
        <v>9</v>
      </c>
      <c r="C151" s="60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</row>
    <row r="152" spans="1:39">
      <c r="A152" s="114"/>
      <c r="B152" s="74">
        <f>Parâmetros!J141</f>
        <v>12</v>
      </c>
      <c r="C152" s="60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</row>
    <row r="153" spans="1:39">
      <c r="A153" s="114"/>
      <c r="B153" s="74">
        <f>Parâmetros!J142</f>
        <v>19</v>
      </c>
      <c r="C153" s="60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</row>
    <row r="154" spans="1:39">
      <c r="A154" s="114"/>
      <c r="B154" s="74">
        <f>Parâmetros!J143</f>
        <v>50</v>
      </c>
      <c r="C154" s="60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</row>
    <row r="155" spans="1:39">
      <c r="A155" s="114"/>
      <c r="B155" s="74">
        <f>Parâmetros!J144</f>
        <v>45</v>
      </c>
      <c r="C155" s="60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</row>
    <row r="156" spans="1:39">
      <c r="A156" s="114"/>
      <c r="B156" s="74">
        <f>Parâmetros!J145</f>
        <v>32</v>
      </c>
      <c r="C156" s="60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</row>
    <row r="157" spans="1:39">
      <c r="A157" s="114"/>
      <c r="B157" s="74">
        <f>Parâmetros!J146</f>
        <v>33</v>
      </c>
      <c r="C157" s="60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</row>
    <row r="158" spans="1:39">
      <c r="A158" s="114"/>
      <c r="B158" s="74">
        <f>Parâmetros!J147</f>
        <v>23</v>
      </c>
      <c r="C158" s="60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</row>
    <row r="159" spans="1:39">
      <c r="A159" s="114"/>
      <c r="B159" s="74">
        <f>Parâmetros!J148</f>
        <v>19</v>
      </c>
      <c r="C159" s="60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</row>
    <row r="160" spans="1:39">
      <c r="A160" s="114"/>
      <c r="B160" s="74">
        <f>Parâmetros!J149</f>
        <v>23</v>
      </c>
      <c r="C160" s="60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</row>
    <row r="161" spans="1:39">
      <c r="A161" s="114"/>
      <c r="B161" s="74">
        <f>Parâmetros!J150</f>
        <v>13</v>
      </c>
      <c r="C161" s="60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</row>
    <row r="162" spans="1:39">
      <c r="A162" s="114"/>
      <c r="B162" s="74">
        <f>Parâmetros!J151</f>
        <v>20</v>
      </c>
      <c r="C162" s="60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</row>
    <row r="163" spans="1:39">
      <c r="A163" s="114"/>
      <c r="B163" s="74">
        <f>Parâmetros!J152</f>
        <v>18</v>
      </c>
      <c r="C163" s="60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</row>
    <row r="164" spans="1:39">
      <c r="A164" s="114"/>
      <c r="B164" s="74">
        <f>Parâmetros!J153</f>
        <v>37</v>
      </c>
      <c r="C164" s="60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</row>
    <row r="165" spans="1:39">
      <c r="A165" s="114"/>
      <c r="B165" s="74">
        <f>Parâmetros!J154</f>
        <v>0</v>
      </c>
      <c r="C165" s="60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</row>
    <row r="166" spans="1:39">
      <c r="A166" s="114"/>
      <c r="B166" s="74">
        <f>Parâmetros!J155</f>
        <v>24</v>
      </c>
      <c r="C166" s="60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</row>
    <row r="167" spans="1:39">
      <c r="A167" s="114"/>
      <c r="B167" s="74">
        <f>Parâmetros!J156</f>
        <v>12</v>
      </c>
      <c r="C167" s="60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</row>
    <row r="168" spans="1:39">
      <c r="A168" s="114"/>
      <c r="B168" s="74">
        <f>Parâmetros!J157</f>
        <v>9</v>
      </c>
      <c r="C168" s="60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</row>
    <row r="169" spans="1:39">
      <c r="A169" s="114"/>
      <c r="B169" s="74">
        <f>Parâmetros!J158</f>
        <v>7</v>
      </c>
      <c r="C169" s="60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</row>
    <row r="170" spans="1:39">
      <c r="A170" s="114"/>
      <c r="B170" s="74">
        <f>Parâmetros!J159</f>
        <v>8</v>
      </c>
      <c r="C170" s="60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</row>
    <row r="171" spans="1:39">
      <c r="A171" s="114"/>
      <c r="B171" s="74">
        <f>Parâmetros!J160</f>
        <v>9</v>
      </c>
      <c r="C171" s="60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</row>
    <row r="172" spans="1:39">
      <c r="A172" s="114"/>
      <c r="B172" s="74">
        <f>Parâmetros!J161</f>
        <v>7</v>
      </c>
      <c r="C172" s="60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</row>
    <row r="173" spans="1:39">
      <c r="A173" s="114"/>
      <c r="B173" s="74">
        <f>Parâmetros!J162</f>
        <v>5</v>
      </c>
      <c r="C173" s="60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</row>
    <row r="174" spans="1:39">
      <c r="A174" s="114"/>
      <c r="B174" s="74">
        <f>Parâmetros!J163</f>
        <v>5</v>
      </c>
      <c r="C174" s="60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</row>
    <row r="175" spans="1:39">
      <c r="A175" s="114"/>
      <c r="B175" s="74">
        <f>Parâmetros!J164</f>
        <v>7</v>
      </c>
      <c r="C175" s="60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</row>
    <row r="176" spans="1:39">
      <c r="A176" s="114"/>
      <c r="B176" s="74">
        <f>Parâmetros!J165</f>
        <v>10</v>
      </c>
      <c r="C176" s="60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</row>
    <row r="177" spans="1:39">
      <c r="A177" s="114"/>
      <c r="B177" s="74">
        <f>Parâmetros!J166</f>
        <v>8</v>
      </c>
      <c r="C177" s="60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</row>
    <row r="178" spans="1:39">
      <c r="A178" s="114"/>
      <c r="B178" s="74">
        <f>Parâmetros!J167</f>
        <v>15</v>
      </c>
      <c r="C178" s="60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</row>
    <row r="179" spans="1:39">
      <c r="A179" s="114"/>
      <c r="B179" s="74">
        <f>Parâmetros!J168</f>
        <v>16</v>
      </c>
      <c r="C179" s="60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</row>
    <row r="180" spans="1:39">
      <c r="A180" s="114"/>
      <c r="B180" s="74">
        <f>Parâmetros!J169</f>
        <v>9</v>
      </c>
      <c r="C180" s="60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</row>
    <row r="181" spans="1:39">
      <c r="A181" s="114"/>
      <c r="B181" s="74">
        <f>Parâmetros!J170</f>
        <v>10</v>
      </c>
      <c r="C181" s="60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</row>
    <row r="182" spans="1:39">
      <c r="A182" s="114"/>
      <c r="B182" s="74">
        <f>Parâmetros!J171</f>
        <v>11</v>
      </c>
      <c r="C182" s="60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</row>
    <row r="183" spans="1:39">
      <c r="A183" s="114"/>
      <c r="B183" s="74">
        <f>Parâmetros!J172</f>
        <v>6</v>
      </c>
      <c r="C183" s="60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</row>
    <row r="184" spans="1:39">
      <c r="A184" s="114"/>
      <c r="B184" s="74">
        <f>Parâmetros!J173</f>
        <v>4</v>
      </c>
      <c r="C184" s="60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</row>
    <row r="185" spans="1:39">
      <c r="A185" s="114"/>
      <c r="B185" s="74">
        <f>Parâmetros!J174</f>
        <v>6</v>
      </c>
      <c r="C185" s="60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</row>
    <row r="186" spans="1:39">
      <c r="A186" s="114"/>
      <c r="B186" s="74">
        <f>Parâmetros!J175</f>
        <v>17</v>
      </c>
      <c r="C186" s="60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</row>
    <row r="187" spans="1:39">
      <c r="A187" s="114"/>
      <c r="B187" s="74">
        <f>Parâmetros!J176</f>
        <v>19</v>
      </c>
      <c r="C187" s="60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</row>
    <row r="188" spans="1:39">
      <c r="A188" s="114"/>
      <c r="B188" s="74">
        <f>Parâmetros!J177</f>
        <v>15</v>
      </c>
      <c r="C188" s="60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</row>
    <row r="189" spans="1:39">
      <c r="A189" s="114"/>
      <c r="B189" s="74">
        <f>Parâmetros!J178</f>
        <v>19</v>
      </c>
      <c r="C189" s="60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</row>
    <row r="190" spans="1:39">
      <c r="A190" s="114"/>
      <c r="B190" s="74">
        <f>Parâmetros!J179</f>
        <v>17</v>
      </c>
      <c r="C190" s="60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</row>
    <row r="191" spans="1:39">
      <c r="A191" s="114"/>
      <c r="B191" s="74">
        <f>Parâmetros!J180</f>
        <v>4</v>
      </c>
      <c r="C191" s="60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</row>
    <row r="192" spans="1:39">
      <c r="A192" s="114"/>
      <c r="B192" s="74">
        <f>Parâmetros!J181</f>
        <v>15</v>
      </c>
      <c r="C192" s="60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</row>
    <row r="193" spans="1:39">
      <c r="A193" s="114"/>
      <c r="B193" s="74">
        <f>Parâmetros!J182</f>
        <v>8</v>
      </c>
      <c r="C193" s="60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</row>
    <row r="194" spans="1:39">
      <c r="A194" s="114"/>
      <c r="B194" s="74">
        <f>Parâmetros!J183</f>
        <v>8</v>
      </c>
      <c r="C194" s="60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</row>
    <row r="195" spans="1:39">
      <c r="A195" s="114"/>
      <c r="B195" s="74">
        <f>Parâmetros!J184</f>
        <v>9</v>
      </c>
      <c r="C195" s="60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</row>
    <row r="196" spans="1:39">
      <c r="A196" s="114"/>
      <c r="B196" s="74">
        <f>Parâmetros!J185</f>
        <v>9</v>
      </c>
      <c r="C196" s="60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</row>
    <row r="197" spans="1:39">
      <c r="A197" s="114"/>
      <c r="B197" s="74">
        <f>Parâmetros!J186</f>
        <v>11</v>
      </c>
      <c r="C197" s="60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</row>
    <row r="198" spans="1:39">
      <c r="A198" s="114"/>
      <c r="B198" s="74">
        <f>Parâmetros!J187</f>
        <v>7</v>
      </c>
      <c r="C198" s="60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</row>
    <row r="199" spans="1:39">
      <c r="A199" s="114"/>
      <c r="B199" s="74">
        <f>Parâmetros!J188</f>
        <v>7</v>
      </c>
      <c r="C199" s="60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</row>
    <row r="200" spans="1:39">
      <c r="A200" s="114"/>
      <c r="B200" s="74">
        <f>Parâmetros!J189</f>
        <v>12</v>
      </c>
      <c r="C200" s="60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</row>
    <row r="201" spans="1:39">
      <c r="A201" s="114"/>
      <c r="B201" s="74">
        <f>Parâmetros!J190</f>
        <v>11</v>
      </c>
      <c r="C201" s="60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</row>
    <row r="202" spans="1:39">
      <c r="A202" s="114"/>
      <c r="B202" s="74">
        <f>Parâmetros!J191</f>
        <v>10</v>
      </c>
      <c r="C202" s="60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</row>
    <row r="203" spans="1:39">
      <c r="A203" s="114"/>
      <c r="B203" s="74">
        <f>Parâmetros!J192</f>
        <v>9</v>
      </c>
      <c r="C203" s="60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</row>
    <row r="204" spans="1:39">
      <c r="A204" s="114"/>
      <c r="B204" s="74">
        <f>Parâmetros!J193</f>
        <v>27</v>
      </c>
      <c r="C204" s="60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</row>
    <row r="205" spans="1:39">
      <c r="A205" s="114"/>
      <c r="B205" s="74">
        <f>Parâmetros!J194</f>
        <v>44</v>
      </c>
      <c r="C205" s="60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</row>
    <row r="206" spans="1:39">
      <c r="A206" s="114"/>
      <c r="B206" s="74">
        <f>Parâmetros!J195</f>
        <v>29</v>
      </c>
      <c r="C206" s="60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</row>
    <row r="207" spans="1:39">
      <c r="A207" s="114"/>
      <c r="B207" s="74">
        <f>Parâmetros!J196</f>
        <v>19</v>
      </c>
      <c r="C207" s="60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</row>
    <row r="208" spans="1:39">
      <c r="A208" s="114"/>
      <c r="B208" s="74">
        <f>Parâmetros!J197</f>
        <v>14</v>
      </c>
      <c r="C208" s="60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</row>
    <row r="209" spans="1:39">
      <c r="A209" s="114"/>
      <c r="B209" s="74">
        <f>Parâmetros!J198</f>
        <v>25</v>
      </c>
      <c r="C209" s="60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</row>
    <row r="210" spans="1:39">
      <c r="A210" s="114"/>
      <c r="B210" s="74">
        <f>Parâmetros!J199</f>
        <v>30</v>
      </c>
      <c r="C210" s="60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</row>
    <row r="211" spans="1:39">
      <c r="A211" s="114"/>
      <c r="B211" s="74">
        <f>Parâmetros!J200</f>
        <v>21</v>
      </c>
      <c r="C211" s="60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</row>
    <row r="212" spans="1:39">
      <c r="A212" s="114"/>
      <c r="B212" s="74">
        <f>Parâmetros!J201</f>
        <v>27</v>
      </c>
      <c r="C212" s="60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</row>
    <row r="213" spans="1:39">
      <c r="A213" s="114"/>
      <c r="B213" s="74">
        <f>Parâmetros!J202</f>
        <v>14</v>
      </c>
      <c r="C213" s="60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</row>
    <row r="214" spans="1:39">
      <c r="A214" s="114"/>
      <c r="B214" s="74">
        <f>Parâmetros!J203</f>
        <v>9</v>
      </c>
      <c r="C214" s="60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</row>
    <row r="215" spans="1:39">
      <c r="A215" s="114"/>
      <c r="B215" s="74">
        <f>Parâmetros!J204</f>
        <v>0</v>
      </c>
      <c r="C215" s="60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</row>
    <row r="216" spans="1:39">
      <c r="A216" s="114"/>
      <c r="B216" s="74">
        <f>Parâmetros!J205</f>
        <v>0</v>
      </c>
      <c r="C216" s="60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</row>
    <row r="217" spans="1:39">
      <c r="A217" s="114"/>
      <c r="B217" s="74">
        <f>Parâmetros!J206</f>
        <v>0</v>
      </c>
      <c r="C217" s="60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</row>
    <row r="218" spans="1:39">
      <c r="A218" s="114"/>
      <c r="B218" s="74">
        <f>Parâmetros!J207</f>
        <v>0</v>
      </c>
      <c r="C218" s="60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</row>
    <row r="219" spans="1:39">
      <c r="A219" s="114"/>
      <c r="B219" s="74">
        <f>Parâmetros!J208</f>
        <v>0</v>
      </c>
      <c r="C219" s="60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</row>
    <row r="220" spans="1:39">
      <c r="A220" s="114"/>
      <c r="B220" s="74">
        <f>Parâmetros!J209</f>
        <v>0</v>
      </c>
      <c r="C220" s="60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</row>
    <row r="221" spans="1:39">
      <c r="A221" s="114"/>
      <c r="B221" s="74">
        <f>Parâmetros!J210</f>
        <v>0</v>
      </c>
      <c r="C221" s="60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</row>
    <row r="222" spans="1:39">
      <c r="A222" s="114"/>
      <c r="B222" s="74">
        <f>Parâmetros!J211</f>
        <v>1</v>
      </c>
      <c r="C222" s="60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</row>
    <row r="223" spans="1:39">
      <c r="A223" s="114"/>
      <c r="B223" s="74">
        <f>Parâmetros!J212</f>
        <v>1</v>
      </c>
      <c r="C223" s="60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</row>
    <row r="224" spans="1:39">
      <c r="A224" s="114"/>
      <c r="B224" s="74">
        <f>Parâmetros!J213</f>
        <v>3</v>
      </c>
      <c r="C224" s="60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</row>
    <row r="225" spans="1:39">
      <c r="A225" s="114"/>
      <c r="B225" s="74">
        <f>Parâmetros!J214</f>
        <v>7</v>
      </c>
      <c r="C225" s="60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</row>
    <row r="226" spans="1:39">
      <c r="A226" s="114"/>
      <c r="B226" s="74">
        <f>Parâmetros!J215</f>
        <v>4</v>
      </c>
      <c r="C226" s="60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</row>
    <row r="227" spans="1:39">
      <c r="A227" s="114"/>
      <c r="B227" s="74">
        <f>Parâmetros!J216</f>
        <v>3</v>
      </c>
      <c r="C227" s="60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</row>
    <row r="228" spans="1:39">
      <c r="A228" s="114"/>
      <c r="B228" s="74">
        <f>Parâmetros!J217</f>
        <v>3</v>
      </c>
      <c r="C228" s="60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</row>
    <row r="229" spans="1:39">
      <c r="A229" s="114"/>
      <c r="B229" s="74">
        <f>Parâmetros!J218</f>
        <v>5</v>
      </c>
      <c r="C229" s="60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</row>
    <row r="230" spans="1:39">
      <c r="A230" s="114"/>
      <c r="B230" s="74">
        <f>Parâmetros!J219</f>
        <v>3</v>
      </c>
      <c r="C230" s="60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</row>
    <row r="231" spans="1:39">
      <c r="A231" s="114"/>
      <c r="B231" s="74">
        <f>Parâmetros!J220</f>
        <v>0</v>
      </c>
      <c r="C231" s="60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</row>
    <row r="232" spans="1:39">
      <c r="A232" s="114"/>
      <c r="B232" s="74">
        <f>Parâmetros!J221</f>
        <v>0</v>
      </c>
      <c r="C232" s="60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</row>
    <row r="233" spans="1:39">
      <c r="A233" s="114"/>
      <c r="B233" s="74">
        <f>Parâmetros!J222</f>
        <v>0</v>
      </c>
      <c r="C233" s="60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</row>
    <row r="234" spans="1:39">
      <c r="A234" s="114"/>
      <c r="B234" s="74">
        <f>Parâmetros!J223</f>
        <v>0</v>
      </c>
      <c r="C234" s="60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</row>
    <row r="235" spans="1:39">
      <c r="A235" s="114"/>
      <c r="B235" s="74">
        <f>Parâmetros!J224</f>
        <v>0</v>
      </c>
      <c r="C235" s="60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</row>
    <row r="236" spans="1:39">
      <c r="A236" s="114"/>
      <c r="B236" s="74">
        <f>Parâmetros!J225</f>
        <v>3</v>
      </c>
      <c r="C236" s="60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</row>
    <row r="237" spans="1:39">
      <c r="A237" s="114"/>
      <c r="B237" s="74">
        <f>Parâmetros!J226</f>
        <v>0</v>
      </c>
      <c r="C237" s="60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</row>
    <row r="238" spans="1:39">
      <c r="A238" s="114"/>
      <c r="B238" s="74">
        <f>Parâmetros!J227</f>
        <v>0</v>
      </c>
      <c r="C238" s="60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</row>
    <row r="239" spans="1:39">
      <c r="A239" s="114"/>
      <c r="B239" s="74">
        <f>Parâmetros!J228</f>
        <v>0</v>
      </c>
      <c r="C239" s="60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</row>
    <row r="240" spans="1:39">
      <c r="A240" s="114"/>
      <c r="B240" s="74">
        <f>Parâmetros!J229</f>
        <v>2</v>
      </c>
      <c r="C240" s="60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</row>
    <row r="241" spans="1:39">
      <c r="A241" s="114"/>
      <c r="B241" s="74">
        <f>Parâmetros!J230</f>
        <v>2</v>
      </c>
      <c r="C241" s="60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</row>
    <row r="242" spans="1:39">
      <c r="A242" s="114"/>
      <c r="B242" s="74">
        <f>Parâmetros!J231</f>
        <v>1</v>
      </c>
      <c r="C242" s="60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</row>
    <row r="243" spans="1:39">
      <c r="A243" s="114"/>
      <c r="B243" s="74">
        <f>Parâmetros!J232</f>
        <v>1</v>
      </c>
      <c r="C243" s="60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</row>
    <row r="244" spans="1:39">
      <c r="A244" s="114"/>
      <c r="B244" s="74">
        <f>Parâmetros!J233</f>
        <v>2</v>
      </c>
      <c r="C244" s="60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</row>
    <row r="245" spans="1:39">
      <c r="A245" s="114"/>
      <c r="B245" s="74">
        <f>Parâmetros!J234</f>
        <v>4</v>
      </c>
      <c r="C245" s="60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</row>
    <row r="246" spans="1:39">
      <c r="A246" s="114"/>
      <c r="B246" s="74">
        <f>Parâmetros!J235</f>
        <v>2</v>
      </c>
      <c r="C246" s="60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</row>
    <row r="247" spans="1:39">
      <c r="A247" s="114"/>
      <c r="B247" s="74">
        <f>Parâmetros!J236</f>
        <v>0</v>
      </c>
      <c r="C247" s="60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</row>
    <row r="248" spans="1:39">
      <c r="A248" s="114"/>
      <c r="B248" s="74">
        <f>Parâmetros!J237</f>
        <v>2</v>
      </c>
      <c r="C248" s="60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</row>
    <row r="249" spans="1:39">
      <c r="A249" s="114"/>
      <c r="B249" s="74">
        <f>Parâmetros!J238</f>
        <v>3</v>
      </c>
      <c r="C249" s="60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</row>
    <row r="250" spans="1:39">
      <c r="A250" s="114"/>
      <c r="B250" s="74">
        <f>Parâmetros!J239</f>
        <v>2</v>
      </c>
      <c r="C250" s="60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</row>
    <row r="251" spans="1:39">
      <c r="A251" s="114"/>
      <c r="B251" s="74">
        <f>Parâmetros!J240</f>
        <v>2</v>
      </c>
      <c r="C251" s="60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</row>
    <row r="252" spans="1:39">
      <c r="A252" s="114"/>
      <c r="B252" s="74">
        <f>Parâmetros!J241</f>
        <v>1</v>
      </c>
      <c r="C252" s="60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</row>
    <row r="253" spans="1:39">
      <c r="A253" s="114"/>
      <c r="B253" s="74">
        <f>Parâmetros!J242</f>
        <v>6</v>
      </c>
      <c r="C253" s="60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</row>
    <row r="254" spans="1:39">
      <c r="A254" s="114"/>
      <c r="B254" s="74">
        <f>Parâmetros!J243</f>
        <v>5</v>
      </c>
      <c r="C254" s="60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</row>
    <row r="255" spans="1:39">
      <c r="A255" s="114"/>
      <c r="B255" s="74">
        <f>Parâmetros!J244</f>
        <v>10</v>
      </c>
      <c r="C255" s="60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</row>
    <row r="256" spans="1:39">
      <c r="A256" s="114"/>
      <c r="B256" s="74">
        <f>Parâmetros!J245</f>
        <v>6</v>
      </c>
      <c r="C256" s="60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</row>
    <row r="257" spans="1:39">
      <c r="A257" s="114"/>
      <c r="B257" s="74">
        <f>Parâmetros!J246</f>
        <v>6</v>
      </c>
      <c r="C257" s="60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</row>
    <row r="258" spans="1:39">
      <c r="A258" s="114"/>
      <c r="B258" s="74">
        <f>Parâmetros!J247</f>
        <v>19</v>
      </c>
      <c r="C258" s="60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</row>
    <row r="259" spans="1:39">
      <c r="A259" s="114"/>
      <c r="B259" s="74">
        <f>Parâmetros!J248</f>
        <v>10</v>
      </c>
      <c r="C259" s="60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</row>
    <row r="260" spans="1:39">
      <c r="A260" s="114"/>
      <c r="B260" s="74">
        <f>Parâmetros!J249</f>
        <v>7</v>
      </c>
      <c r="C260" s="60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</row>
    <row r="261" spans="1:39">
      <c r="A261" s="114"/>
      <c r="B261" s="74">
        <f>Parâmetros!J250</f>
        <v>5</v>
      </c>
      <c r="C261" s="60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</row>
    <row r="262" spans="1:39">
      <c r="A262" s="114"/>
      <c r="B262" s="74">
        <f>Parâmetros!J251</f>
        <v>5</v>
      </c>
      <c r="C262" s="60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</row>
    <row r="263" spans="1:39">
      <c r="A263" s="114"/>
      <c r="B263" s="74">
        <f>Parâmetros!J252</f>
        <v>3</v>
      </c>
      <c r="C263" s="60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</row>
    <row r="264" spans="1:39">
      <c r="A264" s="114"/>
      <c r="B264" s="74">
        <f>Parâmetros!J253</f>
        <v>8</v>
      </c>
      <c r="C264" s="60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</row>
    <row r="265" spans="1:39">
      <c r="A265" s="114"/>
      <c r="B265" s="74">
        <f>Parâmetros!J254</f>
        <v>12</v>
      </c>
      <c r="C265" s="60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</row>
    <row r="266" spans="1:39">
      <c r="A266" s="114"/>
      <c r="B266" s="74">
        <f>Parâmetros!J255</f>
        <v>11</v>
      </c>
      <c r="C266" s="60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</row>
    <row r="267" spans="1:39">
      <c r="A267" s="114"/>
      <c r="B267" s="74">
        <f>Parâmetros!J256</f>
        <v>12</v>
      </c>
      <c r="C267" s="60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</row>
    <row r="268" spans="1:39">
      <c r="A268" s="114"/>
      <c r="B268" s="74">
        <f>Parâmetros!J257</f>
        <v>11</v>
      </c>
      <c r="C268" s="60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</row>
    <row r="269" spans="1:39">
      <c r="A269" s="114"/>
      <c r="B269" s="74">
        <f>Parâmetros!J258</f>
        <v>9</v>
      </c>
      <c r="C269" s="60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</row>
    <row r="270" spans="1:39">
      <c r="A270" s="114"/>
      <c r="B270" s="74">
        <f>Parâmetros!J259</f>
        <v>12</v>
      </c>
      <c r="C270" s="60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</row>
    <row r="271" spans="1:39">
      <c r="A271" s="114"/>
      <c r="B271" s="74">
        <f>Parâmetros!J260</f>
        <v>17</v>
      </c>
      <c r="C271" s="60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</row>
    <row r="272" spans="1:39">
      <c r="A272" s="114"/>
      <c r="B272" s="74">
        <f>Parâmetros!J261</f>
        <v>16</v>
      </c>
      <c r="C272" s="60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</row>
    <row r="273" spans="1:39">
      <c r="A273" s="114"/>
      <c r="B273" s="74">
        <f>Parâmetros!J262</f>
        <v>17</v>
      </c>
      <c r="C273" s="60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</row>
    <row r="274" spans="1:39">
      <c r="A274" s="114"/>
      <c r="B274" s="74">
        <f>Parâmetros!J263</f>
        <v>12</v>
      </c>
      <c r="C274" s="60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</row>
    <row r="275" spans="1:39">
      <c r="A275" s="114"/>
      <c r="B275" s="74">
        <f>Parâmetros!J264</f>
        <v>12</v>
      </c>
      <c r="C275" s="60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</row>
    <row r="276" spans="1:39">
      <c r="A276" s="114"/>
      <c r="B276" s="74">
        <f>Parâmetros!J265</f>
        <v>11</v>
      </c>
      <c r="C276" s="60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</row>
    <row r="277" spans="1:39">
      <c r="A277" s="114"/>
      <c r="B277" s="74">
        <f>Parâmetros!J266</f>
        <v>13</v>
      </c>
      <c r="C277" s="60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</row>
    <row r="278" spans="1:39">
      <c r="A278" s="114"/>
      <c r="B278" s="74">
        <f>Parâmetros!J267</f>
        <v>10</v>
      </c>
      <c r="C278" s="60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</row>
    <row r="279" spans="1:39">
      <c r="A279" s="114"/>
      <c r="B279" s="74">
        <f>Parâmetros!J268</f>
        <v>6</v>
      </c>
      <c r="C279" s="60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</row>
    <row r="280" spans="1:39">
      <c r="A280" s="114"/>
      <c r="B280" s="74">
        <f>Parâmetros!J269</f>
        <v>5</v>
      </c>
      <c r="C280" s="60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</row>
    <row r="281" spans="1:39">
      <c r="A281" s="114"/>
      <c r="B281" s="74">
        <f>Parâmetros!J270</f>
        <v>21</v>
      </c>
      <c r="C281" s="60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</row>
    <row r="282" spans="1:39">
      <c r="A282" s="114"/>
      <c r="B282" s="74">
        <f>Parâmetros!J271</f>
        <v>21</v>
      </c>
      <c r="C282" s="60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</row>
    <row r="283" spans="1:39">
      <c r="A283" s="114"/>
      <c r="B283" s="74">
        <f>Parâmetros!J272</f>
        <v>22</v>
      </c>
      <c r="C283" s="60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</row>
    <row r="284" spans="1:39">
      <c r="A284" s="114"/>
      <c r="B284" s="74">
        <f>Parâmetros!J273</f>
        <v>70</v>
      </c>
      <c r="C284" s="60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</row>
    <row r="285" spans="1:39">
      <c r="A285" s="114"/>
      <c r="B285" s="74">
        <f>Parâmetros!J274</f>
        <v>37</v>
      </c>
      <c r="C285" s="60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</row>
    <row r="286" spans="1:39">
      <c r="A286" s="114"/>
      <c r="B286" s="74">
        <f>Parâmetros!J275</f>
        <v>8</v>
      </c>
      <c r="C286" s="60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</row>
    <row r="287" spans="1:39">
      <c r="A287" s="114"/>
      <c r="B287" s="74">
        <f>Parâmetros!J276</f>
        <v>11</v>
      </c>
      <c r="C287" s="60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</row>
    <row r="288" spans="1:39">
      <c r="A288" s="114"/>
      <c r="B288" s="74">
        <f>Parâmetros!J277</f>
        <v>7</v>
      </c>
      <c r="C288" s="60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</row>
    <row r="289" spans="1:39">
      <c r="A289" s="114"/>
      <c r="B289" s="74">
        <f>Parâmetros!J278</f>
        <v>9</v>
      </c>
      <c r="C289" s="60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</row>
    <row r="290" spans="1:39">
      <c r="A290" s="114"/>
      <c r="B290" s="74">
        <f>Parâmetros!J279</f>
        <v>9</v>
      </c>
      <c r="C290" s="60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</row>
    <row r="291" spans="1:39">
      <c r="A291" s="114"/>
      <c r="B291" s="74">
        <f>Parâmetros!J280</f>
        <v>8</v>
      </c>
      <c r="C291" s="60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</row>
    <row r="292" spans="1:39">
      <c r="A292" s="114"/>
      <c r="B292" s="74">
        <f>Parâmetros!J281</f>
        <v>11</v>
      </c>
      <c r="C292" s="60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</row>
    <row r="293" spans="1:39">
      <c r="A293" s="114"/>
      <c r="B293" s="74">
        <f>Parâmetros!J282</f>
        <v>14</v>
      </c>
      <c r="C293" s="60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</row>
    <row r="294" spans="1:39">
      <c r="A294" s="114"/>
      <c r="B294" s="74">
        <f>Parâmetros!J283</f>
        <v>10</v>
      </c>
      <c r="C294" s="60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</row>
    <row r="295" spans="1:39">
      <c r="A295" s="114"/>
      <c r="B295" s="74">
        <f>Parâmetros!J284</f>
        <v>12</v>
      </c>
      <c r="C295" s="60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</row>
    <row r="296" spans="1:39">
      <c r="A296" s="114"/>
      <c r="B296" s="74">
        <f>Parâmetros!J285</f>
        <v>8</v>
      </c>
      <c r="C296" s="60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</row>
    <row r="297" spans="1:39">
      <c r="A297" s="114"/>
      <c r="B297" s="74">
        <f>Parâmetros!J286</f>
        <v>11</v>
      </c>
      <c r="C297" s="60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</row>
    <row r="298" spans="1:39">
      <c r="A298" s="114"/>
      <c r="B298" s="74">
        <f>Parâmetros!J287</f>
        <v>8</v>
      </c>
      <c r="C298" s="60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</row>
    <row r="299" spans="1:39">
      <c r="A299" s="114"/>
      <c r="B299" s="74">
        <f>Parâmetros!J288</f>
        <v>3</v>
      </c>
      <c r="C299" s="60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</row>
    <row r="300" spans="1:39">
      <c r="A300" s="114"/>
      <c r="B300" s="74">
        <f>Parâmetros!J289</f>
        <v>5</v>
      </c>
      <c r="C300" s="60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</row>
    <row r="301" spans="1:39">
      <c r="A301" s="114"/>
      <c r="B301" s="74">
        <f>Parâmetros!J290</f>
        <v>6</v>
      </c>
      <c r="C301" s="60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</row>
    <row r="302" spans="1:39">
      <c r="A302" s="114"/>
      <c r="B302" s="74">
        <f>Parâmetros!J291</f>
        <v>3</v>
      </c>
      <c r="C302" s="60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</row>
    <row r="303" spans="1:39">
      <c r="A303" s="114"/>
      <c r="B303" s="74">
        <f>Parâmetros!J292</f>
        <v>7</v>
      </c>
      <c r="C303" s="60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</row>
    <row r="304" spans="1:39">
      <c r="A304" s="114"/>
      <c r="B304" s="74">
        <f>Parâmetros!J293</f>
        <v>18</v>
      </c>
      <c r="C304" s="60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</row>
    <row r="305" spans="1:39">
      <c r="A305" s="114"/>
      <c r="B305" s="74">
        <f>Parâmetros!J294</f>
        <v>14</v>
      </c>
      <c r="C305" s="60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</row>
    <row r="306" spans="1:39">
      <c r="A306" s="114"/>
      <c r="B306" s="74">
        <f>Parâmetros!J295</f>
        <v>11</v>
      </c>
      <c r="C306" s="60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</row>
    <row r="307" spans="1:39">
      <c r="A307" s="114"/>
      <c r="B307" s="74">
        <f>Parâmetros!J296</f>
        <v>11</v>
      </c>
      <c r="C307" s="60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</row>
    <row r="308" spans="1:39">
      <c r="A308" s="114"/>
      <c r="B308" s="74">
        <f>Parâmetros!J297</f>
        <v>23</v>
      </c>
      <c r="C308" s="60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</row>
    <row r="309" spans="1:39">
      <c r="A309" s="114"/>
      <c r="B309" s="74">
        <f>Parâmetros!J298</f>
        <v>10</v>
      </c>
      <c r="C309" s="60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</row>
    <row r="310" spans="1:39">
      <c r="A310" s="114"/>
      <c r="B310" s="74">
        <f>Parâmetros!J299</f>
        <v>7</v>
      </c>
      <c r="C310" s="60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</row>
    <row r="311" spans="1:39">
      <c r="A311" s="114"/>
      <c r="B311" s="74">
        <f>Parâmetros!J300</f>
        <v>12</v>
      </c>
      <c r="C311" s="60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</row>
    <row r="312" spans="1:39">
      <c r="A312" s="114"/>
      <c r="B312" s="74">
        <f>Parâmetros!J301</f>
        <v>13</v>
      </c>
      <c r="C312" s="60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</row>
    <row r="313" spans="1:39">
      <c r="A313" s="114"/>
      <c r="B313" s="74">
        <f>Parâmetros!J302</f>
        <v>12</v>
      </c>
      <c r="C313" s="60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</row>
    <row r="314" spans="1:39">
      <c r="A314" s="114"/>
      <c r="B314" s="74">
        <f>Parâmetros!J303</f>
        <v>6</v>
      </c>
      <c r="C314" s="60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</row>
    <row r="315" spans="1:39">
      <c r="A315" s="114"/>
      <c r="B315" s="74">
        <f>Parâmetros!J304</f>
        <v>2</v>
      </c>
      <c r="C315" s="60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</row>
    <row r="316" spans="1:39">
      <c r="A316" s="114"/>
      <c r="B316" s="74">
        <f>Parâmetros!J305</f>
        <v>3</v>
      </c>
      <c r="C316" s="60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</row>
    <row r="317" spans="1:39">
      <c r="A317" s="114"/>
      <c r="B317" s="74">
        <f>Parâmetros!J306</f>
        <v>3</v>
      </c>
      <c r="C317" s="60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</row>
    <row r="318" spans="1:39">
      <c r="A318" s="114"/>
      <c r="B318" s="74">
        <f>Parâmetros!J307</f>
        <v>4</v>
      </c>
      <c r="C318" s="60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</row>
    <row r="319" spans="1:39">
      <c r="A319" s="114"/>
      <c r="B319" s="74">
        <f>Parâmetros!J308</f>
        <v>4</v>
      </c>
      <c r="C319" s="60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</row>
    <row r="320" spans="1:39">
      <c r="A320" s="114"/>
      <c r="B320" s="74">
        <f>Parâmetros!J309</f>
        <v>6</v>
      </c>
      <c r="C320" s="60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</row>
    <row r="321" spans="1:39">
      <c r="A321" s="114"/>
      <c r="B321" s="74">
        <f>Parâmetros!J310</f>
        <v>4</v>
      </c>
      <c r="C321" s="60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</row>
    <row r="322" spans="1:39">
      <c r="A322" s="114"/>
      <c r="B322" s="74">
        <f>Parâmetros!J311</f>
        <v>4</v>
      </c>
      <c r="C322" s="60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</row>
    <row r="323" spans="1:39">
      <c r="A323" s="114"/>
      <c r="B323" s="74">
        <f>Parâmetros!J312</f>
        <v>6</v>
      </c>
      <c r="C323" s="60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</row>
    <row r="324" spans="1:39">
      <c r="A324" s="114"/>
      <c r="B324" s="74">
        <f>Parâmetros!J313</f>
        <v>8</v>
      </c>
      <c r="C324" s="60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</row>
    <row r="325" spans="1:39">
      <c r="A325" s="114"/>
      <c r="B325" s="74">
        <f>Parâmetros!J314</f>
        <v>13</v>
      </c>
      <c r="C325" s="60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</row>
    <row r="326" spans="1:39">
      <c r="A326" s="114"/>
      <c r="B326" s="74">
        <f>Parâmetros!J315</f>
        <v>22</v>
      </c>
      <c r="C326" s="60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</row>
    <row r="327" spans="1:39">
      <c r="A327" s="114"/>
      <c r="B327" s="74">
        <f>Parâmetros!J316</f>
        <v>27</v>
      </c>
      <c r="C327" s="60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</row>
    <row r="328" spans="1:39">
      <c r="A328" s="114"/>
      <c r="B328" s="74">
        <f>Parâmetros!J317</f>
        <v>20</v>
      </c>
      <c r="C328" s="60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</row>
    <row r="329" spans="1:39">
      <c r="A329" s="114"/>
      <c r="B329" s="74">
        <f>Parâmetros!J318</f>
        <v>25</v>
      </c>
      <c r="C329" s="60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</row>
    <row r="330" spans="1:39">
      <c r="A330" s="114"/>
      <c r="B330" s="74">
        <f>Parâmetros!J319</f>
        <v>22</v>
      </c>
      <c r="C330" s="60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</row>
    <row r="331" spans="1:39">
      <c r="A331" s="114"/>
      <c r="B331" s="74">
        <f>Parâmetros!J320</f>
        <v>16</v>
      </c>
      <c r="C331" s="60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</row>
    <row r="332" spans="1:39">
      <c r="A332" s="114"/>
      <c r="B332" s="74">
        <f>Parâmetros!J321</f>
        <v>32</v>
      </c>
      <c r="C332" s="60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</row>
    <row r="333" spans="1:39">
      <c r="A333" s="114"/>
      <c r="B333" s="74">
        <f>Parâmetros!J322</f>
        <v>21</v>
      </c>
      <c r="C333" s="60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</row>
    <row r="334" spans="1:39">
      <c r="A334" s="114"/>
      <c r="B334" s="74">
        <f>Parâmetros!J323</f>
        <v>13</v>
      </c>
      <c r="C334" s="60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</row>
    <row r="335" spans="1:39">
      <c r="A335" s="114"/>
      <c r="B335" s="74">
        <f>Parâmetros!J324</f>
        <v>15</v>
      </c>
      <c r="C335" s="60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</row>
    <row r="336" spans="1:39">
      <c r="A336" s="114"/>
      <c r="B336" s="74">
        <f>Parâmetros!J325</f>
        <v>7</v>
      </c>
      <c r="C336" s="60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</row>
    <row r="337" spans="1:39">
      <c r="A337" s="114"/>
      <c r="B337" s="74">
        <f>Parâmetros!J326</f>
        <v>5</v>
      </c>
      <c r="C337" s="60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</row>
    <row r="338" spans="1:39">
      <c r="A338" s="114"/>
      <c r="B338" s="74">
        <f>Parâmetros!J327</f>
        <v>9</v>
      </c>
      <c r="C338" s="60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</row>
    <row r="339" spans="1:39">
      <c r="A339" s="114"/>
      <c r="B339" s="74">
        <f>Parâmetros!J328</f>
        <v>10</v>
      </c>
      <c r="C339" s="60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</row>
    <row r="340" spans="1:39">
      <c r="A340" s="114"/>
      <c r="B340" s="74">
        <f>Parâmetros!J329</f>
        <v>7</v>
      </c>
      <c r="C340" s="60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</row>
    <row r="341" spans="1:39">
      <c r="A341" s="114"/>
      <c r="B341" s="74">
        <f>Parâmetros!J330</f>
        <v>11</v>
      </c>
      <c r="C341" s="60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</row>
    <row r="342" spans="1:39">
      <c r="A342" s="114"/>
      <c r="B342" s="74">
        <f>Parâmetros!J331</f>
        <v>6</v>
      </c>
      <c r="C342" s="60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</row>
    <row r="343" spans="1:39">
      <c r="A343" s="114"/>
      <c r="B343" s="74">
        <f>Parâmetros!J332</f>
        <v>15</v>
      </c>
      <c r="C343" s="60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</row>
    <row r="344" spans="1:39">
      <c r="A344" s="114"/>
      <c r="B344" s="74">
        <f>Parâmetros!J333</f>
        <v>16</v>
      </c>
      <c r="C344" s="60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</row>
    <row r="345" spans="1:39">
      <c r="A345" s="114"/>
      <c r="B345" s="74">
        <f>Parâmetros!J334</f>
        <v>15</v>
      </c>
      <c r="C345" s="60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</row>
    <row r="346" spans="1:39">
      <c r="A346" s="114"/>
      <c r="B346" s="74">
        <f>Parâmetros!J335</f>
        <v>13</v>
      </c>
      <c r="C346" s="60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</row>
    <row r="347" spans="1:39">
      <c r="A347" s="114"/>
      <c r="B347" s="74">
        <f>Parâmetros!J336</f>
        <v>8</v>
      </c>
      <c r="C347" s="60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</row>
    <row r="348" spans="1:39">
      <c r="A348" s="114"/>
      <c r="B348" s="74">
        <f>Parâmetros!J337</f>
        <v>11</v>
      </c>
      <c r="C348" s="60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</row>
    <row r="349" spans="1:39">
      <c r="A349" s="114"/>
      <c r="B349" s="74">
        <f>Parâmetros!J338</f>
        <v>10</v>
      </c>
      <c r="C349" s="60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</row>
    <row r="350" spans="1:39">
      <c r="A350" s="114"/>
      <c r="B350" s="74">
        <f>Parâmetros!J339</f>
        <v>13</v>
      </c>
      <c r="C350" s="60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</row>
    <row r="351" spans="1:39">
      <c r="A351" s="114"/>
      <c r="B351" s="74">
        <f>Parâmetros!J340</f>
        <v>12</v>
      </c>
      <c r="C351" s="60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</row>
    <row r="352" spans="1:39">
      <c r="A352" s="114"/>
      <c r="B352" s="74">
        <f>Parâmetros!J341</f>
        <v>7</v>
      </c>
      <c r="C352" s="60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</row>
    <row r="353" spans="1:39">
      <c r="A353" s="114"/>
      <c r="B353" s="74">
        <f>Parâmetros!J342</f>
        <v>3</v>
      </c>
      <c r="C353" s="60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</row>
    <row r="354" spans="1:39">
      <c r="A354" s="114"/>
      <c r="B354" s="74">
        <f>Parâmetros!J343</f>
        <v>3</v>
      </c>
      <c r="C354" s="60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</row>
    <row r="355" spans="1:39">
      <c r="A355" s="114"/>
      <c r="B355" s="74">
        <f>Parâmetros!J344</f>
        <v>7</v>
      </c>
      <c r="C355" s="60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</row>
    <row r="356" spans="1:39">
      <c r="A356" s="114"/>
      <c r="B356" s="74">
        <f>Parâmetros!J345</f>
        <v>6</v>
      </c>
      <c r="C356" s="60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</row>
    <row r="357" spans="1:39">
      <c r="A357" s="114"/>
      <c r="B357" s="74">
        <f>Parâmetros!J346</f>
        <v>6</v>
      </c>
      <c r="C357" s="60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</row>
    <row r="358" spans="1:39">
      <c r="A358" s="114"/>
      <c r="B358" s="74">
        <f>Parâmetros!J347</f>
        <v>5</v>
      </c>
      <c r="C358" s="60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</row>
    <row r="359" spans="1:39">
      <c r="A359" s="114"/>
      <c r="B359" s="74">
        <f>Parâmetros!J348</f>
        <v>7</v>
      </c>
      <c r="C359" s="60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</row>
    <row r="360" spans="1:39">
      <c r="A360" s="114"/>
      <c r="B360" s="74">
        <f>Parâmetros!J349</f>
        <v>8</v>
      </c>
      <c r="C360" s="60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</row>
    <row r="361" spans="1:39">
      <c r="A361" s="114"/>
      <c r="B361" s="74">
        <f>Parâmetros!J350</f>
        <v>6</v>
      </c>
      <c r="C361" s="60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</row>
    <row r="362" spans="1:39">
      <c r="A362" s="114"/>
      <c r="B362" s="74">
        <f>Parâmetros!J351</f>
        <v>5</v>
      </c>
      <c r="C362" s="60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</row>
    <row r="363" spans="1:39">
      <c r="A363" s="114"/>
      <c r="B363" s="74">
        <f>Parâmetros!J352</f>
        <v>3</v>
      </c>
      <c r="C363" s="60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</row>
    <row r="364" spans="1:39">
      <c r="A364" s="114"/>
      <c r="B364" s="74">
        <f>Parâmetros!J353</f>
        <v>1</v>
      </c>
      <c r="C364" s="60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</row>
    <row r="365" spans="1:39">
      <c r="A365" s="114"/>
      <c r="B365" s="74">
        <f>Parâmetros!J354</f>
        <v>4</v>
      </c>
      <c r="C365" s="60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</row>
    <row r="366" spans="1:39">
      <c r="A366" s="114"/>
      <c r="B366" s="74">
        <f>Parâmetros!J355</f>
        <v>7</v>
      </c>
      <c r="C366" s="60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</row>
    <row r="367" spans="1:39">
      <c r="A367" s="114"/>
      <c r="B367" s="74">
        <f>Parâmetros!J356</f>
        <v>9</v>
      </c>
      <c r="C367" s="60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</row>
    <row r="368" spans="1:39">
      <c r="A368" s="114"/>
      <c r="B368" s="74">
        <f>Parâmetros!J357</f>
        <v>8</v>
      </c>
      <c r="C368" s="60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</row>
    <row r="369" spans="1:39">
      <c r="A369" s="114"/>
      <c r="B369" s="74">
        <f>Parâmetros!J358</f>
        <v>13</v>
      </c>
      <c r="C369" s="60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</row>
    <row r="370" spans="1:39">
      <c r="A370" s="114"/>
      <c r="B370" s="74">
        <f>Parâmetros!J359</f>
        <v>23</v>
      </c>
      <c r="C370" s="60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</row>
    <row r="371" spans="1:39">
      <c r="A371" s="114"/>
      <c r="B371" s="74">
        <f>Parâmetros!J360</f>
        <v>31</v>
      </c>
      <c r="C371" s="60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</row>
    <row r="372" spans="1:39">
      <c r="A372" s="114"/>
      <c r="B372" s="74">
        <f>Parâmetros!J361</f>
        <v>43</v>
      </c>
      <c r="C372" s="60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</row>
    <row r="373" spans="1:39">
      <c r="A373" s="114"/>
      <c r="B373" s="74">
        <f>Parâmetros!J362</f>
        <v>51</v>
      </c>
      <c r="C373" s="60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</row>
    <row r="374" spans="1:39">
      <c r="A374" s="114"/>
      <c r="B374" s="74">
        <f>Parâmetros!J363</f>
        <v>33</v>
      </c>
      <c r="C374" s="60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</row>
    <row r="375" spans="1:39">
      <c r="A375" s="114"/>
      <c r="B375" s="74">
        <f>Parâmetros!J364</f>
        <v>44</v>
      </c>
      <c r="C375" s="60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</row>
    <row r="376" spans="1:39">
      <c r="A376" s="114"/>
      <c r="B376" s="74">
        <f>Parâmetros!J365</f>
        <v>38</v>
      </c>
      <c r="C376" s="60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</row>
    <row r="377" spans="1:39">
      <c r="A377" s="114"/>
      <c r="B377" s="74">
        <f>Parâmetros!J366</f>
        <v>26</v>
      </c>
      <c r="C377" s="60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</row>
    <row r="378" spans="1:39">
      <c r="A378" s="114"/>
      <c r="B378" s="74">
        <f>Parâmetros!J367</f>
        <v>18</v>
      </c>
      <c r="C378" s="60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</row>
    <row r="379" spans="1:39">
      <c r="A379" s="114"/>
      <c r="B379" s="74">
        <f>Parâmetros!J368</f>
        <v>6</v>
      </c>
      <c r="C379" s="60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</row>
    <row r="380" spans="1:39">
      <c r="A380" s="114"/>
      <c r="B380" s="74">
        <f>Parâmetros!J369</f>
        <v>1</v>
      </c>
      <c r="C380" s="60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</row>
    <row r="381" spans="1:39">
      <c r="A381" s="114"/>
      <c r="B381" s="74">
        <f>Parâmetros!J370</f>
        <v>0</v>
      </c>
      <c r="C381" s="60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</row>
    <row r="382" spans="1:39">
      <c r="A382" s="114"/>
      <c r="B382" s="74">
        <f>Parâmetros!J371</f>
        <v>0</v>
      </c>
      <c r="C382" s="60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</row>
    <row r="383" spans="1:39">
      <c r="A383" s="114"/>
      <c r="B383" s="74">
        <f>Parâmetros!J372</f>
        <v>0</v>
      </c>
      <c r="C383" s="60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</row>
    <row r="384" spans="1:39">
      <c r="A384" s="114"/>
      <c r="B384" s="74">
        <f>Parâmetros!J373</f>
        <v>0</v>
      </c>
      <c r="C384" s="60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</row>
    <row r="385" spans="1:39">
      <c r="A385" s="114"/>
      <c r="B385" s="74">
        <f>Parâmetros!J374</f>
        <v>0</v>
      </c>
      <c r="C385" s="60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</row>
    <row r="386" spans="1:39">
      <c r="A386" s="114"/>
      <c r="B386" s="74">
        <f>Parâmetros!J375</f>
        <v>0</v>
      </c>
      <c r="C386" s="60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</row>
    <row r="387" spans="1:39">
      <c r="A387" s="114"/>
      <c r="B387" s="74">
        <f>Parâmetros!J376</f>
        <v>0</v>
      </c>
      <c r="C387" s="60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</row>
    <row r="388" spans="1:39">
      <c r="A388" s="114"/>
      <c r="B388" s="74">
        <f>Parâmetros!J377</f>
        <v>0</v>
      </c>
      <c r="C388" s="60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</row>
    <row r="389" spans="1:39">
      <c r="A389" s="114"/>
      <c r="B389" s="74">
        <f>Parâmetros!J378</f>
        <v>2</v>
      </c>
      <c r="C389" s="60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</row>
    <row r="390" spans="1:39">
      <c r="A390" s="114"/>
      <c r="B390" s="74">
        <f>Parâmetros!J379</f>
        <v>4</v>
      </c>
      <c r="C390" s="60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</row>
    <row r="391" spans="1:39">
      <c r="A391" s="114"/>
      <c r="B391" s="74">
        <f>Parâmetros!J380</f>
        <v>5</v>
      </c>
      <c r="C391" s="60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</row>
    <row r="392" spans="1:39">
      <c r="A392" s="114"/>
      <c r="B392" s="74">
        <f>Parâmetros!J381</f>
        <v>19</v>
      </c>
      <c r="C392" s="60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</row>
    <row r="393" spans="1:39">
      <c r="A393" s="114"/>
      <c r="B393" s="74">
        <f>Parâmetros!J382</f>
        <v>22</v>
      </c>
      <c r="C393" s="60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</row>
    <row r="394" spans="1:39">
      <c r="A394" s="114"/>
      <c r="B394" s="74">
        <f>Parâmetros!J383</f>
        <v>33</v>
      </c>
      <c r="C394" s="60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</row>
    <row r="395" spans="1:39">
      <c r="A395" s="114"/>
      <c r="B395" s="74">
        <f>Parâmetros!J384</f>
        <v>23</v>
      </c>
      <c r="C395" s="60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</row>
    <row r="396" spans="1:39">
      <c r="A396" s="114"/>
      <c r="B396" s="74">
        <f>Parâmetros!J385</f>
        <v>18</v>
      </c>
      <c r="C396" s="60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</row>
    <row r="397" spans="1:39">
      <c r="A397" s="114"/>
      <c r="B397" s="74">
        <f>Parâmetros!J386</f>
        <v>22</v>
      </c>
      <c r="C397" s="60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</row>
    <row r="398" spans="1:39">
      <c r="A398" s="114"/>
      <c r="B398" s="74">
        <f>Parâmetros!J387</f>
        <v>21</v>
      </c>
      <c r="C398" s="60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</row>
    <row r="399" spans="1:39">
      <c r="A399" s="114"/>
      <c r="B399" s="74">
        <f>Parâmetros!J388</f>
        <v>28</v>
      </c>
      <c r="C399" s="60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</row>
    <row r="400" spans="1:39">
      <c r="A400" s="114"/>
      <c r="B400" s="74">
        <f>Parâmetros!J389</f>
        <v>36</v>
      </c>
      <c r="C400" s="60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</row>
    <row r="401" spans="1:39">
      <c r="A401" s="114"/>
      <c r="B401" s="74">
        <f>Parâmetros!J390</f>
        <v>20</v>
      </c>
      <c r="C401" s="60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</row>
    <row r="402" spans="1:39">
      <c r="A402" s="114"/>
      <c r="B402" s="74">
        <f>Parâmetros!J391</f>
        <v>22</v>
      </c>
      <c r="C402" s="60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</row>
    <row r="403" spans="1:39">
      <c r="A403" s="114"/>
      <c r="B403" s="74">
        <f>Parâmetros!J392</f>
        <v>33</v>
      </c>
      <c r="C403" s="60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</row>
    <row r="404" spans="1:39">
      <c r="A404" s="114"/>
      <c r="B404" s="74">
        <f>Parâmetros!J393</f>
        <v>17</v>
      </c>
      <c r="C404" s="60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</row>
    <row r="405" spans="1:39">
      <c r="A405" s="114"/>
      <c r="B405" s="74">
        <f>Parâmetros!J394</f>
        <v>11</v>
      </c>
      <c r="C405" s="60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</row>
    <row r="406" spans="1:39">
      <c r="A406" s="114"/>
      <c r="B406" s="74">
        <f>Parâmetros!J395</f>
        <v>5</v>
      </c>
      <c r="C406" s="60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</row>
    <row r="407" spans="1:39">
      <c r="A407" s="114"/>
      <c r="B407" s="74">
        <f>Parâmetros!J396</f>
        <v>0</v>
      </c>
      <c r="C407" s="60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</row>
    <row r="408" spans="1:39">
      <c r="A408" s="114"/>
      <c r="B408" s="74">
        <f>Parâmetros!J397</f>
        <v>0</v>
      </c>
      <c r="C408" s="60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</row>
    <row r="409" spans="1:39">
      <c r="A409" s="114"/>
      <c r="B409" s="74">
        <f>Parâmetros!J398</f>
        <v>0</v>
      </c>
      <c r="C409" s="60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</row>
    <row r="410" spans="1:39">
      <c r="A410" s="114"/>
      <c r="B410" s="74">
        <f>Parâmetros!J399</f>
        <v>9</v>
      </c>
      <c r="C410" s="60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</row>
    <row r="411" spans="1:39">
      <c r="A411" s="114"/>
      <c r="B411" s="74">
        <f>Parâmetros!J400</f>
        <v>8</v>
      </c>
      <c r="C411" s="60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</row>
    <row r="412" spans="1:39">
      <c r="A412" s="114"/>
      <c r="B412" s="74">
        <f>Parâmetros!J401</f>
        <v>11</v>
      </c>
      <c r="C412" s="60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</row>
    <row r="413" spans="1:39">
      <c r="A413" s="114"/>
      <c r="B413" s="74">
        <f>Parâmetros!J402</f>
        <v>9</v>
      </c>
      <c r="C413" s="60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</row>
    <row r="414" spans="1:39">
      <c r="A414" s="114"/>
      <c r="B414" s="74">
        <f>Parâmetros!J403</f>
        <v>11</v>
      </c>
      <c r="C414" s="60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</row>
    <row r="415" spans="1:39">
      <c r="A415" s="114"/>
      <c r="B415" s="74">
        <f>Parâmetros!J404</f>
        <v>13</v>
      </c>
      <c r="C415" s="60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</row>
    <row r="416" spans="1:39">
      <c r="A416" s="114"/>
      <c r="B416" s="74">
        <f>Parâmetros!J405</f>
        <v>17</v>
      </c>
      <c r="C416" s="60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</row>
    <row r="417" spans="1:39">
      <c r="A417" s="114"/>
      <c r="B417" s="74">
        <f>Parâmetros!J406</f>
        <v>20</v>
      </c>
      <c r="C417" s="60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</row>
    <row r="418" spans="1:39">
      <c r="A418" s="114"/>
      <c r="B418" s="74">
        <f>Parâmetros!J407</f>
        <v>12</v>
      </c>
      <c r="C418" s="60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</row>
    <row r="419" spans="1:39">
      <c r="A419" s="114"/>
      <c r="B419" s="74">
        <f>Parâmetros!J408</f>
        <v>8</v>
      </c>
      <c r="C419" s="60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</row>
    <row r="420" spans="1:39">
      <c r="A420" s="114"/>
      <c r="B420" s="74">
        <f>Parâmetros!J409</f>
        <v>4</v>
      </c>
      <c r="C420" s="60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</row>
    <row r="421" spans="1:39">
      <c r="A421" s="114"/>
      <c r="B421" s="74">
        <f>Parâmetros!J410</f>
        <v>0</v>
      </c>
      <c r="C421" s="60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</row>
    <row r="422" spans="1:39">
      <c r="A422" s="114"/>
      <c r="B422" s="74">
        <f>Parâmetros!J411</f>
        <v>0</v>
      </c>
      <c r="C422" s="60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</row>
    <row r="423" spans="1:39">
      <c r="A423" s="114"/>
      <c r="B423" s="74">
        <f>Parâmetros!J412</f>
        <v>1</v>
      </c>
      <c r="C423" s="60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</row>
    <row r="424" spans="1:39">
      <c r="A424" s="114"/>
      <c r="B424" s="74">
        <f>Parâmetros!J413</f>
        <v>2</v>
      </c>
      <c r="C424" s="60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</row>
    <row r="425" spans="1:39">
      <c r="A425" s="114"/>
      <c r="B425" s="74">
        <f>Parâmetros!J414</f>
        <v>6</v>
      </c>
      <c r="C425" s="60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</row>
    <row r="426" spans="1:39">
      <c r="A426" s="114"/>
      <c r="B426" s="74">
        <f>Parâmetros!J415</f>
        <v>5</v>
      </c>
      <c r="C426" s="60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</row>
    <row r="427" spans="1:39">
      <c r="A427" s="114"/>
      <c r="B427" s="74">
        <f>Parâmetros!J416</f>
        <v>2</v>
      </c>
      <c r="C427" s="60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</row>
    <row r="428" spans="1:39">
      <c r="A428" s="114"/>
      <c r="B428" s="74">
        <f>Parâmetros!J417</f>
        <v>3</v>
      </c>
      <c r="C428" s="60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</row>
    <row r="429" spans="1:39">
      <c r="A429" s="114"/>
      <c r="B429" s="74">
        <f>Parâmetros!J418</f>
        <v>6</v>
      </c>
      <c r="C429" s="60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</row>
    <row r="430" spans="1:39">
      <c r="A430" s="114"/>
      <c r="B430" s="74">
        <f>Parâmetros!J419</f>
        <v>9</v>
      </c>
      <c r="C430" s="60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</row>
    <row r="431" spans="1:39">
      <c r="A431" s="114"/>
      <c r="B431" s="74">
        <f>Parâmetros!J420</f>
        <v>11</v>
      </c>
      <c r="C431" s="60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</row>
    <row r="432" spans="1:39">
      <c r="A432" s="114"/>
      <c r="B432" s="74">
        <f>Parâmetros!J421</f>
        <v>9</v>
      </c>
      <c r="C432" s="60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</row>
    <row r="433" spans="1:39">
      <c r="A433" s="114"/>
      <c r="B433" s="74">
        <f>Parâmetros!J422</f>
        <v>3</v>
      </c>
      <c r="C433" s="60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</row>
    <row r="434" spans="1:39">
      <c r="A434" s="114"/>
      <c r="B434" s="74">
        <f>Parâmetros!J423</f>
        <v>6</v>
      </c>
      <c r="C434" s="60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</row>
    <row r="435" spans="1:39">
      <c r="A435" s="114"/>
      <c r="B435" s="74">
        <f>Parâmetros!J424</f>
        <v>5</v>
      </c>
      <c r="C435" s="60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</row>
    <row r="436" spans="1:39">
      <c r="A436" s="114"/>
      <c r="B436" s="74">
        <f>Parâmetros!J425</f>
        <v>3</v>
      </c>
      <c r="C436" s="60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</row>
    <row r="437" spans="1:39">
      <c r="A437" s="114"/>
      <c r="B437" s="74">
        <f>Parâmetros!J426</f>
        <v>4</v>
      </c>
      <c r="C437" s="60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</row>
    <row r="438" spans="1:39">
      <c r="A438" s="114"/>
      <c r="B438" s="74">
        <f>Parâmetros!J427</f>
        <v>15</v>
      </c>
      <c r="C438" s="60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</row>
    <row r="439" spans="1:39">
      <c r="A439" s="114"/>
      <c r="B439" s="74">
        <f>Parâmetros!J428</f>
        <v>11</v>
      </c>
      <c r="C439" s="60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</row>
    <row r="440" spans="1:39">
      <c r="A440" s="114"/>
      <c r="B440" s="74">
        <f>Parâmetros!J429</f>
        <v>8</v>
      </c>
      <c r="C440" s="60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</row>
    <row r="441" spans="1:39">
      <c r="A441" s="114"/>
      <c r="B441" s="74">
        <f>Parâmetros!J430</f>
        <v>17</v>
      </c>
      <c r="C441" s="60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</row>
    <row r="442" spans="1:39">
      <c r="A442" s="114"/>
      <c r="B442" s="74">
        <f>Parâmetros!J431</f>
        <v>11</v>
      </c>
      <c r="C442" s="60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</row>
    <row r="443" spans="1:39">
      <c r="A443" s="114"/>
      <c r="B443" s="74">
        <f>Parâmetros!J432</f>
        <v>25</v>
      </c>
      <c r="C443" s="60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</row>
    <row r="444" spans="1:39">
      <c r="A444" s="114"/>
      <c r="B444" s="74">
        <f>Parâmetros!J433</f>
        <v>32</v>
      </c>
      <c r="C444" s="60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</row>
    <row r="445" spans="1:39">
      <c r="A445" s="114"/>
      <c r="B445" s="74">
        <f>Parâmetros!J434</f>
        <v>27</v>
      </c>
      <c r="C445" s="60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</row>
    <row r="446" spans="1:39">
      <c r="A446" s="114"/>
      <c r="B446" s="74">
        <f>Parâmetros!J435</f>
        <v>24</v>
      </c>
      <c r="C446" s="60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</row>
    <row r="447" spans="1:39">
      <c r="A447" s="114"/>
      <c r="B447" s="74">
        <f>Parâmetros!J436</f>
        <v>22</v>
      </c>
      <c r="C447" s="60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</row>
    <row r="448" spans="1:39">
      <c r="A448" s="114"/>
      <c r="B448" s="74">
        <f>Parâmetros!J437</f>
        <v>10</v>
      </c>
      <c r="C448" s="60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</row>
    <row r="449" spans="1:39">
      <c r="A449" s="114"/>
      <c r="B449" s="74">
        <f>Parâmetros!J438</f>
        <v>9</v>
      </c>
      <c r="C449" s="60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</row>
    <row r="450" spans="1:39">
      <c r="A450" s="114"/>
      <c r="B450" s="74">
        <f>Parâmetros!J439</f>
        <v>6</v>
      </c>
      <c r="C450" s="60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</row>
    <row r="451" spans="1:39">
      <c r="A451" s="114"/>
      <c r="B451" s="74">
        <f>Parâmetros!J440</f>
        <v>3</v>
      </c>
      <c r="C451" s="60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</row>
    <row r="452" spans="1:39">
      <c r="A452" s="114"/>
      <c r="B452" s="74">
        <f>Parâmetros!J441</f>
        <v>12</v>
      </c>
      <c r="C452" s="60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</row>
    <row r="453" spans="1:39">
      <c r="A453" s="114"/>
      <c r="B453" s="74">
        <f>Parâmetros!J442</f>
        <v>13</v>
      </c>
      <c r="C453" s="60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</row>
    <row r="454" spans="1:39">
      <c r="A454" s="114"/>
      <c r="B454" s="74">
        <f>Parâmetros!J443</f>
        <v>8</v>
      </c>
      <c r="C454" s="60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</row>
    <row r="455" spans="1:39">
      <c r="A455" s="114"/>
      <c r="B455" s="74">
        <f>Parâmetros!J444</f>
        <v>3</v>
      </c>
      <c r="C455" s="60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</row>
    <row r="456" spans="1:39">
      <c r="A456" s="114"/>
      <c r="B456" s="74">
        <f>Parâmetros!J445</f>
        <v>0</v>
      </c>
      <c r="C456" s="60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</row>
    <row r="457" spans="1:39">
      <c r="A457" s="114"/>
      <c r="B457" s="74">
        <f>Parâmetros!J446</f>
        <v>5</v>
      </c>
      <c r="C457" s="60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</row>
    <row r="458" spans="1:39">
      <c r="A458" s="114"/>
      <c r="B458" s="74">
        <f>Parâmetros!J447</f>
        <v>6</v>
      </c>
      <c r="C458" s="60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</row>
    <row r="459" spans="1:39">
      <c r="A459" s="114"/>
      <c r="B459" s="74">
        <f>Parâmetros!J448</f>
        <v>5</v>
      </c>
      <c r="C459" s="60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</row>
    <row r="460" spans="1:39">
      <c r="A460" s="114"/>
      <c r="B460" s="74">
        <f>Parâmetros!J449</f>
        <v>13</v>
      </c>
      <c r="C460" s="60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</row>
    <row r="461" spans="1:39">
      <c r="A461" s="114"/>
      <c r="B461" s="74">
        <f>Parâmetros!J450</f>
        <v>10</v>
      </c>
      <c r="C461" s="60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</row>
    <row r="462" spans="1:39">
      <c r="A462" s="114"/>
      <c r="B462" s="74">
        <f>Parâmetros!J451</f>
        <v>6</v>
      </c>
      <c r="C462" s="60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</row>
    <row r="463" spans="1:39">
      <c r="A463" s="114"/>
      <c r="B463" s="74">
        <f>Parâmetros!J452</f>
        <v>11</v>
      </c>
      <c r="C463" s="60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</row>
    <row r="464" spans="1:39">
      <c r="A464" s="114"/>
      <c r="B464" s="74">
        <f>Parâmetros!J453</f>
        <v>10</v>
      </c>
      <c r="C464" s="60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</row>
    <row r="465" spans="1:39">
      <c r="A465" s="114"/>
      <c r="B465" s="74">
        <f>Parâmetros!J454</f>
        <v>8</v>
      </c>
      <c r="C465" s="60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</row>
    <row r="466" spans="1:39">
      <c r="A466" s="114"/>
      <c r="B466" s="74">
        <f>Parâmetros!J455</f>
        <v>13</v>
      </c>
      <c r="C466" s="60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</row>
    <row r="467" spans="1:39">
      <c r="A467" s="114"/>
      <c r="B467" s="74">
        <f>Parâmetros!J456</f>
        <v>4</v>
      </c>
      <c r="C467" s="60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</row>
    <row r="468" spans="1:39">
      <c r="A468" s="114"/>
      <c r="B468" s="74">
        <f>Parâmetros!J457</f>
        <v>0</v>
      </c>
      <c r="C468" s="60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</row>
    <row r="469" spans="1:39">
      <c r="A469" s="114"/>
      <c r="B469" s="74">
        <f>Parâmetros!J458</f>
        <v>1</v>
      </c>
      <c r="C469" s="60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</row>
    <row r="470" spans="1:39">
      <c r="A470" s="114"/>
      <c r="B470" s="74">
        <f>Parâmetros!J459</f>
        <v>0</v>
      </c>
      <c r="C470" s="60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</row>
    <row r="471" spans="1:39">
      <c r="A471" s="114"/>
      <c r="B471" s="74">
        <f>Parâmetros!J460</f>
        <v>0</v>
      </c>
      <c r="C471" s="60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</row>
    <row r="472" spans="1:39">
      <c r="A472" s="114"/>
      <c r="B472" s="74">
        <f>Parâmetros!J461</f>
        <v>1</v>
      </c>
      <c r="C472" s="60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</row>
    <row r="473" spans="1:39">
      <c r="A473" s="114"/>
      <c r="B473" s="74">
        <f>Parâmetros!J462</f>
        <v>7</v>
      </c>
      <c r="C473" s="60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</row>
    <row r="474" spans="1:39">
      <c r="A474" s="114"/>
      <c r="B474" s="74">
        <f>Parâmetros!J463</f>
        <v>5</v>
      </c>
      <c r="C474" s="60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</row>
    <row r="475" spans="1:39">
      <c r="A475" s="114"/>
      <c r="B475" s="74">
        <f>Parâmetros!J464</f>
        <v>9</v>
      </c>
      <c r="C475" s="60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</row>
    <row r="476" spans="1:39">
      <c r="A476" s="114"/>
      <c r="B476" s="74">
        <f>Parâmetros!J465</f>
        <v>17</v>
      </c>
      <c r="C476" s="60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</row>
    <row r="477" spans="1:39">
      <c r="A477" s="114"/>
      <c r="B477" s="74">
        <f>Parâmetros!J466</f>
        <v>5</v>
      </c>
      <c r="C477" s="60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</row>
    <row r="478" spans="1:39">
      <c r="A478" s="114"/>
      <c r="B478" s="74">
        <f>Parâmetros!J467</f>
        <v>5</v>
      </c>
      <c r="C478" s="60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</row>
    <row r="479" spans="1:39">
      <c r="A479" s="114"/>
      <c r="B479" s="74">
        <f>Parâmetros!J468</f>
        <v>0</v>
      </c>
      <c r="C479" s="60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</row>
    <row r="480" spans="1:39">
      <c r="A480" s="114"/>
      <c r="B480" s="74">
        <f>Parâmetros!J469</f>
        <v>10</v>
      </c>
      <c r="C480" s="60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</row>
    <row r="481" spans="1:39">
      <c r="A481" s="114"/>
      <c r="B481" s="74">
        <f>Parâmetros!J470</f>
        <v>7</v>
      </c>
      <c r="C481" s="60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</row>
    <row r="482" spans="1:39">
      <c r="A482" s="114"/>
      <c r="B482" s="74">
        <f>Parâmetros!J471</f>
        <v>7</v>
      </c>
      <c r="C482" s="60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</row>
    <row r="483" spans="1:39">
      <c r="A483" s="114"/>
      <c r="B483" s="74">
        <f>Parâmetros!J472</f>
        <v>11</v>
      </c>
      <c r="C483" s="60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</row>
    <row r="484" spans="1:39">
      <c r="A484" s="114"/>
      <c r="B484" s="74">
        <f>Parâmetros!J473</f>
        <v>10</v>
      </c>
      <c r="C484" s="60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</row>
    <row r="485" spans="1:39">
      <c r="A485" s="114"/>
      <c r="B485" s="74">
        <f>Parâmetros!J474</f>
        <v>7</v>
      </c>
      <c r="C485" s="60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</row>
    <row r="486" spans="1:39">
      <c r="A486" s="114"/>
      <c r="B486" s="74">
        <f>Parâmetros!J475</f>
        <v>7</v>
      </c>
      <c r="C486" s="60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</row>
    <row r="487" spans="1:39">
      <c r="A487" s="114"/>
      <c r="B487" s="74">
        <f>Parâmetros!J476</f>
        <v>18</v>
      </c>
      <c r="C487" s="60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</row>
    <row r="488" spans="1:39">
      <c r="A488" s="114"/>
      <c r="B488" s="74">
        <f>Parâmetros!J477</f>
        <v>20</v>
      </c>
      <c r="C488" s="60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</row>
    <row r="489" spans="1:39">
      <c r="A489" s="114"/>
      <c r="B489" s="74">
        <f>Parâmetros!J478</f>
        <v>15</v>
      </c>
      <c r="C489" s="60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</row>
    <row r="490" spans="1:39">
      <c r="A490" s="114"/>
      <c r="B490" s="74">
        <f>Parâmetros!J479</f>
        <v>16</v>
      </c>
      <c r="C490" s="60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</row>
    <row r="491" spans="1:39">
      <c r="A491" s="114"/>
      <c r="B491" s="74">
        <f>Parâmetros!J480</f>
        <v>18</v>
      </c>
      <c r="C491" s="60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</row>
    <row r="492" spans="1:39">
      <c r="A492" s="114"/>
      <c r="B492" s="74">
        <f>Parâmetros!J481</f>
        <v>15</v>
      </c>
      <c r="C492" s="60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</row>
    <row r="493" spans="1:39">
      <c r="A493" s="114"/>
      <c r="B493" s="74">
        <f>Parâmetros!J482</f>
        <v>13</v>
      </c>
      <c r="C493" s="60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</row>
    <row r="494" spans="1:39">
      <c r="A494" s="114"/>
      <c r="B494" s="74">
        <f>Parâmetros!J483</f>
        <v>13</v>
      </c>
      <c r="C494" s="60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</row>
    <row r="495" spans="1:39">
      <c r="A495" s="114"/>
      <c r="B495" s="74">
        <f>Parâmetros!J484</f>
        <v>22</v>
      </c>
      <c r="C495" s="60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</row>
    <row r="496" spans="1:39">
      <c r="A496" s="114"/>
      <c r="B496" s="74">
        <f>Parâmetros!J485</f>
        <v>13</v>
      </c>
      <c r="C496" s="60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</row>
    <row r="497" spans="1:39">
      <c r="A497" s="114"/>
      <c r="B497" s="74">
        <f>Parâmetros!J486</f>
        <v>12</v>
      </c>
      <c r="C497" s="60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</row>
    <row r="498" spans="1:39">
      <c r="A498" s="114"/>
      <c r="B498" s="74">
        <f>Parâmetros!J487</f>
        <v>8</v>
      </c>
      <c r="C498" s="60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</row>
    <row r="499" spans="1:39">
      <c r="A499" s="114"/>
      <c r="B499" s="74">
        <f>Parâmetros!J488</f>
        <v>12</v>
      </c>
      <c r="C499" s="60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</row>
    <row r="500" spans="1:39">
      <c r="A500" s="114"/>
      <c r="B500" s="74">
        <f>Parâmetros!J489</f>
        <v>25</v>
      </c>
      <c r="C500" s="60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</row>
    <row r="501" spans="1:39">
      <c r="A501" s="114"/>
      <c r="B501" s="74">
        <f>Parâmetros!J490</f>
        <v>23</v>
      </c>
      <c r="C501" s="60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</row>
    <row r="502" spans="1:39">
      <c r="A502" s="114"/>
      <c r="B502" s="74">
        <f>Parâmetros!J491</f>
        <v>16</v>
      </c>
      <c r="C502" s="60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</row>
    <row r="503" spans="1:39">
      <c r="A503" s="114"/>
      <c r="B503" s="74">
        <f>Parâmetros!J492</f>
        <v>16</v>
      </c>
      <c r="C503" s="60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</row>
    <row r="504" spans="1:39">
      <c r="A504" s="114"/>
      <c r="B504" s="74">
        <f>Parâmetros!J493</f>
        <v>23</v>
      </c>
      <c r="C504" s="60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</row>
    <row r="505" spans="1:39">
      <c r="A505" s="114"/>
      <c r="B505" s="74">
        <f>Parâmetros!J494</f>
        <v>34</v>
      </c>
      <c r="C505" s="60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</row>
    <row r="506" spans="1:39">
      <c r="A506" s="114"/>
      <c r="B506" s="74">
        <f>Parâmetros!J495</f>
        <v>23</v>
      </c>
      <c r="C506" s="60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</row>
    <row r="507" spans="1:39">
      <c r="A507" s="114"/>
      <c r="B507" s="74">
        <f>Parâmetros!J496</f>
        <v>32</v>
      </c>
      <c r="C507" s="60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</row>
    <row r="508" spans="1:39">
      <c r="A508" s="114"/>
      <c r="B508" s="74">
        <f>Parâmetros!J497</f>
        <v>31</v>
      </c>
      <c r="C508" s="60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</row>
    <row r="509" spans="1:39">
      <c r="A509" s="114"/>
      <c r="B509" s="74">
        <f>Parâmetros!J498</f>
        <v>34</v>
      </c>
      <c r="C509" s="60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</row>
    <row r="510" spans="1:39">
      <c r="A510" s="114"/>
      <c r="B510" s="74">
        <f>Parâmetros!J499</f>
        <v>29</v>
      </c>
      <c r="C510" s="60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</row>
    <row r="511" spans="1:39">
      <c r="A511" s="114"/>
      <c r="B511" s="74">
        <f>Parâmetros!J500</f>
        <v>36</v>
      </c>
      <c r="C511" s="60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</row>
    <row r="512" spans="1:39">
      <c r="A512" s="114"/>
      <c r="B512" s="74">
        <f>Parâmetros!J501</f>
        <v>32</v>
      </c>
      <c r="C512" s="60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</row>
    <row r="513" spans="1:39">
      <c r="A513" s="114"/>
      <c r="B513" s="74">
        <f>Parâmetros!J502</f>
        <v>44</v>
      </c>
      <c r="C513" s="60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</row>
    <row r="514" spans="1:39">
      <c r="A514" s="114"/>
      <c r="B514" s="74">
        <f>Parâmetros!J503</f>
        <v>36</v>
      </c>
      <c r="C514" s="60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</row>
    <row r="515" spans="1:39">
      <c r="A515" s="114"/>
      <c r="B515" s="74">
        <f>Parâmetros!J504</f>
        <v>38</v>
      </c>
      <c r="C515" s="60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</row>
    <row r="516" spans="1:39">
      <c r="A516" s="114"/>
      <c r="B516" s="74">
        <f>Parâmetros!J505</f>
        <v>49</v>
      </c>
      <c r="C516" s="60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</row>
    <row r="517" spans="1:39">
      <c r="A517" s="114"/>
      <c r="B517" s="74">
        <f>Parâmetros!J506</f>
        <v>66</v>
      </c>
      <c r="C517" s="60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</row>
    <row r="518" spans="1:39">
      <c r="A518" s="114"/>
      <c r="B518" s="74">
        <f>Parâmetros!J507</f>
        <v>43</v>
      </c>
      <c r="C518" s="60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</row>
    <row r="519" spans="1:39">
      <c r="A519" s="114"/>
      <c r="B519" s="74">
        <f>Parâmetros!J508</f>
        <v>22</v>
      </c>
      <c r="C519" s="60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</row>
    <row r="520" spans="1:39">
      <c r="A520" s="114"/>
      <c r="B520" s="74">
        <f>Parâmetros!J509</f>
        <v>0</v>
      </c>
      <c r="C520" s="60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</row>
    <row r="521" spans="1:39">
      <c r="A521" s="114"/>
      <c r="B521" s="74">
        <f>Parâmetros!J510</f>
        <v>0</v>
      </c>
      <c r="C521" s="60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</row>
    <row r="522" spans="1:39">
      <c r="A522" s="114"/>
      <c r="B522" s="74">
        <f>Parâmetros!J511</f>
        <v>7</v>
      </c>
      <c r="C522" s="60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</row>
    <row r="523" spans="1:39">
      <c r="A523" s="114"/>
      <c r="B523" s="74">
        <f>Parâmetros!J512</f>
        <v>8</v>
      </c>
      <c r="C523" s="60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</row>
    <row r="524" spans="1:39">
      <c r="A524" s="114"/>
      <c r="B524" s="74">
        <f>Parâmetros!J513</f>
        <v>10</v>
      </c>
      <c r="C524" s="60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</row>
    <row r="525" spans="1:39">
      <c r="A525" s="114"/>
      <c r="B525" s="74">
        <f>Parâmetros!J514</f>
        <v>27</v>
      </c>
      <c r="C525" s="60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</row>
    <row r="526" spans="1:39">
      <c r="A526" s="114"/>
      <c r="B526" s="74">
        <f>Parâmetros!J515</f>
        <v>40</v>
      </c>
      <c r="C526" s="60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</row>
    <row r="527" spans="1:39">
      <c r="A527" s="114"/>
      <c r="B527" s="74">
        <f>Parâmetros!J516</f>
        <v>35</v>
      </c>
      <c r="C527" s="60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</row>
    <row r="528" spans="1:39">
      <c r="A528" s="114"/>
      <c r="B528" s="74">
        <f>Parâmetros!J517</f>
        <v>39</v>
      </c>
      <c r="C528" s="60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</row>
    <row r="529" spans="1:39">
      <c r="A529" s="114"/>
      <c r="B529" s="74">
        <f>Parâmetros!J518</f>
        <v>36</v>
      </c>
      <c r="C529" s="60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</row>
    <row r="530" spans="1:39">
      <c r="A530" s="114"/>
      <c r="B530" s="74">
        <f>Parâmetros!J519</f>
        <v>38</v>
      </c>
      <c r="C530" s="60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</row>
    <row r="531" spans="1:39">
      <c r="A531" s="114"/>
      <c r="B531" s="74">
        <f>Parâmetros!J520</f>
        <v>30</v>
      </c>
      <c r="C531" s="60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</row>
    <row r="532" spans="1:39">
      <c r="A532" s="114"/>
      <c r="B532" s="74">
        <f>Parâmetros!J521</f>
        <v>32</v>
      </c>
      <c r="C532" s="60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</row>
    <row r="533" spans="1:39">
      <c r="A533" s="114"/>
      <c r="B533" s="74">
        <f>Parâmetros!J522</f>
        <v>36</v>
      </c>
      <c r="C533" s="60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</row>
    <row r="534" spans="1:39">
      <c r="A534" s="114"/>
      <c r="B534" s="74">
        <f>Parâmetros!J523</f>
        <v>30</v>
      </c>
      <c r="C534" s="60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</row>
    <row r="535" spans="1:39">
      <c r="A535" s="114"/>
      <c r="B535" s="74">
        <f>Parâmetros!J524</f>
        <v>37</v>
      </c>
      <c r="C535" s="60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</row>
    <row r="536" spans="1:39">
      <c r="A536" s="114"/>
      <c r="B536" s="74">
        <f>Parâmetros!J525</f>
        <v>38</v>
      </c>
      <c r="C536" s="60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</row>
    <row r="537" spans="1:39">
      <c r="A537" s="114"/>
      <c r="B537" s="74">
        <f>Parâmetros!J526</f>
        <v>36</v>
      </c>
      <c r="C537" s="60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</row>
    <row r="538" spans="1:39">
      <c r="A538" s="114"/>
      <c r="B538" s="74">
        <f>Parâmetros!J527</f>
        <v>40</v>
      </c>
      <c r="C538" s="60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</row>
    <row r="539" spans="1:39">
      <c r="A539" s="114"/>
      <c r="B539" s="74">
        <f>Parâmetros!J528</f>
        <v>42</v>
      </c>
      <c r="C539" s="60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</row>
    <row r="540" spans="1:39">
      <c r="A540" s="114"/>
      <c r="B540" s="74">
        <f>Parâmetros!J529</f>
        <v>35</v>
      </c>
      <c r="C540" s="60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</row>
    <row r="541" spans="1:39">
      <c r="A541" s="114"/>
      <c r="B541" s="74">
        <f>Parâmetros!J530</f>
        <v>29</v>
      </c>
      <c r="C541" s="60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</row>
    <row r="542" spans="1:39">
      <c r="A542" s="114"/>
      <c r="B542" s="74">
        <f>Parâmetros!J531</f>
        <v>30</v>
      </c>
      <c r="C542" s="60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</row>
    <row r="543" spans="1:39">
      <c r="A543" s="114"/>
      <c r="B543" s="74">
        <f>Parâmetros!J532</f>
        <v>38</v>
      </c>
      <c r="C543" s="60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</row>
    <row r="544" spans="1:39">
      <c r="A544" s="114"/>
      <c r="B544" s="74">
        <f>Parâmetros!J533</f>
        <v>38</v>
      </c>
      <c r="C544" s="60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</row>
    <row r="545" spans="1:39">
      <c r="A545" s="114"/>
      <c r="B545" s="74">
        <f>Parâmetros!J534</f>
        <v>26</v>
      </c>
      <c r="C545" s="60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</row>
    <row r="546" spans="1:39">
      <c r="A546" s="114"/>
      <c r="B546" s="74">
        <f>Parâmetros!J535</f>
        <v>17</v>
      </c>
      <c r="C546" s="60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</row>
    <row r="547" spans="1:39">
      <c r="A547" s="114"/>
      <c r="B547" s="74">
        <f>Parâmetros!J536</f>
        <v>22</v>
      </c>
      <c r="C547" s="60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</row>
    <row r="548" spans="1:39">
      <c r="A548" s="114"/>
      <c r="B548" s="74">
        <f>Parâmetros!J537</f>
        <v>22</v>
      </c>
      <c r="C548" s="60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</row>
    <row r="549" spans="1:39">
      <c r="A549" s="114"/>
      <c r="B549" s="74">
        <f>Parâmetros!J538</f>
        <v>27</v>
      </c>
      <c r="C549" s="60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</row>
    <row r="550" spans="1:39">
      <c r="A550" s="114"/>
      <c r="B550" s="74">
        <f>Parâmetros!J539</f>
        <v>26</v>
      </c>
      <c r="C550" s="60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</row>
    <row r="551" spans="1:39">
      <c r="A551" s="114"/>
      <c r="B551" s="74">
        <f>Parâmetros!J540</f>
        <v>25</v>
      </c>
      <c r="C551" s="60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</row>
    <row r="552" spans="1:39">
      <c r="A552" s="114"/>
      <c r="B552" s="74">
        <f>Parâmetros!J541</f>
        <v>41</v>
      </c>
      <c r="C552" s="60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</row>
    <row r="553" spans="1:39">
      <c r="A553" s="114"/>
      <c r="B553" s="74">
        <f>Parâmetros!J542</f>
        <v>49</v>
      </c>
      <c r="C553" s="60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</row>
    <row r="554" spans="1:39">
      <c r="A554" s="114"/>
      <c r="B554" s="74">
        <f>Parâmetros!J543</f>
        <v>56</v>
      </c>
      <c r="C554" s="60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</row>
    <row r="555" spans="1:39">
      <c r="A555" s="114"/>
      <c r="B555" s="74">
        <f>Parâmetros!J544</f>
        <v>63</v>
      </c>
      <c r="C555" s="60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</row>
    <row r="556" spans="1:39">
      <c r="A556" s="114"/>
      <c r="B556" s="74">
        <f>Parâmetros!J545</f>
        <v>57</v>
      </c>
      <c r="C556" s="60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</row>
    <row r="557" spans="1:39">
      <c r="A557" s="114"/>
      <c r="B557" s="74">
        <f>Parâmetros!J546</f>
        <v>56</v>
      </c>
      <c r="C557" s="60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</row>
    <row r="558" spans="1:39">
      <c r="A558" s="114"/>
      <c r="B558" s="74">
        <f>Parâmetros!J547</f>
        <v>57</v>
      </c>
      <c r="C558" s="60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</row>
    <row r="559" spans="1:39">
      <c r="A559" s="114"/>
      <c r="B559" s="74">
        <f>Parâmetros!J548</f>
        <v>54</v>
      </c>
      <c r="C559" s="60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</row>
    <row r="560" spans="1:39">
      <c r="A560" s="114"/>
      <c r="B560" s="74">
        <f>Parâmetros!J549</f>
        <v>58</v>
      </c>
      <c r="C560" s="60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</row>
    <row r="561" spans="1:39">
      <c r="A561" s="114"/>
      <c r="B561" s="74">
        <f>Parâmetros!J550</f>
        <v>53</v>
      </c>
      <c r="C561" s="60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</row>
    <row r="562" spans="1:39">
      <c r="A562" s="114"/>
      <c r="B562" s="74">
        <f>Parâmetros!J551</f>
        <v>45</v>
      </c>
      <c r="C562" s="60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</row>
    <row r="563" spans="1:39">
      <c r="A563" s="114"/>
      <c r="B563" s="74">
        <f>Parâmetros!J552</f>
        <v>49</v>
      </c>
      <c r="C563" s="60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</row>
    <row r="564" spans="1:39">
      <c r="A564" s="114"/>
      <c r="B564" s="74">
        <f>Parâmetros!J553</f>
        <v>44</v>
      </c>
      <c r="C564" s="60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</row>
    <row r="565" spans="1:39">
      <c r="A565" s="114"/>
      <c r="B565" s="74">
        <f>Parâmetros!J554</f>
        <v>43</v>
      </c>
      <c r="C565" s="60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</row>
    <row r="566" spans="1:39">
      <c r="A566" s="114"/>
      <c r="B566" s="74">
        <f>Parâmetros!J555</f>
        <v>39</v>
      </c>
      <c r="C566" s="60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</row>
    <row r="567" spans="1:39">
      <c r="A567" s="114"/>
      <c r="B567" s="74">
        <f>Parâmetros!J556</f>
        <v>44</v>
      </c>
      <c r="C567" s="60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</row>
    <row r="568" spans="1:39">
      <c r="A568" s="114"/>
      <c r="B568" s="74">
        <f>Parâmetros!J557</f>
        <v>43</v>
      </c>
      <c r="C568" s="60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</row>
    <row r="569" spans="1:39">
      <c r="A569" s="114"/>
      <c r="B569" s="74">
        <f>Parâmetros!J558</f>
        <v>30</v>
      </c>
      <c r="C569" s="60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</row>
    <row r="570" spans="1:39">
      <c r="A570" s="114"/>
      <c r="B570" s="74">
        <f>Parâmetros!J559</f>
        <v>38</v>
      </c>
      <c r="C570" s="60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</row>
    <row r="571" spans="1:39">
      <c r="A571" s="114"/>
      <c r="B571" s="74">
        <f>Parâmetros!J560</f>
        <v>30</v>
      </c>
      <c r="C571" s="60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</row>
    <row r="572" spans="1:39">
      <c r="A572" s="114"/>
      <c r="B572" s="74">
        <f>Parâmetros!J561</f>
        <v>18</v>
      </c>
      <c r="C572" s="60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</row>
    <row r="573" spans="1:39">
      <c r="A573" s="114"/>
      <c r="B573" s="74">
        <f>Parâmetros!J562</f>
        <v>17</v>
      </c>
      <c r="C573" s="60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</row>
    <row r="574" spans="1:39">
      <c r="A574" s="114"/>
      <c r="B574" s="74">
        <f>Parâmetros!J563</f>
        <v>12</v>
      </c>
      <c r="C574" s="60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</row>
    <row r="575" spans="1:39">
      <c r="A575" s="114"/>
      <c r="B575" s="74">
        <f>Parâmetros!J564</f>
        <v>15</v>
      </c>
      <c r="C575" s="60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</row>
    <row r="576" spans="1:39">
      <c r="A576" s="114"/>
      <c r="B576" s="74">
        <f>Parâmetros!J565</f>
        <v>26</v>
      </c>
      <c r="C576" s="60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</row>
    <row r="577" spans="1:39">
      <c r="A577" s="114"/>
      <c r="B577" s="74">
        <f>Parâmetros!J566</f>
        <v>23</v>
      </c>
      <c r="C577" s="60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</row>
    <row r="578" spans="1:39">
      <c r="A578" s="114"/>
      <c r="B578" s="74">
        <f>Parâmetros!J567</f>
        <v>25</v>
      </c>
      <c r="C578" s="60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</row>
    <row r="579" spans="1:39">
      <c r="A579" s="114"/>
      <c r="B579" s="74">
        <f>Parâmetros!J568</f>
        <v>17</v>
      </c>
      <c r="C579" s="60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</row>
    <row r="580" spans="1:39">
      <c r="A580" s="114"/>
      <c r="B580" s="74">
        <f>Parâmetros!J569</f>
        <v>22</v>
      </c>
      <c r="C580" s="60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</row>
    <row r="581" spans="1:39">
      <c r="A581" s="114"/>
      <c r="B581" s="74">
        <f>Parâmetros!J570</f>
        <v>22</v>
      </c>
      <c r="C581" s="60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</row>
    <row r="582" spans="1:39">
      <c r="A582" s="114"/>
      <c r="B582" s="74">
        <f>Parâmetros!J571</f>
        <v>19</v>
      </c>
      <c r="C582" s="60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</row>
    <row r="583" spans="1:39">
      <c r="A583" s="114"/>
      <c r="B583" s="74">
        <f>Parâmetros!J572</f>
        <v>20</v>
      </c>
      <c r="C583" s="60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</row>
    <row r="584" spans="1:39">
      <c r="A584" s="114"/>
      <c r="B584" s="74">
        <f>Parâmetros!J573</f>
        <v>31</v>
      </c>
      <c r="C584" s="60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</row>
    <row r="585" spans="1:39">
      <c r="A585" s="114"/>
      <c r="B585" s="74">
        <f>Parâmetros!J574</f>
        <v>24</v>
      </c>
      <c r="C585" s="60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</row>
    <row r="586" spans="1:39">
      <c r="A586" s="114"/>
      <c r="B586" s="74">
        <f>Parâmetros!J575</f>
        <v>17</v>
      </c>
      <c r="C586" s="60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</row>
    <row r="587" spans="1:39">
      <c r="A587" s="114"/>
      <c r="B587" s="74">
        <f>Parâmetros!J576</f>
        <v>227</v>
      </c>
      <c r="C587" s="60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</row>
    <row r="588" spans="1:39">
      <c r="A588" s="114"/>
      <c r="B588" s="74">
        <f>Parâmetros!J577</f>
        <v>17</v>
      </c>
      <c r="C588" s="60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</row>
    <row r="589" spans="1:39">
      <c r="A589" s="114"/>
      <c r="B589" s="74">
        <f>Parâmetros!J578</f>
        <v>12</v>
      </c>
      <c r="C589" s="60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</row>
    <row r="590" spans="1:39">
      <c r="A590" s="114"/>
      <c r="B590" s="74">
        <f>Parâmetros!J579</f>
        <v>18</v>
      </c>
      <c r="C590" s="60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</row>
    <row r="591" spans="1:39">
      <c r="A591" s="114"/>
      <c r="B591" s="74">
        <f>Parâmetros!J580</f>
        <v>14</v>
      </c>
      <c r="C591" s="60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</row>
    <row r="592" spans="1:39">
      <c r="A592" s="114"/>
      <c r="B592" s="74">
        <f>Parâmetros!J581</f>
        <v>11</v>
      </c>
      <c r="C592" s="60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</row>
    <row r="593" spans="1:39">
      <c r="A593" s="114"/>
      <c r="B593" s="74">
        <f>Parâmetros!J582</f>
        <v>11</v>
      </c>
      <c r="C593" s="60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</row>
    <row r="594" spans="1:39">
      <c r="A594" s="114"/>
      <c r="B594" s="74">
        <f>Parâmetros!J583</f>
        <v>16</v>
      </c>
      <c r="C594" s="60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</row>
    <row r="595" spans="1:39">
      <c r="A595" s="114"/>
      <c r="B595" s="74">
        <f>Parâmetros!J584</f>
        <v>11</v>
      </c>
      <c r="C595" s="60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</row>
    <row r="596" spans="1:39">
      <c r="A596" s="114"/>
      <c r="B596" s="74">
        <f>Parâmetros!J585</f>
        <v>6</v>
      </c>
      <c r="C596" s="60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</row>
    <row r="597" spans="1:39">
      <c r="A597" s="114"/>
      <c r="B597" s="74">
        <f>Parâmetros!J586</f>
        <v>7</v>
      </c>
      <c r="C597" s="60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</row>
    <row r="598" spans="1:39">
      <c r="A598" s="114"/>
      <c r="B598" s="74">
        <f>Parâmetros!J587</f>
        <v>8</v>
      </c>
      <c r="C598" s="60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</row>
    <row r="599" spans="1:39">
      <c r="A599" s="114"/>
      <c r="B599" s="74">
        <f>Parâmetros!J588</f>
        <v>6</v>
      </c>
      <c r="C599" s="60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</row>
    <row r="600" spans="1:39">
      <c r="A600" s="114"/>
      <c r="B600" s="74">
        <f>Parâmetros!J589</f>
        <v>23</v>
      </c>
      <c r="C600" s="60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</row>
    <row r="601" spans="1:39">
      <c r="A601" s="114"/>
      <c r="B601" s="74">
        <f>Parâmetros!J590</f>
        <v>29</v>
      </c>
      <c r="C601" s="60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</row>
    <row r="602" spans="1:39">
      <c r="A602" s="114"/>
      <c r="B602" s="74">
        <f>Parâmetros!J591</f>
        <v>30</v>
      </c>
      <c r="C602" s="60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</row>
    <row r="603" spans="1:39">
      <c r="A603" s="114"/>
      <c r="B603" s="74">
        <f>Parâmetros!J592</f>
        <v>29</v>
      </c>
      <c r="C603" s="60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</row>
    <row r="604" spans="1:39">
      <c r="A604" s="114"/>
      <c r="B604" s="74">
        <f>Parâmetros!J593</f>
        <v>34</v>
      </c>
      <c r="C604" s="60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</row>
    <row r="605" spans="1:39">
      <c r="A605" s="114"/>
      <c r="B605" s="74">
        <f>Parâmetros!J594</f>
        <v>30</v>
      </c>
      <c r="C605" s="60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</row>
    <row r="606" spans="1:39">
      <c r="A606" s="114"/>
      <c r="B606" s="74">
        <f>Parâmetros!J595</f>
        <v>35</v>
      </c>
      <c r="C606" s="60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</row>
    <row r="607" spans="1:39">
      <c r="A607" s="114"/>
      <c r="B607" s="74">
        <f>Parâmetros!J596</f>
        <v>39</v>
      </c>
      <c r="C607" s="60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</row>
    <row r="608" spans="1:39">
      <c r="A608" s="114"/>
      <c r="B608" s="74">
        <f>Parâmetros!J597</f>
        <v>46</v>
      </c>
      <c r="C608" s="60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</row>
    <row r="609" spans="1:39">
      <c r="A609" s="114"/>
      <c r="B609" s="74">
        <f>Parâmetros!J598</f>
        <v>36</v>
      </c>
      <c r="C609" s="60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</row>
    <row r="610" spans="1:39">
      <c r="A610" s="114"/>
      <c r="B610" s="74">
        <f>Parâmetros!J599</f>
        <v>32</v>
      </c>
      <c r="C610" s="60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</row>
    <row r="611" spans="1:39">
      <c r="A611" s="114"/>
      <c r="B611" s="74">
        <f>Parâmetros!J600</f>
        <v>43</v>
      </c>
      <c r="C611" s="60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</row>
    <row r="612" spans="1:39">
      <c r="A612" s="114"/>
      <c r="B612" s="74">
        <f>Parâmetros!J601</f>
        <v>47</v>
      </c>
      <c r="C612" s="60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</row>
    <row r="613" spans="1:39">
      <c r="A613" s="114"/>
      <c r="B613" s="74">
        <f>Parâmetros!J602</f>
        <v>54</v>
      </c>
      <c r="C613" s="60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</row>
    <row r="614" spans="1:39">
      <c r="A614" s="114"/>
      <c r="B614" s="74">
        <f>Parâmetros!J603</f>
        <v>42</v>
      </c>
      <c r="C614" s="60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</row>
    <row r="615" spans="1:39">
      <c r="A615" s="114"/>
      <c r="B615" s="74">
        <f>Parâmetros!J604</f>
        <v>42</v>
      </c>
      <c r="C615" s="60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</row>
    <row r="616" spans="1:39">
      <c r="A616" s="114"/>
      <c r="B616" s="74">
        <f>Parâmetros!J605</f>
        <v>38</v>
      </c>
      <c r="C616" s="60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</row>
    <row r="617" spans="1:39">
      <c r="A617" s="114"/>
      <c r="B617" s="74">
        <f>Parâmetros!J606</f>
        <v>30</v>
      </c>
      <c r="C617" s="60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</row>
    <row r="618" spans="1:39">
      <c r="A618" s="114"/>
      <c r="B618" s="74">
        <f>Parâmetros!J607</f>
        <v>33</v>
      </c>
      <c r="C618" s="60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</row>
    <row r="619" spans="1:39">
      <c r="A619" s="114"/>
      <c r="B619" s="74">
        <f>Parâmetros!J608</f>
        <v>38</v>
      </c>
      <c r="C619" s="60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</row>
    <row r="620" spans="1:39">
      <c r="A620" s="114"/>
      <c r="B620" s="74">
        <f>Parâmetros!J609</f>
        <v>9</v>
      </c>
      <c r="C620" s="60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</row>
    <row r="621" spans="1:39">
      <c r="A621" s="114"/>
      <c r="B621" s="74">
        <f>Parâmetros!J610</f>
        <v>27</v>
      </c>
      <c r="C621" s="60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</row>
    <row r="622" spans="1:39">
      <c r="A622" s="114"/>
      <c r="B622" s="74">
        <f>Parâmetros!J611</f>
        <v>23</v>
      </c>
      <c r="C622" s="60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</row>
    <row r="623" spans="1:39">
      <c r="A623" s="114"/>
      <c r="B623" s="74">
        <f>Parâmetros!J612</f>
        <v>18</v>
      </c>
      <c r="C623" s="60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</row>
    <row r="624" spans="1:39">
      <c r="A624" s="114"/>
      <c r="B624" s="74">
        <f>Parâmetros!J613</f>
        <v>17</v>
      </c>
      <c r="C624" s="60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</row>
    <row r="625" spans="1:39">
      <c r="A625" s="114"/>
      <c r="B625" s="74">
        <f>Parâmetros!J614</f>
        <v>16</v>
      </c>
      <c r="C625" s="60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</row>
    <row r="626" spans="1:39">
      <c r="A626" s="114"/>
      <c r="B626" s="74">
        <f>Parâmetros!J615</f>
        <v>18</v>
      </c>
      <c r="C626" s="60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</row>
    <row r="627" spans="1:39">
      <c r="A627" s="114"/>
      <c r="B627" s="74">
        <f>Parâmetros!J616</f>
        <v>14</v>
      </c>
      <c r="C627" s="60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</row>
    <row r="628" spans="1:39">
      <c r="A628" s="114"/>
      <c r="B628" s="74">
        <f>Parâmetros!J617</f>
        <v>19</v>
      </c>
      <c r="C628" s="60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</row>
    <row r="629" spans="1:39">
      <c r="A629" s="114"/>
      <c r="B629" s="74">
        <f>Parâmetros!J618</f>
        <v>10</v>
      </c>
      <c r="C629" s="60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</row>
    <row r="630" spans="1:39">
      <c r="A630" s="114"/>
      <c r="B630" s="74">
        <f>Parâmetros!J619</f>
        <v>19</v>
      </c>
      <c r="C630" s="60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</row>
    <row r="631" spans="1:39">
      <c r="A631" s="114"/>
      <c r="B631" s="74">
        <f>Parâmetros!J620</f>
        <v>15</v>
      </c>
      <c r="C631" s="60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</row>
    <row r="632" spans="1:39">
      <c r="A632" s="114"/>
      <c r="B632" s="74">
        <f>Parâmetros!J621</f>
        <v>15</v>
      </c>
      <c r="C632" s="60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</row>
    <row r="633" spans="1:39">
      <c r="A633" s="114"/>
      <c r="B633" s="74">
        <f>Parâmetros!J622</f>
        <v>22</v>
      </c>
      <c r="C633" s="60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</row>
    <row r="634" spans="1:39">
      <c r="A634" s="114"/>
      <c r="B634" s="74">
        <f>Parâmetros!J623</f>
        <v>18</v>
      </c>
      <c r="C634" s="60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</row>
    <row r="635" spans="1:39">
      <c r="A635" s="114"/>
      <c r="B635" s="74">
        <f>Parâmetros!J624</f>
        <v>21</v>
      </c>
      <c r="C635" s="60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</row>
    <row r="636" spans="1:39">
      <c r="A636" s="114"/>
      <c r="B636" s="74">
        <f>Parâmetros!J625</f>
        <v>23</v>
      </c>
      <c r="C636" s="60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</row>
    <row r="637" spans="1:39">
      <c r="A637" s="114"/>
      <c r="B637" s="74">
        <f>Parâmetros!J626</f>
        <v>16</v>
      </c>
      <c r="C637" s="60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</row>
    <row r="638" spans="1:39">
      <c r="A638" s="114"/>
      <c r="B638" s="74">
        <f>Parâmetros!J627</f>
        <v>26</v>
      </c>
      <c r="C638" s="60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</row>
    <row r="639" spans="1:39">
      <c r="A639" s="114"/>
      <c r="B639" s="74">
        <f>Parâmetros!J628</f>
        <v>25</v>
      </c>
      <c r="C639" s="60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</row>
    <row r="640" spans="1:39">
      <c r="A640" s="114"/>
      <c r="B640" s="74">
        <f>Parâmetros!J629</f>
        <v>33</v>
      </c>
      <c r="C640" s="60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</row>
    <row r="641" spans="1:39">
      <c r="A641" s="114"/>
      <c r="B641" s="74">
        <f>Parâmetros!J630</f>
        <v>34</v>
      </c>
      <c r="C641" s="60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</row>
    <row r="642" spans="1:39">
      <c r="A642" s="114"/>
      <c r="B642" s="74">
        <f>Parâmetros!J631</f>
        <v>29</v>
      </c>
      <c r="C642" s="60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</row>
    <row r="643" spans="1:39">
      <c r="A643" s="114"/>
      <c r="B643" s="74">
        <f>Parâmetros!J632</f>
        <v>23</v>
      </c>
      <c r="C643" s="60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</row>
    <row r="644" spans="1:39">
      <c r="A644" s="114"/>
      <c r="B644" s="74">
        <f>Parâmetros!J633</f>
        <v>53</v>
      </c>
      <c r="C644" s="60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</row>
    <row r="645" spans="1:39">
      <c r="A645" s="114"/>
      <c r="B645" s="74">
        <f>Parâmetros!J634</f>
        <v>50</v>
      </c>
      <c r="C645" s="60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</row>
    <row r="646" spans="1:39">
      <c r="A646" s="114"/>
      <c r="B646" s="74">
        <f>Parâmetros!J635</f>
        <v>18</v>
      </c>
      <c r="C646" s="60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</row>
    <row r="647" spans="1:39">
      <c r="A647" s="114"/>
      <c r="B647" s="74">
        <f>Parâmetros!J636</f>
        <v>15</v>
      </c>
      <c r="C647" s="60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</row>
    <row r="648" spans="1:39">
      <c r="A648" s="114"/>
      <c r="B648" s="74">
        <f>Parâmetros!J637</f>
        <v>19</v>
      </c>
      <c r="C648" s="60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</row>
    <row r="649" spans="1:39">
      <c r="A649" s="114"/>
      <c r="B649" s="74">
        <f>Parâmetros!J638</f>
        <v>18</v>
      </c>
      <c r="C649" s="60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</row>
    <row r="650" spans="1:39">
      <c r="A650" s="114"/>
      <c r="B650" s="74">
        <f>Parâmetros!J639</f>
        <v>16</v>
      </c>
      <c r="C650" s="60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</row>
    <row r="651" spans="1:39">
      <c r="A651" s="114"/>
      <c r="B651" s="74">
        <f>Parâmetros!J640</f>
        <v>18</v>
      </c>
      <c r="C651" s="60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</row>
    <row r="652" spans="1:39">
      <c r="A652" s="114"/>
      <c r="B652" s="74">
        <f>Parâmetros!J641</f>
        <v>16</v>
      </c>
      <c r="C652" s="60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</row>
    <row r="653" spans="1:39">
      <c r="A653" s="114"/>
      <c r="B653" s="74">
        <f>Parâmetros!J642</f>
        <v>15</v>
      </c>
      <c r="C653" s="60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</row>
    <row r="654" spans="1:39">
      <c r="A654" s="114"/>
      <c r="B654" s="74">
        <f>Parâmetros!J643</f>
        <v>10</v>
      </c>
      <c r="C654" s="60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</row>
    <row r="655" spans="1:39">
      <c r="A655" s="114"/>
      <c r="B655" s="74">
        <f>Parâmetros!J644</f>
        <v>20</v>
      </c>
      <c r="C655" s="60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</row>
    <row r="656" spans="1:39">
      <c r="A656" s="114"/>
      <c r="B656" s="74">
        <f>Parâmetros!J645</f>
        <v>19</v>
      </c>
      <c r="C656" s="60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</row>
    <row r="657" spans="1:39">
      <c r="A657" s="114"/>
      <c r="B657" s="74">
        <f>Parâmetros!J646</f>
        <v>18</v>
      </c>
      <c r="C657" s="60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</row>
    <row r="658" spans="1:39">
      <c r="A658" s="114"/>
      <c r="B658" s="74">
        <f>Parâmetros!J647</f>
        <v>20</v>
      </c>
      <c r="C658" s="60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</row>
    <row r="659" spans="1:39">
      <c r="A659" s="114"/>
      <c r="B659" s="74">
        <f>Parâmetros!J648</f>
        <v>12</v>
      </c>
      <c r="C659" s="60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</row>
    <row r="660" spans="1:39">
      <c r="A660" s="114"/>
      <c r="B660" s="74">
        <f>Parâmetros!J649</f>
        <v>17</v>
      </c>
      <c r="C660" s="60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</row>
    <row r="661" spans="1:39">
      <c r="A661" s="114"/>
      <c r="B661" s="74">
        <f>Parâmetros!J650</f>
        <v>12</v>
      </c>
      <c r="C661" s="60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</row>
    <row r="662" spans="1:39">
      <c r="A662" s="114"/>
      <c r="B662" s="74">
        <f>Parâmetros!J651</f>
        <v>7</v>
      </c>
      <c r="C662" s="60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</row>
    <row r="663" spans="1:39">
      <c r="A663" s="114"/>
      <c r="B663" s="74">
        <f>Parâmetros!J652</f>
        <v>8</v>
      </c>
      <c r="C663" s="60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</row>
    <row r="664" spans="1:39">
      <c r="A664" s="114"/>
      <c r="B664" s="74">
        <f>Parâmetros!J653</f>
        <v>12</v>
      </c>
      <c r="C664" s="60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</row>
    <row r="665" spans="1:39">
      <c r="A665" s="114"/>
      <c r="B665" s="74">
        <f>Parâmetros!J654</f>
        <v>15</v>
      </c>
      <c r="C665" s="60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</row>
    <row r="666" spans="1:39">
      <c r="A666" s="114"/>
      <c r="B666" s="74">
        <f>Parâmetros!J655</f>
        <v>13</v>
      </c>
      <c r="C666" s="60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</row>
    <row r="667" spans="1:39">
      <c r="A667" s="114"/>
      <c r="B667" s="74">
        <f>Parâmetros!J656</f>
        <v>34</v>
      </c>
      <c r="C667" s="60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</row>
    <row r="668" spans="1:39">
      <c r="A668" s="114"/>
      <c r="B668" s="74">
        <f>Parâmetros!J657</f>
        <v>45</v>
      </c>
      <c r="C668" s="60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</row>
    <row r="669" spans="1:39">
      <c r="A669" s="114"/>
      <c r="B669" s="74">
        <f>Parâmetros!J658</f>
        <v>24</v>
      </c>
      <c r="C669" s="60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</row>
    <row r="670" spans="1:39">
      <c r="A670" s="114"/>
      <c r="B670" s="74">
        <f>Parâmetros!J659</f>
        <v>8</v>
      </c>
      <c r="C670" s="60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</row>
    <row r="671" spans="1:39">
      <c r="A671" s="114"/>
      <c r="B671" s="74">
        <f>Parâmetros!J660</f>
        <v>6</v>
      </c>
      <c r="C671" s="60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</row>
    <row r="672" spans="1:39">
      <c r="A672" s="114"/>
      <c r="B672" s="74">
        <f>Parâmetros!J661</f>
        <v>9</v>
      </c>
      <c r="C672" s="60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</row>
    <row r="673" spans="1:39">
      <c r="A673" s="114"/>
      <c r="B673" s="74">
        <f>Parâmetros!J662</f>
        <v>7</v>
      </c>
      <c r="C673" s="60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</row>
    <row r="674" spans="1:39">
      <c r="A674" s="114"/>
      <c r="B674" s="74">
        <f>Parâmetros!J663</f>
        <v>8</v>
      </c>
      <c r="C674" s="60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</row>
    <row r="675" spans="1:39">
      <c r="A675" s="114"/>
      <c r="B675" s="74">
        <f>Parâmetros!J664</f>
        <v>19</v>
      </c>
      <c r="C675" s="60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</row>
    <row r="676" spans="1:39">
      <c r="A676" s="114"/>
      <c r="B676" s="74">
        <f>Parâmetros!J665</f>
        <v>17</v>
      </c>
      <c r="C676" s="60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</row>
    <row r="677" spans="1:39">
      <c r="A677" s="114"/>
      <c r="B677" s="74">
        <f>Parâmetros!J666</f>
        <v>8</v>
      </c>
      <c r="C677" s="60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</row>
    <row r="678" spans="1:39">
      <c r="A678" s="114"/>
      <c r="B678" s="74">
        <f>Parâmetros!J667</f>
        <v>8</v>
      </c>
      <c r="C678" s="60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</row>
    <row r="679" spans="1:39">
      <c r="A679" s="114"/>
      <c r="B679" s="74">
        <f>Parâmetros!J668</f>
        <v>20</v>
      </c>
      <c r="C679" s="60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</row>
    <row r="680" spans="1:39">
      <c r="A680" s="114"/>
      <c r="B680" s="74">
        <f>Parâmetros!J669</f>
        <v>9</v>
      </c>
      <c r="C680" s="60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</row>
    <row r="681" spans="1:39">
      <c r="A681" s="114"/>
      <c r="B681" s="74">
        <f>Parâmetros!J670</f>
        <v>10</v>
      </c>
      <c r="C681" s="60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</row>
    <row r="682" spans="1:39">
      <c r="A682" s="114"/>
      <c r="B682" s="74">
        <f>Parâmetros!J671</f>
        <v>21</v>
      </c>
      <c r="C682" s="60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</row>
    <row r="683" spans="1:39">
      <c r="A683" s="114"/>
      <c r="B683" s="74">
        <f>Parâmetros!J672</f>
        <v>14</v>
      </c>
      <c r="C683" s="60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</row>
    <row r="684" spans="1:39">
      <c r="A684" s="114"/>
      <c r="B684" s="74">
        <f>Parâmetros!J673</f>
        <v>7</v>
      </c>
      <c r="C684" s="60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</row>
    <row r="685" spans="1:39">
      <c r="A685" s="114"/>
      <c r="B685" s="74">
        <f>Parâmetros!J674</f>
        <v>6</v>
      </c>
      <c r="C685" s="60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</row>
    <row r="686" spans="1:39">
      <c r="A686" s="114"/>
      <c r="B686" s="74">
        <f>Parâmetros!J675</f>
        <v>7</v>
      </c>
      <c r="C686" s="60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</row>
    <row r="687" spans="1:39">
      <c r="A687" s="114"/>
      <c r="B687" s="74">
        <f>Parâmetros!J676</f>
        <v>6</v>
      </c>
      <c r="C687" s="60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</row>
    <row r="688" spans="1:39">
      <c r="A688" s="114"/>
      <c r="B688" s="74">
        <f>Parâmetros!J677</f>
        <v>38</v>
      </c>
      <c r="C688" s="60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</row>
    <row r="689" spans="1:39">
      <c r="A689" s="114"/>
      <c r="B689" s="74">
        <f>Parâmetros!J678</f>
        <v>36</v>
      </c>
      <c r="C689" s="60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</row>
    <row r="690" spans="1:39">
      <c r="A690" s="114"/>
      <c r="B690" s="74">
        <f>Parâmetros!J679</f>
        <v>19</v>
      </c>
      <c r="C690" s="60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</row>
    <row r="691" spans="1:39">
      <c r="A691" s="114"/>
      <c r="B691" s="74">
        <f>Parâmetros!J680</f>
        <v>32</v>
      </c>
      <c r="C691" s="60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</row>
    <row r="692" spans="1:39">
      <c r="A692" s="114"/>
      <c r="B692" s="74">
        <f>Parâmetros!J681</f>
        <v>38</v>
      </c>
      <c r="C692" s="60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</row>
    <row r="693" spans="1:39">
      <c r="A693" s="114"/>
      <c r="B693" s="74">
        <f>Parâmetros!J682</f>
        <v>22</v>
      </c>
      <c r="C693" s="60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</row>
    <row r="694" spans="1:39">
      <c r="A694" s="114"/>
      <c r="B694" s="74">
        <f>Parâmetros!J683</f>
        <v>5</v>
      </c>
      <c r="C694" s="60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</row>
    <row r="695" spans="1:39">
      <c r="A695" s="114"/>
      <c r="B695" s="74">
        <f>Parâmetros!J684</f>
        <v>6</v>
      </c>
      <c r="C695" s="60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</row>
    <row r="696" spans="1:39">
      <c r="A696" s="114"/>
      <c r="B696" s="74">
        <f>Parâmetros!J685</f>
        <v>12</v>
      </c>
      <c r="C696" s="60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</row>
    <row r="697" spans="1:39">
      <c r="A697" s="114"/>
      <c r="B697" s="74">
        <f>Parâmetros!J686</f>
        <v>9</v>
      </c>
      <c r="C697" s="60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</row>
    <row r="698" spans="1:39">
      <c r="A698" s="114"/>
      <c r="B698" s="74">
        <f>Parâmetros!J687</f>
        <v>5</v>
      </c>
      <c r="C698" s="60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</row>
    <row r="699" spans="1:39">
      <c r="A699" s="114"/>
      <c r="B699" s="74">
        <f>Parâmetros!J688</f>
        <v>6</v>
      </c>
      <c r="C699" s="60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</row>
    <row r="700" spans="1:39">
      <c r="A700" s="114"/>
      <c r="B700" s="74">
        <f>Parâmetros!J689</f>
        <v>16</v>
      </c>
      <c r="C700" s="60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</row>
    <row r="701" spans="1:39">
      <c r="A701" s="114"/>
      <c r="B701" s="74">
        <f>Parâmetros!J690</f>
        <v>3</v>
      </c>
      <c r="C701" s="60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</row>
    <row r="702" spans="1:39">
      <c r="A702" s="114"/>
      <c r="B702" s="74">
        <f>Parâmetros!J691</f>
        <v>9</v>
      </c>
      <c r="C702" s="60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</row>
    <row r="703" spans="1:39">
      <c r="A703" s="114"/>
      <c r="B703" s="74">
        <f>Parâmetros!J692</f>
        <v>8</v>
      </c>
      <c r="C703" s="60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</row>
    <row r="704" spans="1:39">
      <c r="A704" s="114"/>
      <c r="B704" s="74">
        <f>Parâmetros!J693</f>
        <v>9</v>
      </c>
      <c r="C704" s="60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</row>
    <row r="705" spans="1:39">
      <c r="A705" s="114"/>
      <c r="B705" s="74">
        <f>Parâmetros!J694</f>
        <v>10</v>
      </c>
      <c r="C705" s="60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</row>
    <row r="706" spans="1:39">
      <c r="A706" s="114"/>
      <c r="B706" s="74">
        <f>Parâmetros!J695</f>
        <v>10</v>
      </c>
      <c r="C706" s="60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</row>
    <row r="707" spans="1:39">
      <c r="A707" s="114"/>
      <c r="B707" s="74">
        <f>Parâmetros!J696</f>
        <v>22</v>
      </c>
      <c r="C707" s="60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</row>
    <row r="708" spans="1:39">
      <c r="A708" s="114"/>
      <c r="B708" s="74">
        <f>Parâmetros!J697</f>
        <v>13</v>
      </c>
      <c r="C708" s="60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</row>
    <row r="709" spans="1:39">
      <c r="A709" s="114"/>
      <c r="B709" s="74">
        <f>[1]Parâmetros!G699</f>
        <v>0</v>
      </c>
      <c r="C709" s="60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</row>
    <row r="710" spans="1:39">
      <c r="A710" s="114"/>
      <c r="B710" s="74">
        <f>[1]Parâmetros!G700</f>
        <v>0</v>
      </c>
      <c r="C710" s="60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</row>
    <row r="711" spans="1:39">
      <c r="A711" s="114"/>
      <c r="B711" s="74">
        <f>[1]Parâmetros!G701</f>
        <v>0</v>
      </c>
      <c r="C711" s="60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</row>
    <row r="712" spans="1:39">
      <c r="A712" s="114"/>
      <c r="B712" s="74">
        <f>[1]Parâmetros!G702</f>
        <v>0</v>
      </c>
      <c r="C712" s="60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</row>
    <row r="713" spans="1:39">
      <c r="A713" s="114"/>
      <c r="B713" s="74">
        <f>[1]Parâmetros!G703</f>
        <v>0</v>
      </c>
      <c r="C713" s="60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</row>
    <row r="714" spans="1:39">
      <c r="A714" s="114"/>
      <c r="B714" s="74">
        <f>[1]Parâmetros!G704</f>
        <v>0</v>
      </c>
      <c r="C714" s="60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</row>
    <row r="715" spans="1:39">
      <c r="A715" s="114"/>
      <c r="B715" s="74">
        <f>[1]Parâmetros!G705</f>
        <v>0</v>
      </c>
      <c r="C715" s="60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</row>
    <row r="716" spans="1:39">
      <c r="A716" s="114"/>
      <c r="B716" s="74">
        <f>[1]Parâmetros!G706</f>
        <v>0</v>
      </c>
      <c r="C716" s="60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</row>
    <row r="717" spans="1:39">
      <c r="A717" s="114"/>
      <c r="B717" s="74">
        <f>[1]Parâmetros!G707</f>
        <v>0</v>
      </c>
      <c r="C717" s="60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</row>
    <row r="718" spans="1:39">
      <c r="A718" s="114"/>
      <c r="B718" s="74">
        <f>[1]Parâmetros!G708</f>
        <v>0</v>
      </c>
      <c r="C718" s="60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</row>
    <row r="719" spans="1:39">
      <c r="A719" s="114"/>
      <c r="B719" s="74">
        <f>[1]Parâmetros!G709</f>
        <v>0</v>
      </c>
      <c r="C719" s="60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</row>
    <row r="720" spans="1:39">
      <c r="A720" s="114"/>
      <c r="B720" s="74">
        <f>[1]Parâmetros!G710</f>
        <v>0</v>
      </c>
      <c r="C720" s="60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</row>
    <row r="721" spans="1:39">
      <c r="A721" s="114"/>
      <c r="B721" s="74">
        <f>[1]Parâmetros!G711</f>
        <v>0</v>
      </c>
      <c r="C721" s="60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</row>
    <row r="722" spans="1:39">
      <c r="A722" s="114"/>
      <c r="B722" s="74">
        <f>[1]Parâmetros!G712</f>
        <v>0</v>
      </c>
      <c r="C722" s="60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</row>
    <row r="723" spans="1:39">
      <c r="A723" s="114"/>
      <c r="B723" s="74">
        <f>[1]Parâmetros!G713</f>
        <v>0</v>
      </c>
      <c r="C723" s="60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</row>
    <row r="724" spans="1:39">
      <c r="A724" s="114"/>
      <c r="B724" s="74">
        <f>[1]Parâmetros!G714</f>
        <v>0</v>
      </c>
      <c r="C724" s="60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</row>
    <row r="725" spans="1:39">
      <c r="A725" s="114"/>
      <c r="B725" s="74">
        <f>[1]Parâmetros!G715</f>
        <v>0</v>
      </c>
      <c r="C725" s="60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</row>
    <row r="726" spans="1:39">
      <c r="A726" s="114"/>
      <c r="B726" s="74">
        <f>[1]Parâmetros!G716</f>
        <v>0</v>
      </c>
      <c r="C726" s="60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</row>
    <row r="727" spans="1:39">
      <c r="A727" s="114"/>
      <c r="B727" s="74">
        <f>[1]Parâmetros!G717</f>
        <v>0</v>
      </c>
      <c r="C727" s="60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</row>
    <row r="728" spans="1:39">
      <c r="A728" s="114"/>
      <c r="B728" s="74">
        <f>[1]Parâmetros!G718</f>
        <v>0</v>
      </c>
      <c r="C728" s="60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</row>
    <row r="729" spans="1:39">
      <c r="A729" s="114"/>
      <c r="B729" s="74">
        <f>[1]Parâmetros!G719</f>
        <v>0</v>
      </c>
      <c r="C729" s="60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</row>
    <row r="730" spans="1:39">
      <c r="A730" s="114"/>
      <c r="B730" s="74">
        <f>[1]Parâmetros!G720</f>
        <v>0</v>
      </c>
      <c r="C730" s="60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</row>
    <row r="731" spans="1:39">
      <c r="A731" s="114"/>
      <c r="B731" s="74">
        <f>[1]Parâmetros!G721</f>
        <v>0</v>
      </c>
      <c r="C731" s="60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</row>
    <row r="732" spans="1:39">
      <c r="A732" s="114"/>
      <c r="B732" s="74">
        <f>[1]Parâmetros!G722</f>
        <v>0</v>
      </c>
      <c r="C732" s="60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</row>
    <row r="733" spans="1:39">
      <c r="A733" s="114"/>
      <c r="B733" s="74">
        <f>[1]Parâmetros!G723</f>
        <v>0</v>
      </c>
      <c r="C733" s="60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</row>
    <row r="734" spans="1:39">
      <c r="A734" s="114"/>
      <c r="B734" s="74">
        <f>[1]Parâmetros!G724</f>
        <v>0</v>
      </c>
      <c r="C734" s="60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</row>
    <row r="735" spans="1:39">
      <c r="A735" s="114"/>
      <c r="B735" s="74">
        <f>[1]Parâmetros!G725</f>
        <v>0</v>
      </c>
      <c r="C735" s="60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</row>
    <row r="736" spans="1:39">
      <c r="A736" s="114"/>
      <c r="B736" s="74">
        <f>[1]Parâmetros!G726</f>
        <v>0</v>
      </c>
      <c r="C736" s="60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</row>
    <row r="737" spans="1:39">
      <c r="A737" s="114"/>
      <c r="B737" s="74">
        <f>[1]Parâmetros!G727</f>
        <v>0</v>
      </c>
      <c r="C737" s="60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</row>
    <row r="738" spans="1:39">
      <c r="A738" s="114"/>
      <c r="B738" s="74">
        <f>[1]Parâmetros!G728</f>
        <v>0</v>
      </c>
      <c r="C738" s="60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</row>
    <row r="739" spans="1:39">
      <c r="A739" s="114"/>
      <c r="B739" s="74">
        <f>[1]Parâmetros!G729</f>
        <v>0</v>
      </c>
      <c r="C739" s="60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</row>
    <row r="740" spans="1:39">
      <c r="A740" s="114"/>
      <c r="B740" s="74">
        <f>[1]Parâmetros!G730</f>
        <v>0</v>
      </c>
      <c r="C740" s="60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</row>
    <row r="741" spans="1:39">
      <c r="A741" s="114"/>
      <c r="B741" s="74">
        <f>[1]Parâmetros!G731</f>
        <v>0</v>
      </c>
      <c r="C741" s="60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</row>
    <row r="742" spans="1:39">
      <c r="A742" s="114"/>
      <c r="B742" s="74">
        <f>[1]Parâmetros!G732</f>
        <v>0</v>
      </c>
      <c r="C742" s="60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</row>
    <row r="743" spans="1:39">
      <c r="A743" s="114"/>
      <c r="B743" s="74">
        <f>[1]Parâmetros!G733</f>
        <v>0</v>
      </c>
      <c r="C743" s="60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</row>
    <row r="744" spans="1:39">
      <c r="A744" s="114"/>
      <c r="B744" s="74">
        <f>[1]Parâmetros!G734</f>
        <v>0</v>
      </c>
      <c r="C744" s="60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</row>
    <row r="745" spans="1:39">
      <c r="A745" s="114"/>
      <c r="B745" s="74">
        <f>[1]Parâmetros!G735</f>
        <v>0</v>
      </c>
      <c r="C745" s="60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</row>
    <row r="746" spans="1:39">
      <c r="A746" s="114"/>
      <c r="B746" s="74">
        <f>[1]Parâmetros!G736</f>
        <v>0</v>
      </c>
      <c r="C746" s="60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</row>
    <row r="747" spans="1:39" ht="15" customHeight="1">
      <c r="A747" s="114"/>
      <c r="B747" s="74">
        <f>[1]Parâmetros!G737</f>
        <v>0</v>
      </c>
      <c r="C747" s="60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</row>
    <row r="748" spans="1:39">
      <c r="A748" s="114"/>
      <c r="B748" s="74">
        <f>[1]Parâmetros!G738</f>
        <v>0</v>
      </c>
      <c r="C748" s="60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</row>
    <row r="749" spans="1:39">
      <c r="A749" s="114"/>
      <c r="B749" s="74">
        <f>[1]Parâmetros!G739</f>
        <v>0</v>
      </c>
      <c r="C749" s="60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</row>
    <row r="750" spans="1:39">
      <c r="A750" s="114"/>
      <c r="B750" s="74">
        <f>[1]Parâmetros!G740</f>
        <v>0</v>
      </c>
      <c r="C750" s="60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</row>
    <row r="751" spans="1:39">
      <c r="A751" s="114"/>
      <c r="B751" s="74">
        <f>[1]Parâmetros!G741</f>
        <v>0</v>
      </c>
      <c r="C751" s="60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</row>
    <row r="752" spans="1:39">
      <c r="A752" s="114"/>
      <c r="B752" s="74">
        <f>[1]Parâmetros!G742</f>
        <v>0</v>
      </c>
      <c r="C752" s="60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</row>
    <row r="753" spans="1:39">
      <c r="A753" s="114"/>
      <c r="B753" s="74">
        <f>[1]Parâmetros!G743</f>
        <v>0</v>
      </c>
      <c r="C753" s="60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</row>
    <row r="754" spans="1:39" ht="15.75" customHeight="1">
      <c r="A754" s="114"/>
      <c r="B754" s="74">
        <f>[1]Parâmetros!G744</f>
        <v>0</v>
      </c>
      <c r="C754" s="60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</row>
    <row r="755" spans="1:39">
      <c r="A755" s="114"/>
      <c r="B755" s="74">
        <f>[1]Parâmetros!G745</f>
        <v>0</v>
      </c>
      <c r="C755" s="60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</row>
    <row r="756" spans="1:39" ht="15.75" thickBot="1">
      <c r="A756" s="120"/>
      <c r="B756" s="84">
        <f>[1]Parâmetros!G746</f>
        <v>0</v>
      </c>
      <c r="C756" s="87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</row>
    <row r="757" spans="1:39">
      <c r="A757" s="98"/>
      <c r="B757" s="90"/>
      <c r="C757" s="60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</row>
    <row r="758" spans="1:39">
      <c r="A758" s="98"/>
      <c r="B758" s="90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</row>
    <row r="759" spans="1:39">
      <c r="A759" s="98"/>
      <c r="B759" s="90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</row>
    <row r="760" spans="1:39">
      <c r="A760" s="98"/>
      <c r="B760" s="90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</row>
    <row r="761" spans="1:39">
      <c r="A761" s="98"/>
      <c r="B761" s="90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</row>
    <row r="762" spans="1:39">
      <c r="A762" s="98"/>
      <c r="B762" s="90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</row>
    <row r="763" spans="1:39">
      <c r="A763" s="98"/>
      <c r="B763" s="90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</row>
    <row r="764" spans="1:39">
      <c r="A764" s="98"/>
      <c r="B764" s="90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</row>
    <row r="765" spans="1:39">
      <c r="A765" s="90"/>
      <c r="B765" s="90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</row>
    <row r="766" spans="1:39">
      <c r="A766" s="90"/>
      <c r="B766" s="90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</row>
    <row r="767" spans="1:39">
      <c r="A767" s="90"/>
      <c r="B767" s="90"/>
    </row>
    <row r="768" spans="1:39">
      <c r="A768" s="90"/>
      <c r="B768" s="90"/>
    </row>
    <row r="769" spans="1:26" s="52" customFormat="1">
      <c r="A769" s="98"/>
      <c r="B769" s="90"/>
      <c r="Q769"/>
      <c r="R769"/>
      <c r="S769"/>
      <c r="T769"/>
      <c r="U769"/>
      <c r="V769"/>
      <c r="W769"/>
      <c r="X769"/>
      <c r="Y769"/>
      <c r="Z769"/>
    </row>
    <row r="770" spans="1:26" s="52" customFormat="1">
      <c r="A770" s="98"/>
      <c r="B770" s="90"/>
      <c r="Q770"/>
      <c r="R770"/>
      <c r="S770"/>
      <c r="T770"/>
      <c r="U770"/>
      <c r="V770"/>
      <c r="W770"/>
      <c r="X770"/>
      <c r="Y770"/>
      <c r="Z770"/>
    </row>
    <row r="771" spans="1:26" s="52" customFormat="1">
      <c r="A771" s="98"/>
      <c r="B771" s="90"/>
      <c r="Q771"/>
      <c r="R771"/>
      <c r="S771"/>
      <c r="T771"/>
      <c r="U771"/>
      <c r="V771"/>
      <c r="W771"/>
      <c r="X771"/>
      <c r="Y771"/>
      <c r="Z771"/>
    </row>
    <row r="772" spans="1:26" s="52" customFormat="1">
      <c r="A772" s="98"/>
      <c r="B772" s="90"/>
      <c r="Q772"/>
      <c r="R772"/>
      <c r="S772"/>
      <c r="T772"/>
      <c r="U772"/>
      <c r="V772"/>
      <c r="W772"/>
      <c r="X772"/>
      <c r="Y772"/>
      <c r="Z772"/>
    </row>
    <row r="773" spans="1:26" s="52" customFormat="1">
      <c r="A773" s="98"/>
      <c r="B773" s="90"/>
      <c r="Q773"/>
      <c r="R773"/>
      <c r="S773"/>
      <c r="T773"/>
      <c r="U773"/>
      <c r="V773"/>
      <c r="W773"/>
      <c r="X773"/>
      <c r="Y773"/>
      <c r="Z773"/>
    </row>
    <row r="774" spans="1:26" s="52" customFormat="1">
      <c r="A774" s="98"/>
      <c r="B774" s="90"/>
      <c r="Q774"/>
      <c r="R774"/>
      <c r="S774"/>
      <c r="T774"/>
      <c r="U774"/>
      <c r="V774"/>
      <c r="W774"/>
      <c r="X774"/>
      <c r="Y774"/>
      <c r="Z774"/>
    </row>
    <row r="775" spans="1:26" s="52" customFormat="1">
      <c r="A775" s="98"/>
      <c r="B775" s="90"/>
      <c r="Q775"/>
      <c r="R775"/>
      <c r="S775"/>
      <c r="T775"/>
      <c r="U775"/>
      <c r="V775"/>
      <c r="W775"/>
      <c r="X775"/>
      <c r="Y775"/>
      <c r="Z775"/>
    </row>
    <row r="776" spans="1:26" s="52" customFormat="1">
      <c r="A776" s="90"/>
      <c r="B776" s="90"/>
      <c r="Q776"/>
      <c r="R776"/>
      <c r="S776"/>
      <c r="T776"/>
      <c r="U776"/>
      <c r="V776"/>
      <c r="W776"/>
      <c r="X776"/>
      <c r="Y776"/>
      <c r="Z776"/>
    </row>
    <row r="777" spans="1:26" s="52" customFormat="1">
      <c r="A777" s="90"/>
      <c r="B777" s="90"/>
      <c r="Q777"/>
      <c r="R777"/>
      <c r="S777"/>
      <c r="T777"/>
      <c r="U777"/>
      <c r="V777"/>
      <c r="W777"/>
      <c r="X777"/>
      <c r="Y777"/>
      <c r="Z777"/>
    </row>
    <row r="778" spans="1:26" s="52" customFormat="1">
      <c r="A778" s="98"/>
      <c r="B778" s="90"/>
      <c r="Q778"/>
      <c r="R778"/>
      <c r="S778"/>
      <c r="T778"/>
      <c r="U778"/>
      <c r="V778"/>
      <c r="W778"/>
      <c r="X778"/>
      <c r="Y778"/>
      <c r="Z778"/>
    </row>
    <row r="779" spans="1:26" s="52" customFormat="1">
      <c r="A779" s="98"/>
      <c r="B779" s="90"/>
      <c r="Q779"/>
      <c r="R779"/>
      <c r="S779"/>
      <c r="T779"/>
      <c r="U779"/>
      <c r="V779"/>
      <c r="W779"/>
      <c r="X779"/>
      <c r="Y779"/>
      <c r="Z779"/>
    </row>
    <row r="780" spans="1:26" s="52" customFormat="1">
      <c r="A780" s="98"/>
      <c r="B780" s="90"/>
      <c r="Q780"/>
      <c r="R780"/>
      <c r="S780"/>
      <c r="T780"/>
      <c r="U780"/>
      <c r="V780"/>
      <c r="W780"/>
      <c r="X780"/>
      <c r="Y780"/>
      <c r="Z780"/>
    </row>
    <row r="781" spans="1:26" s="52" customFormat="1">
      <c r="B781" s="90"/>
      <c r="Q781"/>
      <c r="R781"/>
      <c r="S781"/>
      <c r="T781"/>
      <c r="U781"/>
      <c r="V781"/>
      <c r="W781"/>
      <c r="X781"/>
      <c r="Y781"/>
      <c r="Z781"/>
    </row>
    <row r="782" spans="1:26" s="52" customFormat="1">
      <c r="B782" s="90"/>
      <c r="Q782"/>
      <c r="R782"/>
      <c r="S782"/>
      <c r="T782"/>
      <c r="U782"/>
      <c r="V782"/>
      <c r="W782"/>
      <c r="X782"/>
      <c r="Y782"/>
      <c r="Z782"/>
    </row>
    <row r="783" spans="1:26" s="52" customFormat="1">
      <c r="B783" s="90"/>
      <c r="Q783"/>
      <c r="R783"/>
      <c r="S783"/>
      <c r="T783"/>
      <c r="U783"/>
      <c r="V783"/>
      <c r="W783"/>
      <c r="X783"/>
      <c r="Y783"/>
      <c r="Z783"/>
    </row>
    <row r="784" spans="1:26" s="52" customFormat="1">
      <c r="B784" s="90"/>
      <c r="Q784"/>
      <c r="R784"/>
      <c r="S784"/>
      <c r="T784"/>
      <c r="U784"/>
      <c r="V784"/>
      <c r="W784"/>
      <c r="X784"/>
      <c r="Y784"/>
      <c r="Z784"/>
    </row>
    <row r="785" spans="2:26" s="52" customFormat="1">
      <c r="B785" s="90"/>
      <c r="Q785"/>
      <c r="R785"/>
      <c r="S785"/>
      <c r="T785"/>
      <c r="U785"/>
      <c r="V785"/>
      <c r="W785"/>
      <c r="X785"/>
      <c r="Y785"/>
      <c r="Z785"/>
    </row>
    <row r="786" spans="2:26" s="52" customFormat="1">
      <c r="B786" s="90"/>
      <c r="Q786"/>
      <c r="R786"/>
      <c r="S786"/>
      <c r="T786"/>
      <c r="U786"/>
      <c r="V786"/>
      <c r="W786"/>
      <c r="X786"/>
      <c r="Y786"/>
      <c r="Z786"/>
    </row>
    <row r="787" spans="2:26" s="52" customFormat="1">
      <c r="B787" s="90"/>
      <c r="Q787"/>
      <c r="R787"/>
      <c r="S787"/>
      <c r="T787"/>
      <c r="U787"/>
      <c r="V787"/>
      <c r="W787"/>
      <c r="X787"/>
      <c r="Y787"/>
      <c r="Z787"/>
    </row>
    <row r="788" spans="2:26" s="52" customFormat="1">
      <c r="B788" s="90"/>
      <c r="Q788"/>
      <c r="R788"/>
      <c r="S788"/>
      <c r="T788"/>
      <c r="U788"/>
      <c r="V788"/>
      <c r="W788"/>
      <c r="X788"/>
      <c r="Y788"/>
      <c r="Z788"/>
    </row>
    <row r="789" spans="2:26" s="52" customFormat="1">
      <c r="B789" s="90"/>
      <c r="Q789"/>
      <c r="R789"/>
      <c r="S789"/>
      <c r="T789"/>
      <c r="U789"/>
      <c r="V789"/>
      <c r="W789"/>
      <c r="X789"/>
      <c r="Y789"/>
      <c r="Z789"/>
    </row>
    <row r="790" spans="2:26" s="52" customFormat="1">
      <c r="B790" s="90"/>
      <c r="Q790"/>
      <c r="R790"/>
      <c r="S790"/>
      <c r="T790"/>
      <c r="U790"/>
      <c r="V790"/>
      <c r="W790"/>
      <c r="X790"/>
      <c r="Y790"/>
      <c r="Z790"/>
    </row>
    <row r="791" spans="2:26" s="52" customFormat="1">
      <c r="B791" s="90"/>
      <c r="Q791"/>
      <c r="R791"/>
      <c r="S791"/>
      <c r="T791"/>
      <c r="U791"/>
      <c r="V791"/>
      <c r="W791"/>
      <c r="X791"/>
      <c r="Y791"/>
      <c r="Z791"/>
    </row>
    <row r="792" spans="2:26" s="52" customFormat="1">
      <c r="B792" s="90"/>
      <c r="Q792"/>
      <c r="R792"/>
      <c r="S792"/>
      <c r="T792"/>
      <c r="U792"/>
      <c r="V792"/>
      <c r="W792"/>
      <c r="X792"/>
      <c r="Y792"/>
      <c r="Z792"/>
    </row>
    <row r="793" spans="2:26" s="52" customFormat="1">
      <c r="B793" s="90"/>
      <c r="Q793"/>
      <c r="R793"/>
      <c r="S793"/>
      <c r="T793"/>
      <c r="U793"/>
      <c r="V793"/>
      <c r="W793"/>
      <c r="X793"/>
      <c r="Y793"/>
      <c r="Z793"/>
    </row>
    <row r="794" spans="2:26" s="52" customFormat="1">
      <c r="B794" s="90"/>
      <c r="Q794"/>
      <c r="R794"/>
      <c r="S794"/>
      <c r="T794"/>
      <c r="U794"/>
      <c r="V794"/>
      <c r="W794"/>
      <c r="X794"/>
      <c r="Y794"/>
      <c r="Z794"/>
    </row>
    <row r="795" spans="2:26" s="52" customFormat="1">
      <c r="B795" s="90"/>
      <c r="Q795"/>
      <c r="R795"/>
      <c r="S795"/>
      <c r="T795"/>
      <c r="U795"/>
      <c r="V795"/>
      <c r="W795"/>
      <c r="X795"/>
      <c r="Y795"/>
      <c r="Z795"/>
    </row>
    <row r="796" spans="2:26" s="52" customFormat="1">
      <c r="B796" s="90"/>
      <c r="Q796"/>
      <c r="R796"/>
      <c r="S796"/>
      <c r="T796"/>
      <c r="U796"/>
      <c r="V796"/>
      <c r="W796"/>
      <c r="X796"/>
      <c r="Y796"/>
      <c r="Z796"/>
    </row>
    <row r="797" spans="2:26" s="52" customFormat="1">
      <c r="B797" s="90"/>
      <c r="Q797"/>
      <c r="R797"/>
      <c r="S797"/>
      <c r="T797"/>
      <c r="U797"/>
      <c r="V797"/>
      <c r="W797"/>
      <c r="X797"/>
      <c r="Y797"/>
      <c r="Z797"/>
    </row>
    <row r="798" spans="2:26" s="52" customFormat="1">
      <c r="B798" s="90"/>
      <c r="Q798"/>
      <c r="R798"/>
      <c r="S798"/>
      <c r="T798"/>
      <c r="U798"/>
      <c r="V798"/>
      <c r="W798"/>
      <c r="X798"/>
      <c r="Y798"/>
      <c r="Z798"/>
    </row>
    <row r="799" spans="2:26" s="52" customFormat="1">
      <c r="B799" s="90"/>
      <c r="Q799"/>
      <c r="R799"/>
      <c r="S799"/>
      <c r="T799"/>
      <c r="U799"/>
      <c r="V799"/>
      <c r="W799"/>
      <c r="X799"/>
      <c r="Y799"/>
      <c r="Z799"/>
    </row>
    <row r="800" spans="2:26" s="52" customFormat="1">
      <c r="B800" s="90"/>
      <c r="Q800"/>
      <c r="R800"/>
      <c r="S800"/>
      <c r="T800"/>
      <c r="U800"/>
      <c r="V800"/>
      <c r="W800"/>
      <c r="X800"/>
      <c r="Y800"/>
      <c r="Z800"/>
    </row>
    <row r="801" spans="2:26" s="52" customFormat="1">
      <c r="B801" s="90"/>
      <c r="Q801"/>
      <c r="R801"/>
      <c r="S801"/>
      <c r="T801"/>
      <c r="U801"/>
      <c r="V801"/>
      <c r="W801"/>
      <c r="X801"/>
      <c r="Y801"/>
      <c r="Z801"/>
    </row>
    <row r="802" spans="2:26" s="52" customFormat="1">
      <c r="B802" s="90"/>
      <c r="Q802"/>
      <c r="R802"/>
      <c r="S802"/>
      <c r="T802"/>
      <c r="U802"/>
      <c r="V802"/>
      <c r="W802"/>
      <c r="X802"/>
      <c r="Y802"/>
      <c r="Z802"/>
    </row>
    <row r="803" spans="2:26" s="52" customFormat="1">
      <c r="B803" s="90"/>
      <c r="Q803"/>
      <c r="R803"/>
      <c r="S803"/>
      <c r="T803"/>
      <c r="U803"/>
      <c r="V803"/>
      <c r="W803"/>
      <c r="X803"/>
      <c r="Y803"/>
      <c r="Z803"/>
    </row>
    <row r="804" spans="2:26" s="52" customFormat="1">
      <c r="B804" s="90"/>
      <c r="Q804"/>
      <c r="R804"/>
      <c r="S804"/>
      <c r="T804"/>
      <c r="U804"/>
      <c r="V804"/>
      <c r="W804"/>
      <c r="X804"/>
      <c r="Y804"/>
      <c r="Z804"/>
    </row>
    <row r="805" spans="2:26" s="52" customFormat="1">
      <c r="B805" s="90"/>
      <c r="Q805"/>
      <c r="R805"/>
      <c r="S805"/>
      <c r="T805"/>
      <c r="U805"/>
      <c r="V805"/>
      <c r="W805"/>
      <c r="X805"/>
      <c r="Y805"/>
      <c r="Z805"/>
    </row>
    <row r="806" spans="2:26" s="52" customFormat="1">
      <c r="B806" s="90"/>
      <c r="Q806"/>
      <c r="R806"/>
      <c r="S806"/>
      <c r="T806"/>
      <c r="U806"/>
      <c r="V806"/>
      <c r="W806"/>
      <c r="X806"/>
      <c r="Y806"/>
      <c r="Z806"/>
    </row>
    <row r="807" spans="2:26" s="52" customFormat="1">
      <c r="B807" s="90"/>
      <c r="Q807"/>
      <c r="R807"/>
      <c r="S807"/>
      <c r="T807"/>
      <c r="U807"/>
      <c r="V807"/>
      <c r="W807"/>
      <c r="X807"/>
      <c r="Y807"/>
      <c r="Z807"/>
    </row>
    <row r="808" spans="2:26" s="52" customFormat="1">
      <c r="B808" s="90"/>
      <c r="Q808"/>
      <c r="R808"/>
      <c r="S808"/>
      <c r="T808"/>
      <c r="U808"/>
      <c r="V808"/>
      <c r="W808"/>
      <c r="X808"/>
      <c r="Y808"/>
      <c r="Z808"/>
    </row>
    <row r="809" spans="2:26" s="52" customFormat="1">
      <c r="B809" s="90"/>
      <c r="Q809"/>
      <c r="R809"/>
      <c r="S809"/>
      <c r="T809"/>
      <c r="U809"/>
      <c r="V809"/>
      <c r="W809"/>
      <c r="X809"/>
      <c r="Y809"/>
      <c r="Z809"/>
    </row>
    <row r="810" spans="2:26" s="52" customFormat="1">
      <c r="B810" s="90"/>
      <c r="Q810"/>
      <c r="R810"/>
      <c r="S810"/>
      <c r="T810"/>
      <c r="U810"/>
      <c r="V810"/>
      <c r="W810"/>
      <c r="X810"/>
      <c r="Y810"/>
      <c r="Z810"/>
    </row>
    <row r="811" spans="2:26" s="52" customFormat="1">
      <c r="B811" s="90"/>
      <c r="Q811"/>
      <c r="R811"/>
      <c r="S811"/>
      <c r="T811"/>
      <c r="U811"/>
      <c r="V811"/>
      <c r="W811"/>
      <c r="X811"/>
      <c r="Y811"/>
      <c r="Z811"/>
    </row>
    <row r="812" spans="2:26" s="52" customFormat="1">
      <c r="B812" s="90"/>
      <c r="Q812"/>
      <c r="R812"/>
      <c r="S812"/>
      <c r="T812"/>
      <c r="U812"/>
      <c r="V812"/>
      <c r="W812"/>
      <c r="X812"/>
      <c r="Y812"/>
      <c r="Z812"/>
    </row>
    <row r="813" spans="2:26" s="52" customFormat="1">
      <c r="B813" s="90"/>
      <c r="Q813"/>
      <c r="R813"/>
      <c r="S813"/>
      <c r="T813"/>
      <c r="U813"/>
      <c r="V813"/>
      <c r="W813"/>
      <c r="X813"/>
      <c r="Y813"/>
      <c r="Z813"/>
    </row>
    <row r="814" spans="2:26" s="52" customFormat="1">
      <c r="B814" s="90"/>
      <c r="Q814"/>
      <c r="R814"/>
      <c r="S814"/>
      <c r="T814"/>
      <c r="U814"/>
      <c r="V814"/>
      <c r="W814"/>
      <c r="X814"/>
      <c r="Y814"/>
      <c r="Z814"/>
    </row>
    <row r="815" spans="2:26" s="52" customFormat="1">
      <c r="B815" s="90"/>
      <c r="Q815"/>
      <c r="R815"/>
      <c r="S815"/>
      <c r="T815"/>
      <c r="U815"/>
      <c r="V815"/>
      <c r="W815"/>
      <c r="X815"/>
      <c r="Y815"/>
      <c r="Z815"/>
    </row>
    <row r="816" spans="2:26" s="52" customFormat="1">
      <c r="B816" s="90"/>
      <c r="Q816"/>
      <c r="R816"/>
      <c r="S816"/>
      <c r="T816"/>
      <c r="U816"/>
      <c r="V816"/>
      <c r="W816"/>
      <c r="X816"/>
      <c r="Y816"/>
      <c r="Z816"/>
    </row>
    <row r="817" spans="2:26" s="52" customFormat="1">
      <c r="B817" s="90"/>
      <c r="Q817"/>
      <c r="R817"/>
      <c r="S817"/>
      <c r="T817"/>
      <c r="U817"/>
      <c r="V817"/>
      <c r="W817"/>
      <c r="X817"/>
      <c r="Y817"/>
      <c r="Z817"/>
    </row>
    <row r="818" spans="2:26" s="52" customFormat="1">
      <c r="B818" s="90"/>
      <c r="Q818"/>
      <c r="R818"/>
      <c r="S818"/>
      <c r="T818"/>
      <c r="U818"/>
      <c r="V818"/>
      <c r="W818"/>
      <c r="X818"/>
      <c r="Y818"/>
      <c r="Z818"/>
    </row>
    <row r="819" spans="2:26" s="52" customFormat="1">
      <c r="B819" s="90"/>
      <c r="Q819"/>
      <c r="R819"/>
      <c r="S819"/>
      <c r="T819"/>
      <c r="U819"/>
      <c r="V819"/>
      <c r="W819"/>
      <c r="X819"/>
      <c r="Y819"/>
      <c r="Z819"/>
    </row>
    <row r="820" spans="2:26" s="52" customFormat="1">
      <c r="B820" s="90"/>
      <c r="Q820"/>
      <c r="R820"/>
      <c r="S820"/>
      <c r="T820"/>
      <c r="U820"/>
      <c r="V820"/>
      <c r="W820"/>
      <c r="X820"/>
      <c r="Y820"/>
      <c r="Z820"/>
    </row>
    <row r="821" spans="2:26" s="52" customFormat="1">
      <c r="B821" s="90"/>
      <c r="Q821"/>
      <c r="R821"/>
      <c r="S821"/>
      <c r="T821"/>
      <c r="U821"/>
      <c r="V821"/>
      <c r="W821"/>
      <c r="X821"/>
      <c r="Y821"/>
      <c r="Z821"/>
    </row>
    <row r="822" spans="2:26" s="52" customFormat="1">
      <c r="B822" s="90"/>
      <c r="Q822"/>
      <c r="R822"/>
      <c r="S822"/>
      <c r="T822"/>
      <c r="U822"/>
      <c r="V822"/>
      <c r="W822"/>
      <c r="X822"/>
      <c r="Y822"/>
      <c r="Z822"/>
    </row>
    <row r="823" spans="2:26" s="52" customFormat="1">
      <c r="B823" s="90"/>
      <c r="Q823"/>
      <c r="R823"/>
      <c r="S823"/>
      <c r="T823"/>
      <c r="U823"/>
      <c r="V823"/>
      <c r="W823"/>
      <c r="X823"/>
      <c r="Y823"/>
      <c r="Z823"/>
    </row>
    <row r="824" spans="2:26" s="52" customFormat="1">
      <c r="B824" s="90"/>
      <c r="Q824"/>
      <c r="R824"/>
      <c r="S824"/>
      <c r="T824"/>
      <c r="U824"/>
      <c r="V824"/>
      <c r="W824"/>
      <c r="X824"/>
      <c r="Y824"/>
      <c r="Z824"/>
    </row>
    <row r="825" spans="2:26" s="52" customFormat="1">
      <c r="B825" s="90"/>
      <c r="Q825"/>
      <c r="R825"/>
      <c r="S825"/>
      <c r="T825"/>
      <c r="U825"/>
      <c r="V825"/>
      <c r="W825"/>
      <c r="X825"/>
      <c r="Y825"/>
      <c r="Z825"/>
    </row>
    <row r="826" spans="2:26" s="52" customFormat="1">
      <c r="B826" s="90"/>
      <c r="Q826"/>
      <c r="R826"/>
      <c r="S826"/>
      <c r="T826"/>
      <c r="U826"/>
      <c r="V826"/>
      <c r="W826"/>
      <c r="X826"/>
      <c r="Y826"/>
      <c r="Z826"/>
    </row>
    <row r="827" spans="2:26" s="52" customFormat="1">
      <c r="B827" s="90"/>
      <c r="Q827"/>
      <c r="R827"/>
      <c r="S827"/>
      <c r="T827"/>
      <c r="U827"/>
      <c r="V827"/>
      <c r="W827"/>
      <c r="X827"/>
      <c r="Y827"/>
      <c r="Z827"/>
    </row>
    <row r="828" spans="2:26" s="52" customFormat="1">
      <c r="B828" s="90"/>
      <c r="Q828"/>
      <c r="R828"/>
      <c r="S828"/>
      <c r="T828"/>
      <c r="U828"/>
      <c r="V828"/>
      <c r="W828"/>
      <c r="X828"/>
      <c r="Y828"/>
      <c r="Z828"/>
    </row>
    <row r="829" spans="2:26" s="52" customFormat="1">
      <c r="B829" s="90"/>
      <c r="Q829"/>
      <c r="R829"/>
      <c r="S829"/>
      <c r="T829"/>
      <c r="U829"/>
      <c r="V829"/>
      <c r="W829"/>
      <c r="X829"/>
      <c r="Y829"/>
      <c r="Z829"/>
    </row>
    <row r="830" spans="2:26" s="52" customFormat="1">
      <c r="B830" s="90"/>
      <c r="Q830"/>
      <c r="R830"/>
      <c r="S830"/>
      <c r="T830"/>
      <c r="U830"/>
      <c r="V830"/>
      <c r="W830"/>
      <c r="X830"/>
      <c r="Y830"/>
      <c r="Z830"/>
    </row>
    <row r="831" spans="2:26" s="52" customFormat="1">
      <c r="B831" s="90"/>
      <c r="Q831"/>
      <c r="R831"/>
      <c r="S831"/>
      <c r="T831"/>
      <c r="U831"/>
      <c r="V831"/>
      <c r="W831"/>
      <c r="X831"/>
      <c r="Y831"/>
      <c r="Z831"/>
    </row>
    <row r="832" spans="2:26" s="52" customFormat="1">
      <c r="B832" s="90"/>
      <c r="Q832"/>
      <c r="R832"/>
      <c r="S832"/>
      <c r="T832"/>
      <c r="U832"/>
      <c r="V832"/>
      <c r="W832"/>
      <c r="X832"/>
      <c r="Y832"/>
      <c r="Z832"/>
    </row>
    <row r="833" spans="2:26" s="52" customFormat="1">
      <c r="B833" s="90"/>
      <c r="Q833"/>
      <c r="R833"/>
      <c r="S833"/>
      <c r="T833"/>
      <c r="U833"/>
      <c r="V833"/>
      <c r="W833"/>
      <c r="X833"/>
      <c r="Y833"/>
      <c r="Z833"/>
    </row>
    <row r="834" spans="2:26" s="52" customFormat="1">
      <c r="B834" s="90"/>
      <c r="Q834"/>
      <c r="R834"/>
      <c r="S834"/>
      <c r="T834"/>
      <c r="U834"/>
      <c r="V834"/>
      <c r="W834"/>
      <c r="X834"/>
      <c r="Y834"/>
      <c r="Z834"/>
    </row>
    <row r="835" spans="2:26" s="52" customFormat="1">
      <c r="B835" s="90"/>
      <c r="Q835"/>
      <c r="R835"/>
      <c r="S835"/>
      <c r="T835"/>
      <c r="U835"/>
      <c r="V835"/>
      <c r="W835"/>
      <c r="X835"/>
      <c r="Y835"/>
      <c r="Z835"/>
    </row>
    <row r="836" spans="2:26" s="52" customFormat="1">
      <c r="B836" s="90"/>
      <c r="Q836"/>
      <c r="R836"/>
      <c r="S836"/>
      <c r="T836"/>
      <c r="U836"/>
      <c r="V836"/>
      <c r="W836"/>
      <c r="X836"/>
      <c r="Y836"/>
      <c r="Z836"/>
    </row>
    <row r="837" spans="2:26" s="52" customFormat="1">
      <c r="B837" s="90"/>
      <c r="Q837"/>
      <c r="R837"/>
      <c r="S837"/>
      <c r="T837"/>
      <c r="U837"/>
      <c r="V837"/>
      <c r="W837"/>
      <c r="X837"/>
      <c r="Y837"/>
      <c r="Z837"/>
    </row>
    <row r="838" spans="2:26" s="52" customFormat="1">
      <c r="B838" s="90"/>
      <c r="Q838"/>
      <c r="R838"/>
      <c r="S838"/>
      <c r="T838"/>
      <c r="U838"/>
      <c r="V838"/>
      <c r="W838"/>
      <c r="X838"/>
      <c r="Y838"/>
      <c r="Z838"/>
    </row>
    <row r="839" spans="2:26" s="52" customFormat="1">
      <c r="B839" s="90"/>
      <c r="Q839"/>
      <c r="R839"/>
      <c r="S839"/>
      <c r="T839"/>
      <c r="U839"/>
      <c r="V839"/>
      <c r="W839"/>
      <c r="X839"/>
      <c r="Y839"/>
      <c r="Z839"/>
    </row>
    <row r="840" spans="2:26" s="52" customFormat="1">
      <c r="B840" s="90"/>
      <c r="Q840"/>
      <c r="R840"/>
      <c r="S840"/>
      <c r="T840"/>
      <c r="U840"/>
      <c r="V840"/>
      <c r="W840"/>
      <c r="X840"/>
      <c r="Y840"/>
      <c r="Z840"/>
    </row>
    <row r="841" spans="2:26" s="52" customFormat="1">
      <c r="B841" s="90"/>
      <c r="Q841"/>
      <c r="R841"/>
      <c r="S841"/>
      <c r="T841"/>
      <c r="U841"/>
      <c r="V841"/>
      <c r="W841"/>
      <c r="X841"/>
      <c r="Y841"/>
      <c r="Z841"/>
    </row>
    <row r="842" spans="2:26" s="52" customFormat="1">
      <c r="B842" s="90"/>
      <c r="Q842"/>
      <c r="R842"/>
      <c r="S842"/>
      <c r="T842"/>
      <c r="U842"/>
      <c r="V842"/>
      <c r="W842"/>
      <c r="X842"/>
      <c r="Y842"/>
      <c r="Z842"/>
    </row>
    <row r="843" spans="2:26" s="52" customFormat="1">
      <c r="B843" s="90"/>
      <c r="Q843"/>
      <c r="R843"/>
      <c r="S843"/>
      <c r="T843"/>
      <c r="U843"/>
      <c r="V843"/>
      <c r="W843"/>
      <c r="X843"/>
      <c r="Y843"/>
      <c r="Z843"/>
    </row>
    <row r="844" spans="2:26" s="52" customFormat="1">
      <c r="B844" s="90"/>
      <c r="Q844"/>
      <c r="R844"/>
      <c r="S844"/>
      <c r="T844"/>
      <c r="U844"/>
      <c r="V844"/>
      <c r="W844"/>
      <c r="X844"/>
      <c r="Y844"/>
      <c r="Z844"/>
    </row>
    <row r="845" spans="2:26" s="52" customFormat="1">
      <c r="B845" s="90"/>
      <c r="Q845"/>
      <c r="R845"/>
      <c r="S845"/>
      <c r="T845"/>
      <c r="U845"/>
      <c r="V845"/>
      <c r="W845"/>
      <c r="X845"/>
      <c r="Y845"/>
      <c r="Z845"/>
    </row>
    <row r="846" spans="2:26" s="52" customFormat="1">
      <c r="B846" s="90"/>
      <c r="Q846"/>
      <c r="R846"/>
      <c r="S846"/>
      <c r="T846"/>
      <c r="U846"/>
      <c r="V846"/>
      <c r="W846"/>
      <c r="X846"/>
      <c r="Y846"/>
      <c r="Z846"/>
    </row>
    <row r="847" spans="2:26" s="52" customFormat="1">
      <c r="B847" s="90"/>
      <c r="Q847"/>
      <c r="R847"/>
      <c r="S847"/>
      <c r="T847"/>
      <c r="U847"/>
      <c r="V847"/>
      <c r="W847"/>
      <c r="X847"/>
      <c r="Y847"/>
      <c r="Z847"/>
    </row>
    <row r="848" spans="2:26" s="52" customFormat="1">
      <c r="B848" s="90"/>
      <c r="Q848"/>
      <c r="R848"/>
      <c r="S848"/>
      <c r="T848"/>
      <c r="U848"/>
      <c r="V848"/>
      <c r="W848"/>
      <c r="X848"/>
      <c r="Y848"/>
      <c r="Z848"/>
    </row>
    <row r="849" spans="2:26" s="52" customFormat="1">
      <c r="B849" s="90"/>
      <c r="Q849"/>
      <c r="R849"/>
      <c r="S849"/>
      <c r="T849"/>
      <c r="U849"/>
      <c r="V849"/>
      <c r="W849"/>
      <c r="X849"/>
      <c r="Y849"/>
      <c r="Z849"/>
    </row>
    <row r="850" spans="2:26" s="52" customFormat="1">
      <c r="B850" s="90"/>
      <c r="Q850"/>
      <c r="R850"/>
      <c r="S850"/>
      <c r="T850"/>
      <c r="U850"/>
      <c r="V850"/>
      <c r="W850"/>
      <c r="X850"/>
      <c r="Y850"/>
      <c r="Z850"/>
    </row>
    <row r="851" spans="2:26" s="52" customFormat="1">
      <c r="B851" s="90"/>
      <c r="Q851"/>
      <c r="R851"/>
      <c r="S851"/>
      <c r="T851"/>
      <c r="U851"/>
      <c r="V851"/>
      <c r="W851"/>
      <c r="X851"/>
      <c r="Y851"/>
      <c r="Z851"/>
    </row>
    <row r="852" spans="2:26" s="52" customFormat="1">
      <c r="B852" s="90"/>
      <c r="Q852"/>
      <c r="R852"/>
      <c r="S852"/>
      <c r="T852"/>
      <c r="U852"/>
      <c r="V852"/>
      <c r="W852"/>
      <c r="X852"/>
      <c r="Y852"/>
      <c r="Z852"/>
    </row>
    <row r="853" spans="2:26" s="52" customFormat="1">
      <c r="B853" s="90"/>
      <c r="Q853"/>
      <c r="R853"/>
      <c r="S853"/>
      <c r="T853"/>
      <c r="U853"/>
      <c r="V853"/>
      <c r="W853"/>
      <c r="X853"/>
      <c r="Y853"/>
      <c r="Z853"/>
    </row>
    <row r="854" spans="2:26" s="52" customFormat="1">
      <c r="B854" s="90"/>
      <c r="Q854"/>
      <c r="R854"/>
      <c r="S854"/>
      <c r="T854"/>
      <c r="U854"/>
      <c r="V854"/>
      <c r="W854"/>
      <c r="X854"/>
      <c r="Y854"/>
      <c r="Z854"/>
    </row>
    <row r="855" spans="2:26" s="52" customFormat="1">
      <c r="B855" s="90"/>
      <c r="Q855"/>
      <c r="R855"/>
      <c r="S855"/>
      <c r="T855"/>
      <c r="U855"/>
      <c r="V855"/>
      <c r="W855"/>
      <c r="X855"/>
      <c r="Y855"/>
      <c r="Z855"/>
    </row>
    <row r="856" spans="2:26" s="52" customFormat="1">
      <c r="B856" s="90"/>
      <c r="Q856"/>
      <c r="R856"/>
      <c r="S856"/>
      <c r="T856"/>
      <c r="U856"/>
      <c r="V856"/>
      <c r="W856"/>
      <c r="X856"/>
      <c r="Y856"/>
      <c r="Z856"/>
    </row>
    <row r="857" spans="2:26" s="52" customFormat="1">
      <c r="B857" s="90"/>
      <c r="Q857"/>
      <c r="R857"/>
      <c r="S857"/>
      <c r="T857"/>
      <c r="U857"/>
      <c r="V857"/>
      <c r="W857"/>
      <c r="X857"/>
      <c r="Y857"/>
      <c r="Z857"/>
    </row>
    <row r="858" spans="2:26" s="52" customFormat="1">
      <c r="B858" s="90"/>
      <c r="Q858"/>
      <c r="R858"/>
      <c r="S858"/>
      <c r="T858"/>
      <c r="U858"/>
      <c r="V858"/>
      <c r="W858"/>
      <c r="X858"/>
      <c r="Y858"/>
      <c r="Z858"/>
    </row>
    <row r="859" spans="2:26" s="52" customFormat="1">
      <c r="B859" s="90"/>
      <c r="Q859"/>
      <c r="R859"/>
      <c r="S859"/>
      <c r="T859"/>
      <c r="U859"/>
      <c r="V859"/>
      <c r="W859"/>
      <c r="X859"/>
      <c r="Y859"/>
      <c r="Z859"/>
    </row>
    <row r="860" spans="2:26" s="52" customFormat="1">
      <c r="B860" s="90"/>
      <c r="Q860"/>
      <c r="R860"/>
      <c r="S860"/>
      <c r="T860"/>
      <c r="U860"/>
      <c r="V860"/>
      <c r="W860"/>
      <c r="X860"/>
      <c r="Y860"/>
      <c r="Z860"/>
    </row>
    <row r="861" spans="2:26" s="52" customFormat="1">
      <c r="B861" s="90"/>
      <c r="Q861"/>
      <c r="R861"/>
      <c r="S861"/>
      <c r="T861"/>
      <c r="U861"/>
      <c r="V861"/>
      <c r="W861"/>
      <c r="X861"/>
      <c r="Y861"/>
      <c r="Z861"/>
    </row>
    <row r="862" spans="2:26" s="52" customFormat="1">
      <c r="B862" s="90"/>
      <c r="Q862"/>
      <c r="R862"/>
      <c r="S862"/>
      <c r="T862"/>
      <c r="U862"/>
      <c r="V862"/>
      <c r="W862"/>
      <c r="X862"/>
      <c r="Y862"/>
      <c r="Z862"/>
    </row>
    <row r="863" spans="2:26" s="52" customFormat="1">
      <c r="B863" s="90"/>
      <c r="Q863"/>
      <c r="R863"/>
      <c r="S863"/>
      <c r="T863"/>
      <c r="U863"/>
      <c r="V863"/>
      <c r="W863"/>
      <c r="X863"/>
      <c r="Y863"/>
      <c r="Z863"/>
    </row>
    <row r="864" spans="2:26" s="52" customFormat="1">
      <c r="B864" s="90"/>
      <c r="Q864"/>
      <c r="R864"/>
      <c r="S864"/>
      <c r="T864"/>
      <c r="U864"/>
      <c r="V864"/>
      <c r="W864"/>
      <c r="X864"/>
      <c r="Y864"/>
      <c r="Z864"/>
    </row>
    <row r="865" spans="2:26" s="52" customFormat="1">
      <c r="B865" s="90"/>
      <c r="Q865"/>
      <c r="R865"/>
      <c r="S865"/>
      <c r="T865"/>
      <c r="U865"/>
      <c r="V865"/>
      <c r="W865"/>
      <c r="X865"/>
      <c r="Y865"/>
      <c r="Z865"/>
    </row>
    <row r="866" spans="2:26" s="52" customFormat="1">
      <c r="B866" s="90"/>
      <c r="Q866"/>
      <c r="R866"/>
      <c r="S866"/>
      <c r="T866"/>
      <c r="U866"/>
      <c r="V866"/>
      <c r="W866"/>
      <c r="X866"/>
      <c r="Y866"/>
      <c r="Z866"/>
    </row>
    <row r="867" spans="2:26" s="52" customFormat="1">
      <c r="B867" s="90"/>
      <c r="Q867"/>
      <c r="R867"/>
      <c r="S867"/>
      <c r="T867"/>
      <c r="U867"/>
      <c r="V867"/>
      <c r="W867"/>
      <c r="X867"/>
      <c r="Y867"/>
      <c r="Z867"/>
    </row>
    <row r="868" spans="2:26" s="52" customFormat="1">
      <c r="B868" s="90"/>
      <c r="Q868"/>
      <c r="R868"/>
      <c r="S868"/>
      <c r="T868"/>
      <c r="U868"/>
      <c r="V868"/>
      <c r="W868"/>
      <c r="X868"/>
      <c r="Y868"/>
      <c r="Z868"/>
    </row>
    <row r="869" spans="2:26" s="52" customFormat="1">
      <c r="B869" s="90"/>
      <c r="Q869"/>
      <c r="R869"/>
      <c r="S869"/>
      <c r="T869"/>
      <c r="U869"/>
      <c r="V869"/>
      <c r="W869"/>
      <c r="X869"/>
      <c r="Y869"/>
      <c r="Z869"/>
    </row>
    <row r="870" spans="2:26" s="52" customFormat="1">
      <c r="B870" s="90"/>
      <c r="Q870"/>
      <c r="R870"/>
      <c r="S870"/>
      <c r="T870"/>
      <c r="U870"/>
      <c r="V870"/>
      <c r="W870"/>
      <c r="X870"/>
      <c r="Y870"/>
      <c r="Z870"/>
    </row>
    <row r="871" spans="2:26" s="52" customFormat="1">
      <c r="B871" s="90"/>
      <c r="Q871"/>
      <c r="R871"/>
      <c r="S871"/>
      <c r="T871"/>
      <c r="U871"/>
      <c r="V871"/>
      <c r="W871"/>
      <c r="X871"/>
      <c r="Y871"/>
      <c r="Z871"/>
    </row>
    <row r="872" spans="2:26" s="52" customFormat="1">
      <c r="B872" s="90"/>
      <c r="Q872"/>
      <c r="R872"/>
      <c r="S872"/>
      <c r="T872"/>
      <c r="U872"/>
      <c r="V872"/>
      <c r="W872"/>
      <c r="X872"/>
      <c r="Y872"/>
      <c r="Z872"/>
    </row>
    <row r="873" spans="2:26" s="52" customFormat="1">
      <c r="B873" s="90"/>
      <c r="Q873"/>
      <c r="R873"/>
      <c r="S873"/>
      <c r="T873"/>
      <c r="U873"/>
      <c r="V873"/>
      <c r="W873"/>
      <c r="X873"/>
      <c r="Y873"/>
      <c r="Z873"/>
    </row>
    <row r="874" spans="2:26" s="52" customFormat="1">
      <c r="B874" s="90"/>
      <c r="Q874"/>
      <c r="R874"/>
      <c r="S874"/>
      <c r="T874"/>
      <c r="U874"/>
      <c r="V874"/>
      <c r="W874"/>
      <c r="X874"/>
      <c r="Y874"/>
      <c r="Z874"/>
    </row>
    <row r="875" spans="2:26" s="52" customFormat="1">
      <c r="B875" s="90"/>
      <c r="Q875"/>
      <c r="R875"/>
      <c r="S875"/>
      <c r="T875"/>
      <c r="U875"/>
      <c r="V875"/>
      <c r="W875"/>
      <c r="X875"/>
      <c r="Y875"/>
      <c r="Z875"/>
    </row>
    <row r="876" spans="2:26" s="52" customFormat="1">
      <c r="B876" s="90"/>
      <c r="Q876"/>
      <c r="R876"/>
      <c r="S876"/>
      <c r="T876"/>
      <c r="U876"/>
      <c r="V876"/>
      <c r="W876"/>
      <c r="X876"/>
      <c r="Y876"/>
      <c r="Z876"/>
    </row>
    <row r="877" spans="2:26" s="52" customFormat="1">
      <c r="Q877"/>
      <c r="R877"/>
      <c r="S877"/>
      <c r="T877"/>
      <c r="U877"/>
      <c r="V877"/>
      <c r="W877"/>
      <c r="X877"/>
      <c r="Y877"/>
      <c r="Z877"/>
    </row>
    <row r="878" spans="2:26" s="52" customFormat="1">
      <c r="Q878"/>
      <c r="R878"/>
      <c r="S878"/>
      <c r="T878"/>
      <c r="U878"/>
      <c r="V878"/>
      <c r="W878"/>
      <c r="X878"/>
      <c r="Y878"/>
      <c r="Z878"/>
    </row>
    <row r="879" spans="2:26" s="52" customFormat="1">
      <c r="Q879"/>
      <c r="R879"/>
      <c r="S879"/>
      <c r="T879"/>
      <c r="U879"/>
      <c r="V879"/>
      <c r="W879"/>
      <c r="X879"/>
      <c r="Y879"/>
      <c r="Z879"/>
    </row>
    <row r="880" spans="2:26" s="52" customFormat="1">
      <c r="Q880"/>
      <c r="R880"/>
      <c r="S880"/>
      <c r="T880"/>
      <c r="U880"/>
      <c r="V880"/>
      <c r="W880"/>
      <c r="X880"/>
      <c r="Y880"/>
      <c r="Z880"/>
    </row>
    <row r="881" spans="17:26" s="52" customFormat="1">
      <c r="Q881"/>
      <c r="R881"/>
      <c r="S881"/>
      <c r="T881"/>
      <c r="U881"/>
      <c r="V881"/>
      <c r="W881"/>
      <c r="X881"/>
      <c r="Y881"/>
      <c r="Z881"/>
    </row>
    <row r="882" spans="17:26" s="52" customFormat="1">
      <c r="Q882"/>
      <c r="R882"/>
      <c r="S882"/>
      <c r="T882"/>
      <c r="U882"/>
      <c r="V882"/>
      <c r="W882"/>
      <c r="X882"/>
      <c r="Y882"/>
      <c r="Z882"/>
    </row>
    <row r="883" spans="17:26" s="52" customFormat="1">
      <c r="Q883"/>
      <c r="R883"/>
      <c r="S883"/>
      <c r="T883"/>
      <c r="U883"/>
      <c r="V883"/>
      <c r="W883"/>
      <c r="X883"/>
      <c r="Y883"/>
      <c r="Z883"/>
    </row>
    <row r="884" spans="17:26" s="52" customFormat="1">
      <c r="Q884"/>
      <c r="R884"/>
      <c r="S884"/>
      <c r="T884"/>
      <c r="U884"/>
      <c r="V884"/>
      <c r="W884"/>
      <c r="X884"/>
      <c r="Y884"/>
      <c r="Z884"/>
    </row>
    <row r="885" spans="17:26" s="52" customFormat="1">
      <c r="Q885"/>
      <c r="R885"/>
      <c r="S885"/>
      <c r="T885"/>
      <c r="U885"/>
      <c r="V885"/>
      <c r="W885"/>
      <c r="X885"/>
      <c r="Y885"/>
      <c r="Z885"/>
    </row>
    <row r="886" spans="17:26" s="52" customFormat="1">
      <c r="Q886"/>
      <c r="R886"/>
      <c r="S886"/>
      <c r="T886"/>
      <c r="U886"/>
      <c r="V886"/>
      <c r="W886"/>
      <c r="X886"/>
      <c r="Y886"/>
      <c r="Z886"/>
    </row>
  </sheetData>
  <mergeCells count="11">
    <mergeCell ref="AB14:AL19"/>
    <mergeCell ref="AB21:AL21"/>
    <mergeCell ref="A1:AM1"/>
    <mergeCell ref="AB2:AH2"/>
    <mergeCell ref="AI2:AJ2"/>
    <mergeCell ref="R8:Z11"/>
    <mergeCell ref="A10:A12"/>
    <mergeCell ref="B10:B11"/>
    <mergeCell ref="C10:C11"/>
    <mergeCell ref="N10:N11"/>
    <mergeCell ref="O10:O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AM886"/>
  <sheetViews>
    <sheetView zoomScaleNormal="100" workbookViewId="0">
      <pane ySplit="12" topLeftCell="A13" activePane="bottomLeft" state="frozen"/>
      <selection activeCell="C13" sqref="C13:O42"/>
      <selection pane="bottomLeft" activeCell="AJ31" sqref="AJ31"/>
    </sheetView>
  </sheetViews>
  <sheetFormatPr defaultColWidth="8.85546875" defaultRowHeight="15"/>
  <cols>
    <col min="1" max="1" width="19.28515625" style="52" customWidth="1"/>
    <col min="2" max="2" width="15.42578125" style="52" customWidth="1"/>
    <col min="3" max="3" width="17" style="52" customWidth="1"/>
    <col min="4" max="4" width="13.140625" style="52" hidden="1" customWidth="1"/>
    <col min="5" max="5" width="14" style="52" hidden="1" customWidth="1"/>
    <col min="6" max="6" width="12" style="52" hidden="1" customWidth="1"/>
    <col min="7" max="7" width="11.85546875" style="52" hidden="1" customWidth="1"/>
    <col min="8" max="11" width="9.140625" style="52" hidden="1" customWidth="1"/>
    <col min="12" max="12" width="12.85546875" style="52" hidden="1" customWidth="1"/>
    <col min="13" max="13" width="9.140625" style="52" hidden="1" customWidth="1"/>
    <col min="14" max="14" width="12.85546875" style="52" customWidth="1"/>
    <col min="15" max="15" width="20.85546875" style="52" customWidth="1"/>
    <col min="16" max="16" width="9.140625" style="52" hidden="1" customWidth="1"/>
    <col min="17" max="18" width="9.140625" hidden="1" customWidth="1"/>
    <col min="19" max="19" width="10.140625" hidden="1" customWidth="1"/>
    <col min="20" max="20" width="10.28515625" hidden="1" customWidth="1"/>
    <col min="21" max="22" width="12.5703125" hidden="1" customWidth="1"/>
    <col min="23" max="23" width="15.5703125" hidden="1" customWidth="1"/>
    <col min="24" max="24" width="11.140625" hidden="1" customWidth="1"/>
    <col min="25" max="26" width="9.140625" hidden="1" customWidth="1"/>
    <col min="27" max="27" width="3.42578125" customWidth="1"/>
    <col min="28" max="28" width="9.140625" customWidth="1"/>
    <col min="29" max="29" width="4.140625" customWidth="1"/>
    <col min="31" max="31" width="4.7109375" customWidth="1"/>
    <col min="32" max="32" width="13.5703125" customWidth="1"/>
    <col min="33" max="33" width="5.5703125" customWidth="1"/>
    <col min="34" max="34" width="8.42578125" customWidth="1"/>
    <col min="35" max="35" width="5.140625" customWidth="1"/>
    <col min="37" max="37" width="5" customWidth="1"/>
    <col min="39" max="39" width="7.7109375" customWidth="1"/>
  </cols>
  <sheetData>
    <row r="1" spans="1:39" ht="46.5" customHeight="1" thickBot="1">
      <c r="A1" s="179" t="s">
        <v>150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</row>
    <row r="2" spans="1:39" ht="15.75" thickBot="1">
      <c r="A2" s="51" t="s">
        <v>151</v>
      </c>
      <c r="AB2" s="180" t="s">
        <v>139</v>
      </c>
      <c r="AC2" s="181"/>
      <c r="AD2" s="181"/>
      <c r="AE2" s="181"/>
      <c r="AF2" s="181"/>
      <c r="AG2" s="181"/>
      <c r="AH2" s="182"/>
      <c r="AI2" s="183">
        <v>29</v>
      </c>
      <c r="AJ2" s="184"/>
      <c r="AK2" s="52"/>
      <c r="AL2" s="52"/>
    </row>
    <row r="3" spans="1:39" hidden="1">
      <c r="A3" s="53"/>
      <c r="B3" s="54" t="s">
        <v>94</v>
      </c>
      <c r="C3" s="54" t="s">
        <v>111</v>
      </c>
      <c r="D3" s="54" t="s">
        <v>112</v>
      </c>
      <c r="E3" s="54" t="s">
        <v>113</v>
      </c>
      <c r="F3" s="54" t="s">
        <v>121</v>
      </c>
      <c r="P3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</row>
    <row r="4" spans="1:39" ht="15" hidden="1" customHeight="1">
      <c r="A4" s="53" t="s">
        <v>99</v>
      </c>
      <c r="B4" s="56">
        <v>0</v>
      </c>
      <c r="C4" s="56">
        <v>25</v>
      </c>
      <c r="D4" s="56">
        <v>50</v>
      </c>
      <c r="E4" s="56">
        <v>75</v>
      </c>
      <c r="F4" s="56">
        <v>125</v>
      </c>
      <c r="P4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</row>
    <row r="5" spans="1:39" ht="15" hidden="1" customHeight="1">
      <c r="A5" s="53" t="s">
        <v>100</v>
      </c>
      <c r="B5" s="56">
        <v>25</v>
      </c>
      <c r="C5" s="56">
        <v>50</v>
      </c>
      <c r="D5" s="56">
        <v>75</v>
      </c>
      <c r="E5" s="56">
        <v>125</v>
      </c>
      <c r="F5" s="56">
        <v>999</v>
      </c>
      <c r="P5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</row>
    <row r="6" spans="1:39" ht="15" hidden="1" customHeight="1">
      <c r="A6" s="53" t="s">
        <v>101</v>
      </c>
      <c r="B6" s="56">
        <v>0</v>
      </c>
      <c r="C6" s="56">
        <v>41</v>
      </c>
      <c r="D6" s="56">
        <v>81</v>
      </c>
      <c r="E6" s="56">
        <v>121</v>
      </c>
      <c r="F6" s="56">
        <v>201</v>
      </c>
      <c r="P6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</row>
    <row r="7" spans="1:39" ht="15" hidden="1" customHeight="1">
      <c r="A7" s="53" t="s">
        <v>102</v>
      </c>
      <c r="B7" s="56">
        <v>40</v>
      </c>
      <c r="C7" s="56">
        <v>80</v>
      </c>
      <c r="D7" s="56">
        <v>120</v>
      </c>
      <c r="E7" s="56">
        <v>200</v>
      </c>
      <c r="F7" s="56">
        <v>399</v>
      </c>
      <c r="P7" s="57"/>
      <c r="R7" s="57"/>
      <c r="S7" s="57"/>
      <c r="T7" s="57"/>
      <c r="U7" s="57"/>
      <c r="V7" s="57"/>
      <c r="W7" s="57"/>
      <c r="X7" s="57"/>
      <c r="Y7" s="57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</row>
    <row r="8" spans="1:39" ht="15" customHeight="1">
      <c r="A8" s="51" t="s">
        <v>140</v>
      </c>
      <c r="Q8" s="58"/>
      <c r="R8" s="185" t="s">
        <v>104</v>
      </c>
      <c r="S8" s="185"/>
      <c r="T8" s="185"/>
      <c r="U8" s="185"/>
      <c r="V8" s="185"/>
      <c r="W8" s="185"/>
      <c r="X8" s="185"/>
      <c r="Y8" s="185"/>
      <c r="Z8" s="185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</row>
    <row r="9" spans="1:39" ht="15" customHeight="1" thickBot="1">
      <c r="Q9" s="58"/>
      <c r="R9" s="185"/>
      <c r="S9" s="185"/>
      <c r="T9" s="185"/>
      <c r="U9" s="185"/>
      <c r="V9" s="185"/>
      <c r="W9" s="185"/>
      <c r="X9" s="185"/>
      <c r="Y9" s="185"/>
      <c r="Z9" s="185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</row>
    <row r="10" spans="1:39" ht="15" customHeight="1" thickBot="1">
      <c r="A10" s="186" t="s">
        <v>105</v>
      </c>
      <c r="B10" s="188" t="s">
        <v>106</v>
      </c>
      <c r="C10" s="188" t="s">
        <v>141</v>
      </c>
      <c r="N10" s="192" t="s">
        <v>109</v>
      </c>
      <c r="O10" s="199" t="s">
        <v>152</v>
      </c>
      <c r="Q10" s="58"/>
      <c r="R10" s="185"/>
      <c r="S10" s="185"/>
      <c r="T10" s="185"/>
      <c r="U10" s="185"/>
      <c r="V10" s="185"/>
      <c r="W10" s="185"/>
      <c r="X10" s="185"/>
      <c r="Y10" s="185"/>
      <c r="Z10" s="185"/>
      <c r="AA10" s="52"/>
      <c r="AB10" s="59" t="s">
        <v>94</v>
      </c>
      <c r="AC10" s="60"/>
      <c r="AD10" s="59" t="s">
        <v>95</v>
      </c>
      <c r="AE10" s="60"/>
      <c r="AF10" s="59" t="s">
        <v>96</v>
      </c>
      <c r="AG10" s="60"/>
      <c r="AH10" s="59" t="s">
        <v>97</v>
      </c>
      <c r="AI10" s="60"/>
      <c r="AJ10" s="59" t="s">
        <v>98</v>
      </c>
      <c r="AK10" s="60"/>
    </row>
    <row r="11" spans="1:39" ht="15.75" thickBot="1">
      <c r="A11" s="187"/>
      <c r="B11" s="189"/>
      <c r="C11" s="18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193"/>
      <c r="O11" s="200"/>
      <c r="Q11" s="58"/>
      <c r="R11" s="185"/>
      <c r="S11" s="185"/>
      <c r="T11" s="185"/>
      <c r="U11" s="185"/>
      <c r="V11" s="185"/>
      <c r="W11" s="185"/>
      <c r="X11" s="185"/>
      <c r="Y11" s="185"/>
      <c r="Z11" s="185"/>
      <c r="AA11" s="52"/>
      <c r="AB11" s="61">
        <f>R46/AI2</f>
        <v>1</v>
      </c>
      <c r="AC11" s="60"/>
      <c r="AD11" s="61">
        <f>T46/AI2</f>
        <v>0</v>
      </c>
      <c r="AE11" s="60"/>
      <c r="AF11" s="61">
        <f>V46/AI2</f>
        <v>0</v>
      </c>
      <c r="AG11" s="60"/>
      <c r="AH11" s="61">
        <f>X46/AI2</f>
        <v>0</v>
      </c>
      <c r="AI11" s="60"/>
      <c r="AJ11" s="61">
        <f>Z46/AI2</f>
        <v>0</v>
      </c>
      <c r="AK11" s="60"/>
      <c r="AL11" s="52"/>
      <c r="AM11" s="52"/>
    </row>
    <row r="12" spans="1:39" ht="15.75" thickBot="1">
      <c r="A12" s="187"/>
      <c r="B12" s="62" t="s">
        <v>114</v>
      </c>
      <c r="C12" s="62" t="s">
        <v>114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4" t="s">
        <v>115</v>
      </c>
      <c r="O12" s="201"/>
      <c r="Q12" s="55" t="s">
        <v>116</v>
      </c>
      <c r="R12" s="55" t="s">
        <v>94</v>
      </c>
      <c r="S12" s="55" t="s">
        <v>117</v>
      </c>
      <c r="T12" s="55" t="s">
        <v>111</v>
      </c>
      <c r="U12" s="55" t="s">
        <v>118</v>
      </c>
      <c r="V12" s="55" t="s">
        <v>112</v>
      </c>
      <c r="W12" s="55" t="s">
        <v>119</v>
      </c>
      <c r="X12" s="55" t="s">
        <v>113</v>
      </c>
      <c r="Y12" s="55" t="s">
        <v>120</v>
      </c>
      <c r="Z12" s="55" t="s">
        <v>121</v>
      </c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</row>
    <row r="13" spans="1:39" ht="15.75" thickBot="1">
      <c r="A13" s="65">
        <v>43862</v>
      </c>
      <c r="B13" s="67">
        <f>Parâmetros!K2</f>
        <v>13</v>
      </c>
      <c r="C13" s="106">
        <f>AVERAGE(B13:B36)</f>
        <v>6.083333333333333</v>
      </c>
      <c r="D13" s="107">
        <f t="shared" ref="D13:D43" si="0">(((C13-$B$4)/($B$5-$B$4))*($B$7-$B$6))+$B$6</f>
        <v>9.7333333333333325</v>
      </c>
      <c r="E13" s="108" t="str">
        <f>IF(AND(D13&lt;40.008,D13&gt;=0),"1","0")</f>
        <v>1</v>
      </c>
      <c r="F13" s="109">
        <f t="shared" ref="F13:F43" si="1">(((C13-$C$4)/($C$5-$C$4))*($C$7-$C$6))+$C$6</f>
        <v>11.489999999999998</v>
      </c>
      <c r="G13" s="108" t="str">
        <f>IF(AND(F13&lt;80.007,F13&gt;41),"1","0")</f>
        <v>0</v>
      </c>
      <c r="H13" s="109">
        <f t="shared" ref="H13:H43" si="2">(((C13-$D$4)/($D$5-$D$4))*($D$7-$D$6))+$D$6</f>
        <v>12.490000000000009</v>
      </c>
      <c r="I13" s="108" t="str">
        <f>IF(AND(H13&lt;120.007,H13&gt;81),"1","0")</f>
        <v>0</v>
      </c>
      <c r="J13" s="109">
        <f t="shared" ref="J13:J43" si="3">(((C13-$E$4)/($E$5-$E$4))*($E$7-$E$6))+$E$6</f>
        <v>12.111666666666665</v>
      </c>
      <c r="K13" s="108" t="str">
        <f>IF(AND(J13&lt;200.007,J13&gt;121),"1","0")</f>
        <v>0</v>
      </c>
      <c r="L13" s="109">
        <f t="shared" ref="L13:L43" si="4">(((C13-$F$4)/($F$5-$F$4))*($F$7-$F$6))+$F$6</f>
        <v>174.06006864988558</v>
      </c>
      <c r="M13" s="66" t="str">
        <f>IF(AND(L13&lt;399.67673,L13&gt;201),"1","0")</f>
        <v>0</v>
      </c>
      <c r="N13" s="70">
        <f t="shared" ref="N13:N43" si="5">(D13*E13)+(F13*G13)+(H13*I13)+(J13*K13)+(L13*M13)</f>
        <v>9.7333333333333325</v>
      </c>
      <c r="O13" s="77">
        <v>60</v>
      </c>
      <c r="Q13" s="71" t="str">
        <f>IF(AND(N13&lt;40.5,N13&gt;=0),"1","0")</f>
        <v>1</v>
      </c>
      <c r="R13" s="71">
        <f t="shared" ref="R13:R41" si="6">Q13*1</f>
        <v>1</v>
      </c>
      <c r="S13" s="71" t="str">
        <f>IF(AND(N13&lt;80.5,N13&gt;=40.5),"1","0")</f>
        <v>0</v>
      </c>
      <c r="T13" s="71">
        <f t="shared" ref="T13:T41" si="7">S13*1</f>
        <v>0</v>
      </c>
      <c r="U13" s="71" t="str">
        <f>IF(AND(N13&lt;120.5,N13&gt;=80.5),"1","0")</f>
        <v>0</v>
      </c>
      <c r="V13" s="71">
        <f t="shared" ref="V13:V41" si="8">U13*1</f>
        <v>0</v>
      </c>
      <c r="W13" s="71" t="str">
        <f>IF(AND(N13&lt;200.5,N13&gt;=120.5),"1","0")</f>
        <v>0</v>
      </c>
      <c r="X13" s="71">
        <f t="shared" ref="X13:X41" si="9">W13*1</f>
        <v>0</v>
      </c>
      <c r="Y13" s="71" t="str">
        <f>IF(AND(N13&lt;999,N13&gt;=200.5),"1","0")</f>
        <v>0</v>
      </c>
      <c r="Z13" s="71">
        <f t="shared" ref="Z13:Z41" si="10">Y13*1</f>
        <v>0</v>
      </c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</row>
    <row r="14" spans="1:39">
      <c r="A14" s="72">
        <v>43863</v>
      </c>
      <c r="B14" s="74">
        <f>Parâmetros!K3</f>
        <v>8</v>
      </c>
      <c r="C14" s="97">
        <f>AVERAGE(B37:B60)</f>
        <v>4.791666666666667</v>
      </c>
      <c r="D14" s="101">
        <f t="shared" si="0"/>
        <v>7.666666666666667</v>
      </c>
      <c r="E14" s="60" t="str">
        <f t="shared" ref="E14:E43" si="11">IF(AND(D14&lt;40.008,D14&gt;=0),"1","0")</f>
        <v>1</v>
      </c>
      <c r="F14" s="69">
        <f t="shared" si="1"/>
        <v>9.475000000000005</v>
      </c>
      <c r="G14" s="60" t="str">
        <f t="shared" ref="G14:G43" si="12">IF(AND(F14&lt;80.007,F14&gt;41),"1","0")</f>
        <v>0</v>
      </c>
      <c r="H14" s="69">
        <f t="shared" si="2"/>
        <v>10.474999999999994</v>
      </c>
      <c r="I14" s="60" t="str">
        <f t="shared" ref="I14:I43" si="13">IF(AND(H14&lt;120.007,H14&gt;81),"1","0")</f>
        <v>0</v>
      </c>
      <c r="J14" s="69">
        <f t="shared" si="3"/>
        <v>10.07083333333334</v>
      </c>
      <c r="K14" s="60" t="str">
        <f t="shared" ref="K14:K43" si="14">IF(AND(J14&lt;200.007,J14&gt;121),"1","0")</f>
        <v>0</v>
      </c>
      <c r="L14" s="69">
        <f t="shared" si="4"/>
        <v>173.76744851258582</v>
      </c>
      <c r="M14" s="73" t="str">
        <f t="shared" ref="M14:M43" si="15">IF(AND(L14&lt;399.67673,L14&gt;201),"1","0")</f>
        <v>0</v>
      </c>
      <c r="N14" s="76">
        <f t="shared" si="5"/>
        <v>7.666666666666667</v>
      </c>
      <c r="O14" s="77">
        <v>60</v>
      </c>
      <c r="Q14" s="71" t="str">
        <f t="shared" ref="Q14:Q41" si="16">IF(AND(N14&lt;40.5,N14&gt;=0),"1","0")</f>
        <v>1</v>
      </c>
      <c r="R14" s="71">
        <f t="shared" si="6"/>
        <v>1</v>
      </c>
      <c r="S14" s="71" t="str">
        <f t="shared" ref="S14:S41" si="17">IF(AND(N14&lt;80.5,N14&gt;=40.5),"1","0")</f>
        <v>0</v>
      </c>
      <c r="T14" s="71">
        <f t="shared" si="7"/>
        <v>0</v>
      </c>
      <c r="U14" s="71" t="str">
        <f t="shared" ref="U14:U41" si="18">IF(AND(N14&lt;120.5,N14&gt;=80.5),"1","0")</f>
        <v>0</v>
      </c>
      <c r="V14" s="71">
        <f t="shared" si="8"/>
        <v>0</v>
      </c>
      <c r="W14" s="71" t="str">
        <f t="shared" ref="W14:W41" si="19">IF(AND(N14&lt;200.5,N14&gt;=120.5),"1","0")</f>
        <v>0</v>
      </c>
      <c r="X14" s="71">
        <f t="shared" si="9"/>
        <v>0</v>
      </c>
      <c r="Y14" s="71" t="str">
        <f t="shared" ref="Y14:Y41" si="20">IF(AND(N14&lt;999,N14&gt;=200.5),"1","0")</f>
        <v>0</v>
      </c>
      <c r="Z14" s="71">
        <f t="shared" si="10"/>
        <v>0</v>
      </c>
      <c r="AA14" s="52"/>
      <c r="AB14" s="167" t="s">
        <v>143</v>
      </c>
      <c r="AC14" s="168"/>
      <c r="AD14" s="168"/>
      <c r="AE14" s="168"/>
      <c r="AF14" s="168"/>
      <c r="AG14" s="168"/>
      <c r="AH14" s="168"/>
      <c r="AI14" s="168"/>
      <c r="AJ14" s="168"/>
      <c r="AK14" s="168"/>
      <c r="AL14" s="169"/>
      <c r="AM14" s="52"/>
    </row>
    <row r="15" spans="1:39">
      <c r="A15" s="72">
        <v>43864</v>
      </c>
      <c r="B15" s="74">
        <f>Parâmetros!K4</f>
        <v>10</v>
      </c>
      <c r="C15" s="97">
        <f>AVERAGE(B61:B84)</f>
        <v>7.083333333333333</v>
      </c>
      <c r="D15" s="101">
        <f t="shared" si="0"/>
        <v>11.333333333333332</v>
      </c>
      <c r="E15" s="60" t="str">
        <f t="shared" si="11"/>
        <v>1</v>
      </c>
      <c r="F15" s="69">
        <f t="shared" si="1"/>
        <v>13.05</v>
      </c>
      <c r="G15" s="60" t="str">
        <f t="shared" si="12"/>
        <v>0</v>
      </c>
      <c r="H15" s="69">
        <f t="shared" si="2"/>
        <v>14.049999999999997</v>
      </c>
      <c r="I15" s="60" t="str">
        <f t="shared" si="13"/>
        <v>0</v>
      </c>
      <c r="J15" s="69">
        <f t="shared" si="3"/>
        <v>13.691666666666663</v>
      </c>
      <c r="K15" s="60" t="str">
        <f t="shared" si="14"/>
        <v>0</v>
      </c>
      <c r="L15" s="69">
        <f t="shared" si="4"/>
        <v>174.28661327231123</v>
      </c>
      <c r="M15" s="73" t="str">
        <f t="shared" si="15"/>
        <v>0</v>
      </c>
      <c r="N15" s="76">
        <f t="shared" si="5"/>
        <v>11.333333333333332</v>
      </c>
      <c r="O15" s="77">
        <v>60</v>
      </c>
      <c r="Q15" s="71" t="str">
        <f t="shared" si="16"/>
        <v>1</v>
      </c>
      <c r="R15" s="71">
        <f t="shared" si="6"/>
        <v>1</v>
      </c>
      <c r="S15" s="71" t="str">
        <f t="shared" si="17"/>
        <v>0</v>
      </c>
      <c r="T15" s="71">
        <f t="shared" si="7"/>
        <v>0</v>
      </c>
      <c r="U15" s="71" t="str">
        <f t="shared" si="18"/>
        <v>0</v>
      </c>
      <c r="V15" s="71">
        <f t="shared" si="8"/>
        <v>0</v>
      </c>
      <c r="W15" s="71" t="str">
        <f t="shared" si="19"/>
        <v>0</v>
      </c>
      <c r="X15" s="71">
        <f t="shared" si="9"/>
        <v>0</v>
      </c>
      <c r="Y15" s="71" t="str">
        <f t="shared" si="20"/>
        <v>0</v>
      </c>
      <c r="Z15" s="71">
        <f t="shared" si="10"/>
        <v>0</v>
      </c>
      <c r="AA15" s="52"/>
      <c r="AB15" s="170"/>
      <c r="AC15" s="171"/>
      <c r="AD15" s="171"/>
      <c r="AE15" s="171"/>
      <c r="AF15" s="171"/>
      <c r="AG15" s="171"/>
      <c r="AH15" s="171"/>
      <c r="AI15" s="171"/>
      <c r="AJ15" s="171"/>
      <c r="AK15" s="171"/>
      <c r="AL15" s="172"/>
      <c r="AM15" s="52"/>
    </row>
    <row r="16" spans="1:39">
      <c r="A16" s="72">
        <v>43865</v>
      </c>
      <c r="B16" s="74">
        <f>Parâmetros!K5</f>
        <v>6</v>
      </c>
      <c r="C16" s="97">
        <f>AVERAGE(B85:B108)</f>
        <v>5.416666666666667</v>
      </c>
      <c r="D16" s="101">
        <f t="shared" si="0"/>
        <v>8.6666666666666679</v>
      </c>
      <c r="E16" s="60" t="str">
        <f t="shared" si="11"/>
        <v>1</v>
      </c>
      <c r="F16" s="69">
        <f t="shared" si="1"/>
        <v>10.45</v>
      </c>
      <c r="G16" s="60" t="str">
        <f t="shared" si="12"/>
        <v>0</v>
      </c>
      <c r="H16" s="69">
        <f t="shared" si="2"/>
        <v>11.450000000000003</v>
      </c>
      <c r="I16" s="60" t="str">
        <f t="shared" si="13"/>
        <v>0</v>
      </c>
      <c r="J16" s="69">
        <f t="shared" si="3"/>
        <v>11.058333333333337</v>
      </c>
      <c r="K16" s="60" t="str">
        <f t="shared" si="14"/>
        <v>0</v>
      </c>
      <c r="L16" s="69">
        <f t="shared" si="4"/>
        <v>173.90903890160183</v>
      </c>
      <c r="M16" s="73" t="str">
        <f t="shared" si="15"/>
        <v>0</v>
      </c>
      <c r="N16" s="76">
        <f t="shared" si="5"/>
        <v>8.6666666666666679</v>
      </c>
      <c r="O16" s="77">
        <v>60</v>
      </c>
      <c r="Q16" s="71" t="str">
        <f t="shared" si="16"/>
        <v>1</v>
      </c>
      <c r="R16" s="71">
        <f t="shared" si="6"/>
        <v>1</v>
      </c>
      <c r="S16" s="71" t="str">
        <f t="shared" si="17"/>
        <v>0</v>
      </c>
      <c r="T16" s="71">
        <f t="shared" si="7"/>
        <v>0</v>
      </c>
      <c r="U16" s="71" t="str">
        <f t="shared" si="18"/>
        <v>0</v>
      </c>
      <c r="V16" s="71">
        <f t="shared" si="8"/>
        <v>0</v>
      </c>
      <c r="W16" s="71" t="str">
        <f t="shared" si="19"/>
        <v>0</v>
      </c>
      <c r="X16" s="71">
        <f t="shared" si="9"/>
        <v>0</v>
      </c>
      <c r="Y16" s="71" t="str">
        <f t="shared" si="20"/>
        <v>0</v>
      </c>
      <c r="Z16" s="71">
        <f t="shared" si="10"/>
        <v>0</v>
      </c>
      <c r="AA16" s="52"/>
      <c r="AB16" s="170"/>
      <c r="AC16" s="171"/>
      <c r="AD16" s="171"/>
      <c r="AE16" s="171"/>
      <c r="AF16" s="171"/>
      <c r="AG16" s="171"/>
      <c r="AH16" s="171"/>
      <c r="AI16" s="171"/>
      <c r="AJ16" s="171"/>
      <c r="AK16" s="171"/>
      <c r="AL16" s="172"/>
      <c r="AM16" s="52"/>
    </row>
    <row r="17" spans="1:39">
      <c r="A17" s="72">
        <v>43866</v>
      </c>
      <c r="B17" s="74">
        <f>Parâmetros!K6</f>
        <v>5</v>
      </c>
      <c r="C17" s="97">
        <f>AVERAGE(B109:B132)</f>
        <v>7.875</v>
      </c>
      <c r="D17" s="101">
        <f t="shared" si="0"/>
        <v>12.6</v>
      </c>
      <c r="E17" s="60" t="str">
        <f t="shared" si="11"/>
        <v>1</v>
      </c>
      <c r="F17" s="69">
        <f t="shared" si="1"/>
        <v>14.284999999999997</v>
      </c>
      <c r="G17" s="60" t="str">
        <f t="shared" si="12"/>
        <v>0</v>
      </c>
      <c r="H17" s="69">
        <f t="shared" si="2"/>
        <v>15.284999999999997</v>
      </c>
      <c r="I17" s="60" t="str">
        <f t="shared" si="13"/>
        <v>0</v>
      </c>
      <c r="J17" s="69">
        <f t="shared" si="3"/>
        <v>14.942499999999995</v>
      </c>
      <c r="K17" s="60" t="str">
        <f t="shared" si="14"/>
        <v>0</v>
      </c>
      <c r="L17" s="69">
        <f t="shared" si="4"/>
        <v>174.46596109839817</v>
      </c>
      <c r="M17" s="73" t="str">
        <f t="shared" si="15"/>
        <v>0</v>
      </c>
      <c r="N17" s="76">
        <f t="shared" si="5"/>
        <v>12.6</v>
      </c>
      <c r="O17" s="77">
        <v>60</v>
      </c>
      <c r="Q17" s="71" t="str">
        <f t="shared" si="16"/>
        <v>1</v>
      </c>
      <c r="R17" s="71">
        <f t="shared" si="6"/>
        <v>1</v>
      </c>
      <c r="S17" s="71" t="str">
        <f t="shared" si="17"/>
        <v>0</v>
      </c>
      <c r="T17" s="71">
        <f t="shared" si="7"/>
        <v>0</v>
      </c>
      <c r="U17" s="71" t="str">
        <f t="shared" si="18"/>
        <v>0</v>
      </c>
      <c r="V17" s="71">
        <f t="shared" si="8"/>
        <v>0</v>
      </c>
      <c r="W17" s="71" t="str">
        <f t="shared" si="19"/>
        <v>0</v>
      </c>
      <c r="X17" s="71">
        <f t="shared" si="9"/>
        <v>0</v>
      </c>
      <c r="Y17" s="71" t="str">
        <f t="shared" si="20"/>
        <v>0</v>
      </c>
      <c r="Z17" s="71">
        <f t="shared" si="10"/>
        <v>0</v>
      </c>
      <c r="AA17" s="52"/>
      <c r="AB17" s="170"/>
      <c r="AC17" s="171"/>
      <c r="AD17" s="171"/>
      <c r="AE17" s="171"/>
      <c r="AF17" s="171"/>
      <c r="AG17" s="171"/>
      <c r="AH17" s="171"/>
      <c r="AI17" s="171"/>
      <c r="AJ17" s="171"/>
      <c r="AK17" s="171"/>
      <c r="AL17" s="172"/>
      <c r="AM17" s="52"/>
    </row>
    <row r="18" spans="1:39">
      <c r="A18" s="72">
        <v>43867</v>
      </c>
      <c r="B18" s="74">
        <f>Parâmetros!K7</f>
        <v>20</v>
      </c>
      <c r="C18" s="97">
        <f>AVERAGE(B133:B156)</f>
        <v>13.625</v>
      </c>
      <c r="D18" s="101">
        <f t="shared" si="0"/>
        <v>21.8</v>
      </c>
      <c r="E18" s="60" t="str">
        <f t="shared" si="11"/>
        <v>1</v>
      </c>
      <c r="F18" s="69">
        <f t="shared" si="1"/>
        <v>23.254999999999999</v>
      </c>
      <c r="G18" s="60" t="str">
        <f t="shared" si="12"/>
        <v>0</v>
      </c>
      <c r="H18" s="69">
        <f t="shared" si="2"/>
        <v>24.254999999999995</v>
      </c>
      <c r="I18" s="60" t="str">
        <f t="shared" si="13"/>
        <v>0</v>
      </c>
      <c r="J18" s="69">
        <f t="shared" si="3"/>
        <v>24.027500000000003</v>
      </c>
      <c r="K18" s="60" t="str">
        <f t="shared" si="14"/>
        <v>0</v>
      </c>
      <c r="L18" s="69">
        <f t="shared" si="4"/>
        <v>175.76859267734554</v>
      </c>
      <c r="M18" s="73" t="str">
        <f t="shared" si="15"/>
        <v>0</v>
      </c>
      <c r="N18" s="76">
        <f t="shared" si="5"/>
        <v>21.8</v>
      </c>
      <c r="O18" s="77">
        <v>60</v>
      </c>
      <c r="Q18" s="71" t="str">
        <f t="shared" si="16"/>
        <v>1</v>
      </c>
      <c r="R18" s="71">
        <f t="shared" si="6"/>
        <v>1</v>
      </c>
      <c r="S18" s="71" t="str">
        <f t="shared" si="17"/>
        <v>0</v>
      </c>
      <c r="T18" s="71">
        <f t="shared" si="7"/>
        <v>0</v>
      </c>
      <c r="U18" s="71" t="str">
        <f t="shared" si="18"/>
        <v>0</v>
      </c>
      <c r="V18" s="71">
        <f t="shared" si="8"/>
        <v>0</v>
      </c>
      <c r="W18" s="71" t="str">
        <f t="shared" si="19"/>
        <v>0</v>
      </c>
      <c r="X18" s="71">
        <f t="shared" si="9"/>
        <v>0</v>
      </c>
      <c r="Y18" s="71" t="str">
        <f t="shared" si="20"/>
        <v>0</v>
      </c>
      <c r="Z18" s="71">
        <f t="shared" si="10"/>
        <v>0</v>
      </c>
      <c r="AA18" s="52"/>
      <c r="AB18" s="170"/>
      <c r="AC18" s="171"/>
      <c r="AD18" s="171"/>
      <c r="AE18" s="171"/>
      <c r="AF18" s="171"/>
      <c r="AG18" s="171"/>
      <c r="AH18" s="171"/>
      <c r="AI18" s="171"/>
      <c r="AJ18" s="171"/>
      <c r="AK18" s="171"/>
      <c r="AL18" s="172"/>
      <c r="AM18" s="52"/>
    </row>
    <row r="19" spans="1:39" ht="15.75" thickBot="1">
      <c r="A19" s="72">
        <v>43868</v>
      </c>
      <c r="B19" s="74">
        <f>Parâmetros!K8</f>
        <v>13</v>
      </c>
      <c r="C19" s="97">
        <f>AVERAGE(B157:B180)</f>
        <v>6.625</v>
      </c>
      <c r="D19" s="101">
        <f t="shared" si="0"/>
        <v>10.600000000000001</v>
      </c>
      <c r="E19" s="60" t="str">
        <f t="shared" si="11"/>
        <v>1</v>
      </c>
      <c r="F19" s="69">
        <f t="shared" si="1"/>
        <v>12.335000000000001</v>
      </c>
      <c r="G19" s="60" t="str">
        <f t="shared" si="12"/>
        <v>0</v>
      </c>
      <c r="H19" s="69">
        <f t="shared" si="2"/>
        <v>13.334999999999994</v>
      </c>
      <c r="I19" s="60" t="str">
        <f t="shared" si="13"/>
        <v>0</v>
      </c>
      <c r="J19" s="69">
        <f t="shared" si="3"/>
        <v>12.967500000000001</v>
      </c>
      <c r="K19" s="60" t="str">
        <f t="shared" si="14"/>
        <v>0</v>
      </c>
      <c r="L19" s="69">
        <f t="shared" si="4"/>
        <v>174.18278032036613</v>
      </c>
      <c r="M19" s="73" t="str">
        <f t="shared" si="15"/>
        <v>0</v>
      </c>
      <c r="N19" s="76">
        <f t="shared" si="5"/>
        <v>10.600000000000001</v>
      </c>
      <c r="O19" s="77">
        <v>60</v>
      </c>
      <c r="Q19" s="71" t="str">
        <f t="shared" si="16"/>
        <v>1</v>
      </c>
      <c r="R19" s="71">
        <f t="shared" si="6"/>
        <v>1</v>
      </c>
      <c r="S19" s="71" t="str">
        <f t="shared" si="17"/>
        <v>0</v>
      </c>
      <c r="T19" s="71">
        <f t="shared" si="7"/>
        <v>0</v>
      </c>
      <c r="U19" s="71" t="str">
        <f t="shared" si="18"/>
        <v>0</v>
      </c>
      <c r="V19" s="71">
        <f t="shared" si="8"/>
        <v>0</v>
      </c>
      <c r="W19" s="71" t="str">
        <f t="shared" si="19"/>
        <v>0</v>
      </c>
      <c r="X19" s="71">
        <f t="shared" si="9"/>
        <v>0</v>
      </c>
      <c r="Y19" s="71" t="str">
        <f t="shared" si="20"/>
        <v>0</v>
      </c>
      <c r="Z19" s="71">
        <f t="shared" si="10"/>
        <v>0</v>
      </c>
      <c r="AA19" s="52"/>
      <c r="AB19" s="173"/>
      <c r="AC19" s="174"/>
      <c r="AD19" s="174"/>
      <c r="AE19" s="174"/>
      <c r="AF19" s="174"/>
      <c r="AG19" s="174"/>
      <c r="AH19" s="174"/>
      <c r="AI19" s="174"/>
      <c r="AJ19" s="174"/>
      <c r="AK19" s="174"/>
      <c r="AL19" s="175"/>
      <c r="AM19" s="52"/>
    </row>
    <row r="20" spans="1:39" ht="15.75" thickBot="1">
      <c r="A20" s="72">
        <v>43869</v>
      </c>
      <c r="B20" s="74">
        <f>Parâmetros!K9</f>
        <v>10</v>
      </c>
      <c r="C20" s="97">
        <f>AVERAGE(B181:B204)</f>
        <v>6.333333333333333</v>
      </c>
      <c r="D20" s="101">
        <f t="shared" si="0"/>
        <v>10.133333333333333</v>
      </c>
      <c r="E20" s="60" t="str">
        <f t="shared" si="11"/>
        <v>1</v>
      </c>
      <c r="F20" s="69">
        <f t="shared" si="1"/>
        <v>11.879999999999999</v>
      </c>
      <c r="G20" s="60" t="str">
        <f t="shared" si="12"/>
        <v>0</v>
      </c>
      <c r="H20" s="69">
        <f t="shared" si="2"/>
        <v>12.88000000000001</v>
      </c>
      <c r="I20" s="60" t="str">
        <f t="shared" si="13"/>
        <v>0</v>
      </c>
      <c r="J20" s="69">
        <f t="shared" si="3"/>
        <v>12.506666666666646</v>
      </c>
      <c r="K20" s="60" t="str">
        <f t="shared" si="14"/>
        <v>0</v>
      </c>
      <c r="L20" s="69">
        <f t="shared" si="4"/>
        <v>174.11670480549199</v>
      </c>
      <c r="M20" s="73" t="str">
        <f t="shared" si="15"/>
        <v>0</v>
      </c>
      <c r="N20" s="76">
        <f t="shared" si="5"/>
        <v>10.133333333333333</v>
      </c>
      <c r="O20" s="77">
        <v>60</v>
      </c>
      <c r="Q20" s="71" t="str">
        <f t="shared" si="16"/>
        <v>1</v>
      </c>
      <c r="R20" s="71">
        <f t="shared" si="6"/>
        <v>1</v>
      </c>
      <c r="S20" s="71" t="str">
        <f t="shared" si="17"/>
        <v>0</v>
      </c>
      <c r="T20" s="71">
        <f t="shared" si="7"/>
        <v>0</v>
      </c>
      <c r="U20" s="71" t="str">
        <f t="shared" si="18"/>
        <v>0</v>
      </c>
      <c r="V20" s="71">
        <f t="shared" si="8"/>
        <v>0</v>
      </c>
      <c r="W20" s="71" t="str">
        <f t="shared" si="19"/>
        <v>0</v>
      </c>
      <c r="X20" s="71">
        <f t="shared" si="9"/>
        <v>0</v>
      </c>
      <c r="Y20" s="71" t="str">
        <f t="shared" si="20"/>
        <v>0</v>
      </c>
      <c r="Z20" s="71">
        <f t="shared" si="10"/>
        <v>0</v>
      </c>
      <c r="AA20" s="52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52"/>
    </row>
    <row r="21" spans="1:39" ht="15.75" customHeight="1" thickBot="1">
      <c r="A21" s="72">
        <v>43870</v>
      </c>
      <c r="B21" s="74">
        <f>Parâmetros!K10</f>
        <v>12</v>
      </c>
      <c r="C21" s="97">
        <f>AVERAGE(B205:B228)</f>
        <v>7.416666666666667</v>
      </c>
      <c r="D21" s="101">
        <f t="shared" si="0"/>
        <v>11.866666666666667</v>
      </c>
      <c r="E21" s="60" t="str">
        <f t="shared" si="11"/>
        <v>1</v>
      </c>
      <c r="F21" s="69">
        <f t="shared" si="1"/>
        <v>13.570000000000004</v>
      </c>
      <c r="G21" s="60" t="str">
        <f t="shared" si="12"/>
        <v>0</v>
      </c>
      <c r="H21" s="69">
        <f t="shared" si="2"/>
        <v>14.569999999999993</v>
      </c>
      <c r="I21" s="60" t="str">
        <f t="shared" si="13"/>
        <v>0</v>
      </c>
      <c r="J21" s="69">
        <f t="shared" si="3"/>
        <v>14.218333333333334</v>
      </c>
      <c r="K21" s="60" t="str">
        <f t="shared" si="14"/>
        <v>0</v>
      </c>
      <c r="L21" s="69">
        <f t="shared" si="4"/>
        <v>174.36212814645307</v>
      </c>
      <c r="M21" s="73" t="str">
        <f t="shared" si="15"/>
        <v>0</v>
      </c>
      <c r="N21" s="76">
        <f t="shared" si="5"/>
        <v>11.866666666666667</v>
      </c>
      <c r="O21" s="77">
        <v>60</v>
      </c>
      <c r="Q21" s="71" t="str">
        <f t="shared" si="16"/>
        <v>1</v>
      </c>
      <c r="R21" s="71">
        <f t="shared" si="6"/>
        <v>1</v>
      </c>
      <c r="S21" s="71" t="str">
        <f t="shared" si="17"/>
        <v>0</v>
      </c>
      <c r="T21" s="71">
        <f t="shared" si="7"/>
        <v>0</v>
      </c>
      <c r="U21" s="71" t="str">
        <f t="shared" si="18"/>
        <v>0</v>
      </c>
      <c r="V21" s="71">
        <f t="shared" si="8"/>
        <v>0</v>
      </c>
      <c r="W21" s="71" t="str">
        <f t="shared" si="19"/>
        <v>0</v>
      </c>
      <c r="X21" s="71">
        <f t="shared" si="9"/>
        <v>0</v>
      </c>
      <c r="Y21" s="71" t="str">
        <f t="shared" si="20"/>
        <v>0</v>
      </c>
      <c r="Z21" s="71">
        <f t="shared" si="10"/>
        <v>0</v>
      </c>
      <c r="AA21" s="52"/>
      <c r="AB21" s="176" t="s">
        <v>123</v>
      </c>
      <c r="AC21" s="177"/>
      <c r="AD21" s="177"/>
      <c r="AE21" s="177"/>
      <c r="AF21" s="177"/>
      <c r="AG21" s="177"/>
      <c r="AH21" s="177"/>
      <c r="AI21" s="177"/>
      <c r="AJ21" s="177"/>
      <c r="AK21" s="177"/>
      <c r="AL21" s="178"/>
      <c r="AM21" s="52"/>
    </row>
    <row r="22" spans="1:39">
      <c r="A22" s="72">
        <v>43871</v>
      </c>
      <c r="B22" s="74">
        <f>Parâmetros!K11</f>
        <v>31</v>
      </c>
      <c r="C22" s="97">
        <f>AVERAGE(B229:B252)</f>
        <v>2</v>
      </c>
      <c r="D22" s="101">
        <f t="shared" si="0"/>
        <v>3.2</v>
      </c>
      <c r="E22" s="60" t="str">
        <f t="shared" si="11"/>
        <v>1</v>
      </c>
      <c r="F22" s="69">
        <f t="shared" si="1"/>
        <v>5.1199999999999974</v>
      </c>
      <c r="G22" s="60" t="str">
        <f t="shared" si="12"/>
        <v>0</v>
      </c>
      <c r="H22" s="69">
        <f t="shared" si="2"/>
        <v>6.1200000000000045</v>
      </c>
      <c r="I22" s="60" t="str">
        <f t="shared" si="13"/>
        <v>0</v>
      </c>
      <c r="J22" s="69">
        <f t="shared" si="3"/>
        <v>5.6599999999999966</v>
      </c>
      <c r="K22" s="60" t="str">
        <f t="shared" si="14"/>
        <v>0</v>
      </c>
      <c r="L22" s="69">
        <f t="shared" si="4"/>
        <v>173.13501144164761</v>
      </c>
      <c r="M22" s="73" t="str">
        <f t="shared" si="15"/>
        <v>0</v>
      </c>
      <c r="N22" s="76">
        <f t="shared" si="5"/>
        <v>3.2</v>
      </c>
      <c r="O22" s="77">
        <v>60</v>
      </c>
      <c r="Q22" s="71" t="str">
        <f t="shared" si="16"/>
        <v>1</v>
      </c>
      <c r="R22" s="71">
        <f t="shared" si="6"/>
        <v>1</v>
      </c>
      <c r="S22" s="71" t="str">
        <f t="shared" si="17"/>
        <v>0</v>
      </c>
      <c r="T22" s="71">
        <f t="shared" si="7"/>
        <v>0</v>
      </c>
      <c r="U22" s="71" t="str">
        <f t="shared" si="18"/>
        <v>0</v>
      </c>
      <c r="V22" s="71">
        <f t="shared" si="8"/>
        <v>0</v>
      </c>
      <c r="W22" s="71" t="str">
        <f t="shared" si="19"/>
        <v>0</v>
      </c>
      <c r="X22" s="71">
        <f t="shared" si="9"/>
        <v>0</v>
      </c>
      <c r="Y22" s="71" t="str">
        <f t="shared" si="20"/>
        <v>0</v>
      </c>
      <c r="Z22" s="71">
        <f t="shared" si="10"/>
        <v>0</v>
      </c>
      <c r="AA22" s="52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52"/>
    </row>
    <row r="23" spans="1:39">
      <c r="A23" s="72">
        <v>43872</v>
      </c>
      <c r="B23" s="74">
        <f>Parâmetros!K12</f>
        <v>3</v>
      </c>
      <c r="C23" s="97">
        <f>AVERAGE(B253:B276)</f>
        <v>5.666666666666667</v>
      </c>
      <c r="D23" s="101">
        <f t="shared" si="0"/>
        <v>9.0666666666666664</v>
      </c>
      <c r="E23" s="60" t="str">
        <f t="shared" si="11"/>
        <v>1</v>
      </c>
      <c r="F23" s="69">
        <f t="shared" si="1"/>
        <v>10.84</v>
      </c>
      <c r="G23" s="60" t="str">
        <f t="shared" si="12"/>
        <v>0</v>
      </c>
      <c r="H23" s="69">
        <f t="shared" si="2"/>
        <v>11.840000000000003</v>
      </c>
      <c r="I23" s="60" t="str">
        <f t="shared" si="13"/>
        <v>0</v>
      </c>
      <c r="J23" s="69">
        <f t="shared" si="3"/>
        <v>11.453333333333347</v>
      </c>
      <c r="K23" s="60" t="str">
        <f t="shared" si="14"/>
        <v>0</v>
      </c>
      <c r="L23" s="69">
        <f t="shared" si="4"/>
        <v>173.96567505720824</v>
      </c>
      <c r="M23" s="73" t="str">
        <f t="shared" si="15"/>
        <v>0</v>
      </c>
      <c r="N23" s="76">
        <f t="shared" si="5"/>
        <v>9.0666666666666664</v>
      </c>
      <c r="O23" s="77">
        <v>60</v>
      </c>
      <c r="Q23" s="71" t="str">
        <f t="shared" si="16"/>
        <v>1</v>
      </c>
      <c r="R23" s="71">
        <f t="shared" si="6"/>
        <v>1</v>
      </c>
      <c r="S23" s="71" t="str">
        <f t="shared" si="17"/>
        <v>0</v>
      </c>
      <c r="T23" s="71">
        <f t="shared" si="7"/>
        <v>0</v>
      </c>
      <c r="U23" s="71" t="str">
        <f t="shared" si="18"/>
        <v>0</v>
      </c>
      <c r="V23" s="71">
        <f t="shared" si="8"/>
        <v>0</v>
      </c>
      <c r="W23" s="71" t="str">
        <f t="shared" si="19"/>
        <v>0</v>
      </c>
      <c r="X23" s="71">
        <f t="shared" si="9"/>
        <v>0</v>
      </c>
      <c r="Y23" s="71" t="str">
        <f t="shared" si="20"/>
        <v>0</v>
      </c>
      <c r="Z23" s="71">
        <f t="shared" si="10"/>
        <v>0</v>
      </c>
      <c r="AA23" s="52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52"/>
    </row>
    <row r="24" spans="1:39">
      <c r="A24" s="72">
        <v>43873</v>
      </c>
      <c r="B24" s="74">
        <f>Parâmetros!K13</f>
        <v>1</v>
      </c>
      <c r="C24" s="97">
        <f>AVERAGE(B277:B300)</f>
        <v>3.25</v>
      </c>
      <c r="D24" s="101">
        <f t="shared" si="0"/>
        <v>5.2</v>
      </c>
      <c r="E24" s="60" t="str">
        <f t="shared" si="11"/>
        <v>1</v>
      </c>
      <c r="F24" s="69">
        <f t="shared" si="1"/>
        <v>7.07</v>
      </c>
      <c r="G24" s="60" t="str">
        <f t="shared" si="12"/>
        <v>0</v>
      </c>
      <c r="H24" s="69">
        <f t="shared" si="2"/>
        <v>8.0699999999999932</v>
      </c>
      <c r="I24" s="60" t="str">
        <f t="shared" si="13"/>
        <v>0</v>
      </c>
      <c r="J24" s="69">
        <f t="shared" si="3"/>
        <v>7.6349999999999909</v>
      </c>
      <c r="K24" s="60" t="str">
        <f t="shared" si="14"/>
        <v>0</v>
      </c>
      <c r="L24" s="69">
        <f t="shared" si="4"/>
        <v>173.41819221967964</v>
      </c>
      <c r="M24" s="73" t="str">
        <f t="shared" si="15"/>
        <v>0</v>
      </c>
      <c r="N24" s="76">
        <f t="shared" si="5"/>
        <v>5.2</v>
      </c>
      <c r="O24" s="77">
        <v>60</v>
      </c>
      <c r="Q24" s="71" t="str">
        <f t="shared" si="16"/>
        <v>1</v>
      </c>
      <c r="R24" s="71">
        <f t="shared" si="6"/>
        <v>1</v>
      </c>
      <c r="S24" s="71" t="str">
        <f t="shared" si="17"/>
        <v>0</v>
      </c>
      <c r="T24" s="71">
        <f t="shared" si="7"/>
        <v>0</v>
      </c>
      <c r="U24" s="71" t="str">
        <f t="shared" si="18"/>
        <v>0</v>
      </c>
      <c r="V24" s="71">
        <f t="shared" si="8"/>
        <v>0</v>
      </c>
      <c r="W24" s="71" t="str">
        <f t="shared" si="19"/>
        <v>0</v>
      </c>
      <c r="X24" s="71">
        <f t="shared" si="9"/>
        <v>0</v>
      </c>
      <c r="Y24" s="71" t="str">
        <f t="shared" si="20"/>
        <v>0</v>
      </c>
      <c r="Z24" s="71">
        <f t="shared" si="10"/>
        <v>0</v>
      </c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</row>
    <row r="25" spans="1:39">
      <c r="A25" s="72">
        <v>43874</v>
      </c>
      <c r="B25" s="74">
        <f>Parâmetros!K14</f>
        <v>2</v>
      </c>
      <c r="C25" s="97">
        <f>AVERAGE(B301:B324)</f>
        <v>3.625</v>
      </c>
      <c r="D25" s="101">
        <f t="shared" si="0"/>
        <v>5.8</v>
      </c>
      <c r="E25" s="60" t="str">
        <f t="shared" si="11"/>
        <v>1</v>
      </c>
      <c r="F25" s="69">
        <f t="shared" si="1"/>
        <v>7.6550000000000011</v>
      </c>
      <c r="G25" s="60" t="str">
        <f t="shared" si="12"/>
        <v>0</v>
      </c>
      <c r="H25" s="69">
        <f t="shared" si="2"/>
        <v>8.6550000000000011</v>
      </c>
      <c r="I25" s="60" t="str">
        <f t="shared" si="13"/>
        <v>0</v>
      </c>
      <c r="J25" s="69">
        <f t="shared" si="3"/>
        <v>8.2275000000000063</v>
      </c>
      <c r="K25" s="60" t="str">
        <f t="shared" si="14"/>
        <v>0</v>
      </c>
      <c r="L25" s="69">
        <f t="shared" si="4"/>
        <v>173.50314645308924</v>
      </c>
      <c r="M25" s="73" t="str">
        <f t="shared" si="15"/>
        <v>0</v>
      </c>
      <c r="N25" s="76">
        <f t="shared" si="5"/>
        <v>5.8</v>
      </c>
      <c r="O25" s="77">
        <v>60</v>
      </c>
      <c r="Q25" s="71" t="str">
        <f t="shared" si="16"/>
        <v>1</v>
      </c>
      <c r="R25" s="71">
        <f t="shared" si="6"/>
        <v>1</v>
      </c>
      <c r="S25" s="71" t="str">
        <f t="shared" si="17"/>
        <v>0</v>
      </c>
      <c r="T25" s="71">
        <f t="shared" si="7"/>
        <v>0</v>
      </c>
      <c r="U25" s="71" t="str">
        <f t="shared" si="18"/>
        <v>0</v>
      </c>
      <c r="V25" s="71">
        <f t="shared" si="8"/>
        <v>0</v>
      </c>
      <c r="W25" s="71" t="str">
        <f t="shared" si="19"/>
        <v>0</v>
      </c>
      <c r="X25" s="71">
        <f t="shared" si="9"/>
        <v>0</v>
      </c>
      <c r="Y25" s="71" t="str">
        <f t="shared" si="20"/>
        <v>0</v>
      </c>
      <c r="Z25" s="71">
        <f t="shared" si="10"/>
        <v>0</v>
      </c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</row>
    <row r="26" spans="1:39">
      <c r="A26" s="72">
        <v>43875</v>
      </c>
      <c r="B26" s="74">
        <f>Parâmetros!K15</f>
        <v>2</v>
      </c>
      <c r="C26" s="97">
        <f>AVERAGE(B325:B348)</f>
        <v>4.666666666666667</v>
      </c>
      <c r="D26" s="101">
        <f t="shared" si="0"/>
        <v>7.4666666666666668</v>
      </c>
      <c r="E26" s="60" t="str">
        <f t="shared" si="11"/>
        <v>1</v>
      </c>
      <c r="F26" s="69">
        <f t="shared" si="1"/>
        <v>9.2800000000000047</v>
      </c>
      <c r="G26" s="60" t="str">
        <f t="shared" si="12"/>
        <v>0</v>
      </c>
      <c r="H26" s="69">
        <f t="shared" si="2"/>
        <v>10.280000000000001</v>
      </c>
      <c r="I26" s="60" t="str">
        <f t="shared" si="13"/>
        <v>0</v>
      </c>
      <c r="J26" s="69">
        <f t="shared" si="3"/>
        <v>9.8733333333333491</v>
      </c>
      <c r="K26" s="60" t="str">
        <f t="shared" si="14"/>
        <v>0</v>
      </c>
      <c r="L26" s="69">
        <f t="shared" si="4"/>
        <v>173.73913043478262</v>
      </c>
      <c r="M26" s="73" t="str">
        <f t="shared" si="15"/>
        <v>0</v>
      </c>
      <c r="N26" s="76">
        <f t="shared" si="5"/>
        <v>7.4666666666666668</v>
      </c>
      <c r="O26" s="77">
        <v>60</v>
      </c>
      <c r="Q26" s="71" t="str">
        <f t="shared" si="16"/>
        <v>1</v>
      </c>
      <c r="R26" s="71">
        <f t="shared" si="6"/>
        <v>1</v>
      </c>
      <c r="S26" s="71" t="str">
        <f t="shared" si="17"/>
        <v>0</v>
      </c>
      <c r="T26" s="71">
        <f t="shared" si="7"/>
        <v>0</v>
      </c>
      <c r="U26" s="71" t="str">
        <f t="shared" si="18"/>
        <v>0</v>
      </c>
      <c r="V26" s="71">
        <f t="shared" si="8"/>
        <v>0</v>
      </c>
      <c r="W26" s="71" t="str">
        <f t="shared" si="19"/>
        <v>0</v>
      </c>
      <c r="X26" s="71">
        <f t="shared" si="9"/>
        <v>0</v>
      </c>
      <c r="Y26" s="71" t="str">
        <f t="shared" si="20"/>
        <v>0</v>
      </c>
      <c r="Z26" s="71">
        <f t="shared" si="10"/>
        <v>0</v>
      </c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</row>
    <row r="27" spans="1:39">
      <c r="A27" s="72">
        <v>43876</v>
      </c>
      <c r="B27" s="74">
        <f>Parâmetros!K16</f>
        <v>5</v>
      </c>
      <c r="C27" s="97">
        <f>AVERAGE(B349:B372)</f>
        <v>4.625</v>
      </c>
      <c r="D27" s="101">
        <f t="shared" si="0"/>
        <v>7.4</v>
      </c>
      <c r="E27" s="60" t="str">
        <f t="shared" si="11"/>
        <v>1</v>
      </c>
      <c r="F27" s="69">
        <f t="shared" si="1"/>
        <v>9.2150000000000034</v>
      </c>
      <c r="G27" s="60" t="str">
        <f t="shared" si="12"/>
        <v>0</v>
      </c>
      <c r="H27" s="69">
        <f t="shared" si="2"/>
        <v>10.215000000000003</v>
      </c>
      <c r="I27" s="60" t="str">
        <f t="shared" si="13"/>
        <v>0</v>
      </c>
      <c r="J27" s="69">
        <f t="shared" si="3"/>
        <v>9.8075000000000045</v>
      </c>
      <c r="K27" s="60" t="str">
        <f t="shared" si="14"/>
        <v>0</v>
      </c>
      <c r="L27" s="69">
        <f t="shared" si="4"/>
        <v>173.72969107551486</v>
      </c>
      <c r="M27" s="73" t="str">
        <f t="shared" si="15"/>
        <v>0</v>
      </c>
      <c r="N27" s="76">
        <f t="shared" si="5"/>
        <v>7.4</v>
      </c>
      <c r="O27" s="77">
        <v>60</v>
      </c>
      <c r="Q27" s="71" t="str">
        <f t="shared" si="16"/>
        <v>1</v>
      </c>
      <c r="R27" s="71">
        <f t="shared" si="6"/>
        <v>1</v>
      </c>
      <c r="S27" s="71" t="str">
        <f t="shared" si="17"/>
        <v>0</v>
      </c>
      <c r="T27" s="71">
        <f t="shared" si="7"/>
        <v>0</v>
      </c>
      <c r="U27" s="71" t="str">
        <f t="shared" si="18"/>
        <v>0</v>
      </c>
      <c r="V27" s="71">
        <f t="shared" si="8"/>
        <v>0</v>
      </c>
      <c r="W27" s="71" t="str">
        <f t="shared" si="19"/>
        <v>0</v>
      </c>
      <c r="X27" s="71">
        <f t="shared" si="9"/>
        <v>0</v>
      </c>
      <c r="Y27" s="71" t="str">
        <f t="shared" si="20"/>
        <v>0</v>
      </c>
      <c r="Z27" s="71">
        <f t="shared" si="10"/>
        <v>0</v>
      </c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</row>
    <row r="28" spans="1:39">
      <c r="A28" s="72">
        <v>43877</v>
      </c>
      <c r="B28" s="74">
        <f>Parâmetros!K17</f>
        <v>3</v>
      </c>
      <c r="C28" s="97">
        <f>AVERAGE(B373:B396)</f>
        <v>6.625</v>
      </c>
      <c r="D28" s="101">
        <f t="shared" si="0"/>
        <v>10.600000000000001</v>
      </c>
      <c r="E28" s="60" t="str">
        <f t="shared" si="11"/>
        <v>1</v>
      </c>
      <c r="F28" s="69">
        <f t="shared" si="1"/>
        <v>12.335000000000001</v>
      </c>
      <c r="G28" s="60" t="str">
        <f t="shared" si="12"/>
        <v>0</v>
      </c>
      <c r="H28" s="69">
        <f t="shared" si="2"/>
        <v>13.334999999999994</v>
      </c>
      <c r="I28" s="60" t="str">
        <f t="shared" si="13"/>
        <v>0</v>
      </c>
      <c r="J28" s="69">
        <f t="shared" si="3"/>
        <v>12.967500000000001</v>
      </c>
      <c r="K28" s="60" t="str">
        <f t="shared" si="14"/>
        <v>0</v>
      </c>
      <c r="L28" s="69">
        <f t="shared" si="4"/>
        <v>174.18278032036613</v>
      </c>
      <c r="M28" s="73" t="str">
        <f t="shared" si="15"/>
        <v>0</v>
      </c>
      <c r="N28" s="76">
        <f t="shared" si="5"/>
        <v>10.600000000000001</v>
      </c>
      <c r="O28" s="77">
        <v>60</v>
      </c>
      <c r="Q28" s="71" t="str">
        <f t="shared" si="16"/>
        <v>1</v>
      </c>
      <c r="R28" s="71">
        <f t="shared" si="6"/>
        <v>1</v>
      </c>
      <c r="S28" s="71" t="str">
        <f t="shared" si="17"/>
        <v>0</v>
      </c>
      <c r="T28" s="71">
        <f t="shared" si="7"/>
        <v>0</v>
      </c>
      <c r="U28" s="71" t="str">
        <f t="shared" si="18"/>
        <v>0</v>
      </c>
      <c r="V28" s="71">
        <f t="shared" si="8"/>
        <v>0</v>
      </c>
      <c r="W28" s="71" t="str">
        <f t="shared" si="19"/>
        <v>0</v>
      </c>
      <c r="X28" s="71">
        <f t="shared" si="9"/>
        <v>0</v>
      </c>
      <c r="Y28" s="71" t="str">
        <f t="shared" si="20"/>
        <v>0</v>
      </c>
      <c r="Z28" s="71">
        <f t="shared" si="10"/>
        <v>0</v>
      </c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</row>
    <row r="29" spans="1:39">
      <c r="A29" s="72">
        <v>43878</v>
      </c>
      <c r="B29" s="74">
        <f>Parâmetros!K18</f>
        <v>0</v>
      </c>
      <c r="C29" s="97">
        <f>AVERAGE(B397:B420)</f>
        <v>5</v>
      </c>
      <c r="D29" s="101">
        <f t="shared" si="0"/>
        <v>8</v>
      </c>
      <c r="E29" s="60" t="str">
        <f t="shared" si="11"/>
        <v>1</v>
      </c>
      <c r="F29" s="69">
        <f t="shared" si="1"/>
        <v>9.7999999999999972</v>
      </c>
      <c r="G29" s="60" t="str">
        <f t="shared" si="12"/>
        <v>0</v>
      </c>
      <c r="H29" s="69">
        <f t="shared" si="2"/>
        <v>10.799999999999997</v>
      </c>
      <c r="I29" s="60" t="str">
        <f t="shared" si="13"/>
        <v>0</v>
      </c>
      <c r="J29" s="69">
        <f t="shared" si="3"/>
        <v>10.400000000000006</v>
      </c>
      <c r="K29" s="60" t="str">
        <f t="shared" si="14"/>
        <v>0</v>
      </c>
      <c r="L29" s="69">
        <f t="shared" si="4"/>
        <v>173.81464530892447</v>
      </c>
      <c r="M29" s="73" t="str">
        <f t="shared" si="15"/>
        <v>0</v>
      </c>
      <c r="N29" s="76">
        <f t="shared" si="5"/>
        <v>8</v>
      </c>
      <c r="O29" s="77">
        <v>60</v>
      </c>
      <c r="Q29" s="71" t="str">
        <f t="shared" si="16"/>
        <v>1</v>
      </c>
      <c r="R29" s="71">
        <f t="shared" si="6"/>
        <v>1</v>
      </c>
      <c r="S29" s="71" t="str">
        <f t="shared" si="17"/>
        <v>0</v>
      </c>
      <c r="T29" s="71">
        <f t="shared" si="7"/>
        <v>0</v>
      </c>
      <c r="U29" s="71" t="str">
        <f t="shared" si="18"/>
        <v>0</v>
      </c>
      <c r="V29" s="71">
        <f t="shared" si="8"/>
        <v>0</v>
      </c>
      <c r="W29" s="71" t="str">
        <f t="shared" si="19"/>
        <v>0</v>
      </c>
      <c r="X29" s="71">
        <f t="shared" si="9"/>
        <v>0</v>
      </c>
      <c r="Y29" s="71" t="str">
        <f t="shared" si="20"/>
        <v>0</v>
      </c>
      <c r="Z29" s="71">
        <f t="shared" si="10"/>
        <v>0</v>
      </c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</row>
    <row r="30" spans="1:39">
      <c r="A30" s="72">
        <v>43879</v>
      </c>
      <c r="B30" s="74">
        <f>Parâmetros!K19</f>
        <v>0</v>
      </c>
      <c r="C30" s="97">
        <f>AVERAGE(B421:B444)</f>
        <v>1.9166666666666667</v>
      </c>
      <c r="D30" s="101">
        <f t="shared" si="0"/>
        <v>3.0666666666666669</v>
      </c>
      <c r="E30" s="60" t="str">
        <f t="shared" si="11"/>
        <v>1</v>
      </c>
      <c r="F30" s="69">
        <f t="shared" si="1"/>
        <v>4.990000000000002</v>
      </c>
      <c r="G30" s="60" t="str">
        <f t="shared" si="12"/>
        <v>0</v>
      </c>
      <c r="H30" s="69">
        <f t="shared" si="2"/>
        <v>5.9899999999999949</v>
      </c>
      <c r="I30" s="60" t="str">
        <f t="shared" si="13"/>
        <v>0</v>
      </c>
      <c r="J30" s="69">
        <f t="shared" si="3"/>
        <v>5.528333333333336</v>
      </c>
      <c r="K30" s="60" t="str">
        <f t="shared" si="14"/>
        <v>0</v>
      </c>
      <c r="L30" s="69">
        <f t="shared" si="4"/>
        <v>173.11613272311212</v>
      </c>
      <c r="M30" s="73" t="str">
        <f t="shared" si="15"/>
        <v>0</v>
      </c>
      <c r="N30" s="76">
        <f t="shared" si="5"/>
        <v>3.0666666666666669</v>
      </c>
      <c r="O30" s="77">
        <v>60</v>
      </c>
      <c r="Q30" s="71" t="str">
        <f t="shared" si="16"/>
        <v>1</v>
      </c>
      <c r="R30" s="71">
        <f t="shared" si="6"/>
        <v>1</v>
      </c>
      <c r="S30" s="71" t="str">
        <f t="shared" si="17"/>
        <v>0</v>
      </c>
      <c r="T30" s="71">
        <f t="shared" si="7"/>
        <v>0</v>
      </c>
      <c r="U30" s="71" t="str">
        <f t="shared" si="18"/>
        <v>0</v>
      </c>
      <c r="V30" s="71">
        <f t="shared" si="8"/>
        <v>0</v>
      </c>
      <c r="W30" s="71" t="str">
        <f t="shared" si="19"/>
        <v>0</v>
      </c>
      <c r="X30" s="71">
        <f t="shared" si="9"/>
        <v>0</v>
      </c>
      <c r="Y30" s="71" t="str">
        <f t="shared" si="20"/>
        <v>0</v>
      </c>
      <c r="Z30" s="71">
        <f t="shared" si="10"/>
        <v>0</v>
      </c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</row>
    <row r="31" spans="1:39">
      <c r="A31" s="72">
        <v>43880</v>
      </c>
      <c r="B31" s="74">
        <f>Parâmetros!K20</f>
        <v>0</v>
      </c>
      <c r="C31" s="97">
        <f>AVERAGE(B445:B468)</f>
        <v>1.75</v>
      </c>
      <c r="D31" s="101">
        <f t="shared" si="0"/>
        <v>2.8000000000000003</v>
      </c>
      <c r="E31" s="60" t="str">
        <f t="shared" si="11"/>
        <v>1</v>
      </c>
      <c r="F31" s="69">
        <f t="shared" si="1"/>
        <v>4.7299999999999969</v>
      </c>
      <c r="G31" s="60" t="str">
        <f t="shared" si="12"/>
        <v>0</v>
      </c>
      <c r="H31" s="69">
        <f t="shared" si="2"/>
        <v>5.730000000000004</v>
      </c>
      <c r="I31" s="60" t="str">
        <f t="shared" si="13"/>
        <v>0</v>
      </c>
      <c r="J31" s="69">
        <f t="shared" si="3"/>
        <v>5.2650000000000006</v>
      </c>
      <c r="K31" s="60" t="str">
        <f t="shared" si="14"/>
        <v>0</v>
      </c>
      <c r="L31" s="69">
        <f t="shared" si="4"/>
        <v>173.07837528604119</v>
      </c>
      <c r="M31" s="73" t="str">
        <f t="shared" si="15"/>
        <v>0</v>
      </c>
      <c r="N31" s="76">
        <f t="shared" si="5"/>
        <v>2.8000000000000003</v>
      </c>
      <c r="O31" s="77">
        <v>60</v>
      </c>
      <c r="Q31" s="71" t="str">
        <f t="shared" si="16"/>
        <v>1</v>
      </c>
      <c r="R31" s="71">
        <f t="shared" si="6"/>
        <v>1</v>
      </c>
      <c r="S31" s="71" t="str">
        <f t="shared" si="17"/>
        <v>0</v>
      </c>
      <c r="T31" s="71">
        <f t="shared" si="7"/>
        <v>0</v>
      </c>
      <c r="U31" s="71" t="str">
        <f t="shared" si="18"/>
        <v>0</v>
      </c>
      <c r="V31" s="71">
        <f t="shared" si="8"/>
        <v>0</v>
      </c>
      <c r="W31" s="71" t="str">
        <f t="shared" si="19"/>
        <v>0</v>
      </c>
      <c r="X31" s="71">
        <f t="shared" si="9"/>
        <v>0</v>
      </c>
      <c r="Y31" s="71" t="str">
        <f t="shared" si="20"/>
        <v>0</v>
      </c>
      <c r="Z31" s="71">
        <f t="shared" si="10"/>
        <v>0</v>
      </c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</row>
    <row r="32" spans="1:39">
      <c r="A32" s="72">
        <v>43881</v>
      </c>
      <c r="B32" s="74">
        <f>Parâmetros!K21</f>
        <v>0</v>
      </c>
      <c r="C32" s="97">
        <f>AVERAGE(B469:B492)</f>
        <v>2.1666666666666665</v>
      </c>
      <c r="D32" s="101">
        <f t="shared" si="0"/>
        <v>3.4666666666666663</v>
      </c>
      <c r="E32" s="60" t="str">
        <f t="shared" si="11"/>
        <v>1</v>
      </c>
      <c r="F32" s="69">
        <f t="shared" si="1"/>
        <v>5.3800000000000026</v>
      </c>
      <c r="G32" s="60" t="str">
        <f t="shared" si="12"/>
        <v>0</v>
      </c>
      <c r="H32" s="69">
        <f t="shared" si="2"/>
        <v>6.3799999999999955</v>
      </c>
      <c r="I32" s="60" t="str">
        <f t="shared" si="13"/>
        <v>0</v>
      </c>
      <c r="J32" s="69">
        <f t="shared" si="3"/>
        <v>5.9233333333333462</v>
      </c>
      <c r="K32" s="60" t="str">
        <f t="shared" si="14"/>
        <v>0</v>
      </c>
      <c r="L32" s="69">
        <f t="shared" si="4"/>
        <v>173.17276887871853</v>
      </c>
      <c r="M32" s="73" t="str">
        <f t="shared" si="15"/>
        <v>0</v>
      </c>
      <c r="N32" s="76">
        <f t="shared" si="5"/>
        <v>3.4666666666666663</v>
      </c>
      <c r="O32" s="77">
        <v>60</v>
      </c>
      <c r="Q32" s="71" t="str">
        <f t="shared" si="16"/>
        <v>1</v>
      </c>
      <c r="R32" s="71">
        <f t="shared" si="6"/>
        <v>1</v>
      </c>
      <c r="S32" s="71" t="str">
        <f t="shared" si="17"/>
        <v>0</v>
      </c>
      <c r="T32" s="71">
        <f t="shared" si="7"/>
        <v>0</v>
      </c>
      <c r="U32" s="71" t="str">
        <f t="shared" si="18"/>
        <v>0</v>
      </c>
      <c r="V32" s="71">
        <f t="shared" si="8"/>
        <v>0</v>
      </c>
      <c r="W32" s="71" t="str">
        <f t="shared" si="19"/>
        <v>0</v>
      </c>
      <c r="X32" s="71">
        <f t="shared" si="9"/>
        <v>0</v>
      </c>
      <c r="Y32" s="71" t="str">
        <f t="shared" si="20"/>
        <v>0</v>
      </c>
      <c r="Z32" s="71">
        <f t="shared" si="10"/>
        <v>0</v>
      </c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</row>
    <row r="33" spans="1:39">
      <c r="A33" s="72">
        <v>43882</v>
      </c>
      <c r="B33" s="74">
        <f>Parâmetros!K22</f>
        <v>0</v>
      </c>
      <c r="C33" s="97">
        <f>AVERAGE(B493:B516)</f>
        <v>7.041666666666667</v>
      </c>
      <c r="D33" s="101">
        <f t="shared" si="0"/>
        <v>11.266666666666667</v>
      </c>
      <c r="E33" s="60" t="str">
        <f t="shared" si="11"/>
        <v>1</v>
      </c>
      <c r="F33" s="69">
        <f t="shared" si="1"/>
        <v>12.985000000000003</v>
      </c>
      <c r="G33" s="60" t="str">
        <f t="shared" si="12"/>
        <v>0</v>
      </c>
      <c r="H33" s="69">
        <f t="shared" si="2"/>
        <v>13.984999999999999</v>
      </c>
      <c r="I33" s="60" t="str">
        <f t="shared" si="13"/>
        <v>0</v>
      </c>
      <c r="J33" s="69">
        <f t="shared" si="3"/>
        <v>13.625833333333333</v>
      </c>
      <c r="K33" s="60" t="str">
        <f t="shared" si="14"/>
        <v>0</v>
      </c>
      <c r="L33" s="69">
        <f t="shared" si="4"/>
        <v>174.27717391304347</v>
      </c>
      <c r="M33" s="73" t="str">
        <f t="shared" si="15"/>
        <v>0</v>
      </c>
      <c r="N33" s="76">
        <f t="shared" si="5"/>
        <v>11.266666666666667</v>
      </c>
      <c r="O33" s="77">
        <v>60</v>
      </c>
      <c r="Q33" s="71" t="str">
        <f t="shared" si="16"/>
        <v>1</v>
      </c>
      <c r="R33" s="71">
        <f t="shared" si="6"/>
        <v>1</v>
      </c>
      <c r="S33" s="71" t="str">
        <f t="shared" si="17"/>
        <v>0</v>
      </c>
      <c r="T33" s="71">
        <f t="shared" si="7"/>
        <v>0</v>
      </c>
      <c r="U33" s="71" t="str">
        <f t="shared" si="18"/>
        <v>0</v>
      </c>
      <c r="V33" s="71">
        <f t="shared" si="8"/>
        <v>0</v>
      </c>
      <c r="W33" s="71" t="str">
        <f t="shared" si="19"/>
        <v>0</v>
      </c>
      <c r="X33" s="71">
        <f t="shared" si="9"/>
        <v>0</v>
      </c>
      <c r="Y33" s="71" t="str">
        <f t="shared" si="20"/>
        <v>0</v>
      </c>
      <c r="Z33" s="71">
        <f t="shared" si="10"/>
        <v>0</v>
      </c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</row>
    <row r="34" spans="1:39">
      <c r="A34" s="72">
        <v>43883</v>
      </c>
      <c r="B34" s="74">
        <f>Parâmetros!K23</f>
        <v>0</v>
      </c>
      <c r="C34" s="97">
        <f>AVERAGE(B517:B540)</f>
        <v>11.333333333333334</v>
      </c>
      <c r="D34" s="101">
        <f t="shared" si="0"/>
        <v>18.133333333333333</v>
      </c>
      <c r="E34" s="60" t="str">
        <f t="shared" si="11"/>
        <v>1</v>
      </c>
      <c r="F34" s="69">
        <f t="shared" si="1"/>
        <v>19.68</v>
      </c>
      <c r="G34" s="60" t="str">
        <f t="shared" si="12"/>
        <v>0</v>
      </c>
      <c r="H34" s="69">
        <f t="shared" si="2"/>
        <v>20.68</v>
      </c>
      <c r="I34" s="60" t="str">
        <f t="shared" si="13"/>
        <v>0</v>
      </c>
      <c r="J34" s="69">
        <f t="shared" si="3"/>
        <v>20.40666666666668</v>
      </c>
      <c r="K34" s="60" t="str">
        <f t="shared" si="14"/>
        <v>0</v>
      </c>
      <c r="L34" s="69">
        <f t="shared" si="4"/>
        <v>175.24942791762015</v>
      </c>
      <c r="M34" s="73" t="str">
        <f t="shared" si="15"/>
        <v>0</v>
      </c>
      <c r="N34" s="76">
        <f t="shared" si="5"/>
        <v>18.133333333333333</v>
      </c>
      <c r="O34" s="77">
        <v>60</v>
      </c>
      <c r="Q34" s="71" t="str">
        <f t="shared" si="16"/>
        <v>1</v>
      </c>
      <c r="R34" s="71">
        <f t="shared" si="6"/>
        <v>1</v>
      </c>
      <c r="S34" s="71" t="str">
        <f t="shared" si="17"/>
        <v>0</v>
      </c>
      <c r="T34" s="71">
        <f t="shared" si="7"/>
        <v>0</v>
      </c>
      <c r="U34" s="71" t="str">
        <f t="shared" si="18"/>
        <v>0</v>
      </c>
      <c r="V34" s="71">
        <f t="shared" si="8"/>
        <v>0</v>
      </c>
      <c r="W34" s="71" t="str">
        <f t="shared" si="19"/>
        <v>0</v>
      </c>
      <c r="X34" s="71">
        <f t="shared" si="9"/>
        <v>0</v>
      </c>
      <c r="Y34" s="71" t="str">
        <f t="shared" si="20"/>
        <v>0</v>
      </c>
      <c r="Z34" s="71">
        <f t="shared" si="10"/>
        <v>0</v>
      </c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</row>
    <row r="35" spans="1:39">
      <c r="A35" s="72">
        <v>43884</v>
      </c>
      <c r="B35" s="74">
        <f>Parâmetros!K24</f>
        <v>2</v>
      </c>
      <c r="C35" s="97">
        <f>AVERAGE(B541:B564)</f>
        <v>14.291666666666666</v>
      </c>
      <c r="D35" s="101">
        <f t="shared" si="0"/>
        <v>22.866666666666667</v>
      </c>
      <c r="E35" s="60" t="str">
        <f t="shared" si="11"/>
        <v>1</v>
      </c>
      <c r="F35" s="69">
        <f t="shared" si="1"/>
        <v>24.294999999999998</v>
      </c>
      <c r="G35" s="60" t="str">
        <f t="shared" si="12"/>
        <v>0</v>
      </c>
      <c r="H35" s="69">
        <f t="shared" si="2"/>
        <v>25.294999999999995</v>
      </c>
      <c r="I35" s="60" t="str">
        <f t="shared" si="13"/>
        <v>0</v>
      </c>
      <c r="J35" s="69">
        <f t="shared" si="3"/>
        <v>25.080833333333331</v>
      </c>
      <c r="K35" s="60" t="str">
        <f t="shared" si="14"/>
        <v>0</v>
      </c>
      <c r="L35" s="69">
        <f t="shared" si="4"/>
        <v>175.91962242562929</v>
      </c>
      <c r="M35" s="73" t="str">
        <f t="shared" si="15"/>
        <v>0</v>
      </c>
      <c r="N35" s="76">
        <f t="shared" si="5"/>
        <v>22.866666666666667</v>
      </c>
      <c r="O35" s="77">
        <v>60</v>
      </c>
      <c r="Q35" s="71" t="str">
        <f t="shared" si="16"/>
        <v>1</v>
      </c>
      <c r="R35" s="71">
        <f t="shared" si="6"/>
        <v>1</v>
      </c>
      <c r="S35" s="71" t="str">
        <f t="shared" si="17"/>
        <v>0</v>
      </c>
      <c r="T35" s="71">
        <f t="shared" si="7"/>
        <v>0</v>
      </c>
      <c r="U35" s="71" t="str">
        <f t="shared" si="18"/>
        <v>0</v>
      </c>
      <c r="V35" s="71">
        <f t="shared" si="8"/>
        <v>0</v>
      </c>
      <c r="W35" s="71" t="str">
        <f t="shared" si="19"/>
        <v>0</v>
      </c>
      <c r="X35" s="71">
        <f t="shared" si="9"/>
        <v>0</v>
      </c>
      <c r="Y35" s="71" t="str">
        <f t="shared" si="20"/>
        <v>0</v>
      </c>
      <c r="Z35" s="71">
        <f t="shared" si="10"/>
        <v>0</v>
      </c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</row>
    <row r="36" spans="1:39">
      <c r="A36" s="72">
        <v>43885</v>
      </c>
      <c r="B36" s="74">
        <f>Parâmetros!K25</f>
        <v>0</v>
      </c>
      <c r="C36" s="97">
        <f>AVERAGE(B565:B588)</f>
        <v>9.1666666666666661</v>
      </c>
      <c r="D36" s="101">
        <f t="shared" si="0"/>
        <v>14.666666666666666</v>
      </c>
      <c r="E36" s="60" t="str">
        <f t="shared" si="11"/>
        <v>1</v>
      </c>
      <c r="F36" s="69">
        <f t="shared" si="1"/>
        <v>16.3</v>
      </c>
      <c r="G36" s="60" t="str">
        <f t="shared" si="12"/>
        <v>0</v>
      </c>
      <c r="H36" s="69">
        <f t="shared" si="2"/>
        <v>17.29999999999999</v>
      </c>
      <c r="I36" s="60" t="str">
        <f t="shared" si="13"/>
        <v>0</v>
      </c>
      <c r="J36" s="69">
        <f t="shared" si="3"/>
        <v>16.983333333333334</v>
      </c>
      <c r="K36" s="60" t="str">
        <f t="shared" si="14"/>
        <v>0</v>
      </c>
      <c r="L36" s="69">
        <f t="shared" si="4"/>
        <v>174.75858123569793</v>
      </c>
      <c r="M36" s="73" t="str">
        <f t="shared" si="15"/>
        <v>0</v>
      </c>
      <c r="N36" s="76">
        <f t="shared" si="5"/>
        <v>14.666666666666666</v>
      </c>
      <c r="O36" s="77">
        <v>60</v>
      </c>
      <c r="Q36" s="71" t="str">
        <f t="shared" si="16"/>
        <v>1</v>
      </c>
      <c r="R36" s="71">
        <f t="shared" si="6"/>
        <v>1</v>
      </c>
      <c r="S36" s="71" t="str">
        <f t="shared" si="17"/>
        <v>0</v>
      </c>
      <c r="T36" s="71">
        <f t="shared" si="7"/>
        <v>0</v>
      </c>
      <c r="U36" s="71" t="str">
        <f t="shared" si="18"/>
        <v>0</v>
      </c>
      <c r="V36" s="71">
        <f t="shared" si="8"/>
        <v>0</v>
      </c>
      <c r="W36" s="71" t="str">
        <f t="shared" si="19"/>
        <v>0</v>
      </c>
      <c r="X36" s="71">
        <f t="shared" si="9"/>
        <v>0</v>
      </c>
      <c r="Y36" s="71" t="str">
        <f t="shared" si="20"/>
        <v>0</v>
      </c>
      <c r="Z36" s="71">
        <f t="shared" si="10"/>
        <v>0</v>
      </c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</row>
    <row r="37" spans="1:39">
      <c r="A37" s="72">
        <v>43886</v>
      </c>
      <c r="B37" s="74">
        <f>Parâmetros!K26</f>
        <v>1</v>
      </c>
      <c r="C37" s="97">
        <f>AVERAGE(B589:B612)</f>
        <v>7.708333333333333</v>
      </c>
      <c r="D37" s="101">
        <f t="shared" si="0"/>
        <v>12.333333333333334</v>
      </c>
      <c r="E37" s="60" t="str">
        <f t="shared" si="11"/>
        <v>1</v>
      </c>
      <c r="F37" s="69">
        <f t="shared" si="1"/>
        <v>14.024999999999995</v>
      </c>
      <c r="G37" s="60" t="str">
        <f t="shared" si="12"/>
        <v>0</v>
      </c>
      <c r="H37" s="69">
        <f t="shared" si="2"/>
        <v>15.025000000000006</v>
      </c>
      <c r="I37" s="60" t="str">
        <f t="shared" si="13"/>
        <v>0</v>
      </c>
      <c r="J37" s="69">
        <f t="shared" si="3"/>
        <v>14.67916666666666</v>
      </c>
      <c r="K37" s="60" t="str">
        <f t="shared" si="14"/>
        <v>0</v>
      </c>
      <c r="L37" s="69">
        <f t="shared" si="4"/>
        <v>174.42820366132722</v>
      </c>
      <c r="M37" s="73" t="str">
        <f t="shared" si="15"/>
        <v>0</v>
      </c>
      <c r="N37" s="76">
        <f t="shared" si="5"/>
        <v>12.333333333333334</v>
      </c>
      <c r="O37" s="77">
        <v>60</v>
      </c>
      <c r="Q37" s="71" t="str">
        <f t="shared" si="16"/>
        <v>1</v>
      </c>
      <c r="R37" s="71">
        <f t="shared" si="6"/>
        <v>1</v>
      </c>
      <c r="S37" s="71" t="str">
        <f t="shared" si="17"/>
        <v>0</v>
      </c>
      <c r="T37" s="71">
        <f t="shared" si="7"/>
        <v>0</v>
      </c>
      <c r="U37" s="71" t="str">
        <f t="shared" si="18"/>
        <v>0</v>
      </c>
      <c r="V37" s="71">
        <f t="shared" si="8"/>
        <v>0</v>
      </c>
      <c r="W37" s="71" t="str">
        <f t="shared" si="19"/>
        <v>0</v>
      </c>
      <c r="X37" s="71">
        <f t="shared" si="9"/>
        <v>0</v>
      </c>
      <c r="Y37" s="71" t="str">
        <f t="shared" si="20"/>
        <v>0</v>
      </c>
      <c r="Z37" s="71">
        <f t="shared" si="10"/>
        <v>0</v>
      </c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</row>
    <row r="38" spans="1:39">
      <c r="A38" s="72">
        <v>43887</v>
      </c>
      <c r="B38" s="74">
        <f>Parâmetros!K27</f>
        <v>0</v>
      </c>
      <c r="C38" s="97">
        <f>AVERAGE(B613:B636)</f>
        <v>8.5</v>
      </c>
      <c r="D38" s="101">
        <f t="shared" si="0"/>
        <v>13.600000000000001</v>
      </c>
      <c r="E38" s="60" t="str">
        <f t="shared" si="11"/>
        <v>1</v>
      </c>
      <c r="F38" s="69">
        <f t="shared" si="1"/>
        <v>15.259999999999998</v>
      </c>
      <c r="G38" s="60" t="str">
        <f t="shared" si="12"/>
        <v>0</v>
      </c>
      <c r="H38" s="69">
        <f t="shared" si="2"/>
        <v>16.260000000000005</v>
      </c>
      <c r="I38" s="60" t="str">
        <f t="shared" si="13"/>
        <v>0</v>
      </c>
      <c r="J38" s="69">
        <f t="shared" si="3"/>
        <v>15.929999999999993</v>
      </c>
      <c r="K38" s="60" t="str">
        <f t="shared" si="14"/>
        <v>0</v>
      </c>
      <c r="L38" s="69">
        <f t="shared" si="4"/>
        <v>174.60755148741418</v>
      </c>
      <c r="M38" s="73" t="str">
        <f t="shared" si="15"/>
        <v>0</v>
      </c>
      <c r="N38" s="76">
        <f t="shared" si="5"/>
        <v>13.600000000000001</v>
      </c>
      <c r="O38" s="77">
        <v>60</v>
      </c>
      <c r="Q38" s="71" t="str">
        <f t="shared" si="16"/>
        <v>1</v>
      </c>
      <c r="R38" s="71">
        <f t="shared" si="6"/>
        <v>1</v>
      </c>
      <c r="S38" s="71" t="str">
        <f t="shared" si="17"/>
        <v>0</v>
      </c>
      <c r="T38" s="71">
        <f t="shared" si="7"/>
        <v>0</v>
      </c>
      <c r="U38" s="71" t="str">
        <f t="shared" si="18"/>
        <v>0</v>
      </c>
      <c r="V38" s="71">
        <f t="shared" si="8"/>
        <v>0</v>
      </c>
      <c r="W38" s="71" t="str">
        <f t="shared" si="19"/>
        <v>0</v>
      </c>
      <c r="X38" s="71">
        <f t="shared" si="9"/>
        <v>0</v>
      </c>
      <c r="Y38" s="71" t="str">
        <f t="shared" si="20"/>
        <v>0</v>
      </c>
      <c r="Z38" s="71">
        <f t="shared" si="10"/>
        <v>0</v>
      </c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</row>
    <row r="39" spans="1:39">
      <c r="A39" s="72">
        <v>43888</v>
      </c>
      <c r="B39" s="74">
        <f>Parâmetros!K28</f>
        <v>8</v>
      </c>
      <c r="C39" s="97">
        <f>AVERAGE(B637:B660)</f>
        <v>6.041666666666667</v>
      </c>
      <c r="D39" s="101">
        <f t="shared" si="0"/>
        <v>9.6666666666666661</v>
      </c>
      <c r="E39" s="60" t="str">
        <f t="shared" si="11"/>
        <v>1</v>
      </c>
      <c r="F39" s="69">
        <f t="shared" si="1"/>
        <v>11.425000000000001</v>
      </c>
      <c r="G39" s="60" t="str">
        <f t="shared" si="12"/>
        <v>0</v>
      </c>
      <c r="H39" s="69">
        <f t="shared" si="2"/>
        <v>12.424999999999997</v>
      </c>
      <c r="I39" s="60" t="str">
        <f t="shared" si="13"/>
        <v>0</v>
      </c>
      <c r="J39" s="69">
        <f t="shared" si="3"/>
        <v>12.045833333333334</v>
      </c>
      <c r="K39" s="60" t="str">
        <f t="shared" si="14"/>
        <v>0</v>
      </c>
      <c r="L39" s="69">
        <f t="shared" si="4"/>
        <v>174.05062929061785</v>
      </c>
      <c r="M39" s="73" t="str">
        <f t="shared" si="15"/>
        <v>0</v>
      </c>
      <c r="N39" s="76">
        <f t="shared" si="5"/>
        <v>9.6666666666666661</v>
      </c>
      <c r="O39" s="77">
        <v>60</v>
      </c>
      <c r="Q39" s="71" t="str">
        <f t="shared" si="16"/>
        <v>1</v>
      </c>
      <c r="R39" s="71">
        <f t="shared" si="6"/>
        <v>1</v>
      </c>
      <c r="S39" s="71" t="str">
        <f t="shared" si="17"/>
        <v>0</v>
      </c>
      <c r="T39" s="71">
        <f t="shared" si="7"/>
        <v>0</v>
      </c>
      <c r="U39" s="71" t="str">
        <f t="shared" si="18"/>
        <v>0</v>
      </c>
      <c r="V39" s="71">
        <f t="shared" si="8"/>
        <v>0</v>
      </c>
      <c r="W39" s="71" t="str">
        <f t="shared" si="19"/>
        <v>0</v>
      </c>
      <c r="X39" s="71">
        <f t="shared" si="9"/>
        <v>0</v>
      </c>
      <c r="Y39" s="71" t="str">
        <f t="shared" si="20"/>
        <v>0</v>
      </c>
      <c r="Z39" s="71">
        <f t="shared" si="10"/>
        <v>0</v>
      </c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</row>
    <row r="40" spans="1:39">
      <c r="A40" s="72">
        <v>43889</v>
      </c>
      <c r="B40" s="74">
        <f>Parâmetros!K29</f>
        <v>17</v>
      </c>
      <c r="C40" s="97">
        <f>AVERAGE(B661:B684)</f>
        <v>1.9583333333333333</v>
      </c>
      <c r="D40" s="101">
        <f t="shared" si="0"/>
        <v>3.1333333333333329</v>
      </c>
      <c r="E40" s="60" t="str">
        <f t="shared" si="11"/>
        <v>1</v>
      </c>
      <c r="F40" s="69">
        <f t="shared" si="1"/>
        <v>5.0549999999999997</v>
      </c>
      <c r="G40" s="60" t="str">
        <f t="shared" si="12"/>
        <v>0</v>
      </c>
      <c r="H40" s="69">
        <f t="shared" si="2"/>
        <v>6.0550000000000068</v>
      </c>
      <c r="I40" s="60" t="str">
        <f t="shared" si="13"/>
        <v>0</v>
      </c>
      <c r="J40" s="69">
        <f t="shared" si="3"/>
        <v>5.5941666666666663</v>
      </c>
      <c r="K40" s="60" t="str">
        <f t="shared" si="14"/>
        <v>0</v>
      </c>
      <c r="L40" s="69">
        <f t="shared" si="4"/>
        <v>173.12557208237985</v>
      </c>
      <c r="M40" s="73" t="str">
        <f t="shared" si="15"/>
        <v>0</v>
      </c>
      <c r="N40" s="76">
        <f t="shared" si="5"/>
        <v>3.1333333333333329</v>
      </c>
      <c r="O40" s="77">
        <v>60</v>
      </c>
      <c r="Q40" s="71" t="str">
        <f t="shared" si="16"/>
        <v>1</v>
      </c>
      <c r="R40" s="71">
        <f t="shared" si="6"/>
        <v>1</v>
      </c>
      <c r="S40" s="71" t="str">
        <f t="shared" si="17"/>
        <v>0</v>
      </c>
      <c r="T40" s="71">
        <f t="shared" si="7"/>
        <v>0</v>
      </c>
      <c r="U40" s="71" t="str">
        <f t="shared" si="18"/>
        <v>0</v>
      </c>
      <c r="V40" s="71">
        <f t="shared" si="8"/>
        <v>0</v>
      </c>
      <c r="W40" s="71" t="str">
        <f t="shared" si="19"/>
        <v>0</v>
      </c>
      <c r="X40" s="71">
        <f t="shared" si="9"/>
        <v>0</v>
      </c>
      <c r="Y40" s="71" t="str">
        <f t="shared" si="20"/>
        <v>0</v>
      </c>
      <c r="Z40" s="71">
        <f t="shared" si="10"/>
        <v>0</v>
      </c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</row>
    <row r="41" spans="1:39" ht="15.75" thickBot="1">
      <c r="A41" s="72">
        <v>43890</v>
      </c>
      <c r="B41" s="74">
        <f>Parâmetros!K30</f>
        <v>0</v>
      </c>
      <c r="C41" s="97">
        <f>AVERAGE(B685:B708)</f>
        <v>5.458333333333333</v>
      </c>
      <c r="D41" s="101">
        <f t="shared" si="0"/>
        <v>8.7333333333333325</v>
      </c>
      <c r="E41" s="60" t="str">
        <f t="shared" si="11"/>
        <v>1</v>
      </c>
      <c r="F41" s="69">
        <f t="shared" si="1"/>
        <v>10.514999999999997</v>
      </c>
      <c r="G41" s="60" t="str">
        <f t="shared" si="12"/>
        <v>0</v>
      </c>
      <c r="H41" s="69">
        <f t="shared" si="2"/>
        <v>11.515000000000001</v>
      </c>
      <c r="I41" s="60" t="str">
        <f t="shared" si="13"/>
        <v>0</v>
      </c>
      <c r="J41" s="69">
        <f t="shared" si="3"/>
        <v>11.124166666666667</v>
      </c>
      <c r="K41" s="60" t="str">
        <f t="shared" si="14"/>
        <v>0</v>
      </c>
      <c r="L41" s="69">
        <f t="shared" si="4"/>
        <v>173.91847826086956</v>
      </c>
      <c r="M41" s="73" t="str">
        <f t="shared" si="15"/>
        <v>0</v>
      </c>
      <c r="N41" s="76">
        <f t="shared" si="5"/>
        <v>8.7333333333333325</v>
      </c>
      <c r="O41" s="77">
        <v>60</v>
      </c>
      <c r="Q41" s="71" t="str">
        <f t="shared" si="16"/>
        <v>1</v>
      </c>
      <c r="R41" s="71">
        <f t="shared" si="6"/>
        <v>1</v>
      </c>
      <c r="S41" s="71" t="str">
        <f t="shared" si="17"/>
        <v>0</v>
      </c>
      <c r="T41" s="71">
        <f t="shared" si="7"/>
        <v>0</v>
      </c>
      <c r="U41" s="71" t="str">
        <f t="shared" si="18"/>
        <v>0</v>
      </c>
      <c r="V41" s="71">
        <f t="shared" si="8"/>
        <v>0</v>
      </c>
      <c r="W41" s="71" t="str">
        <f t="shared" si="19"/>
        <v>0</v>
      </c>
      <c r="X41" s="71">
        <f t="shared" si="9"/>
        <v>0</v>
      </c>
      <c r="Y41" s="71" t="str">
        <f t="shared" si="20"/>
        <v>0</v>
      </c>
      <c r="Z41" s="71">
        <f t="shared" si="10"/>
        <v>0</v>
      </c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</row>
    <row r="42" spans="1:39" ht="15.75" thickBot="1">
      <c r="A42" s="72"/>
      <c r="B42" s="74">
        <f>Parâmetros!K31</f>
        <v>0</v>
      </c>
      <c r="C42" s="97">
        <f>AVERAGE(B709:B732)</f>
        <v>0</v>
      </c>
      <c r="D42" s="101">
        <f t="shared" si="0"/>
        <v>0</v>
      </c>
      <c r="E42" s="60" t="str">
        <f t="shared" si="11"/>
        <v>1</v>
      </c>
      <c r="F42" s="69">
        <f t="shared" si="1"/>
        <v>2</v>
      </c>
      <c r="G42" s="60" t="str">
        <f t="shared" si="12"/>
        <v>0</v>
      </c>
      <c r="H42" s="69">
        <f t="shared" si="2"/>
        <v>3</v>
      </c>
      <c r="I42" s="60" t="str">
        <f t="shared" si="13"/>
        <v>0</v>
      </c>
      <c r="J42" s="69">
        <f t="shared" si="3"/>
        <v>2.5</v>
      </c>
      <c r="K42" s="60" t="str">
        <f t="shared" si="14"/>
        <v>0</v>
      </c>
      <c r="L42" s="69">
        <f t="shared" si="4"/>
        <v>172.68192219679634</v>
      </c>
      <c r="M42" s="73" t="str">
        <f t="shared" si="15"/>
        <v>0</v>
      </c>
      <c r="N42" s="76">
        <f t="shared" si="5"/>
        <v>0</v>
      </c>
      <c r="O42" s="77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52"/>
      <c r="AB42" s="110" t="s">
        <v>144</v>
      </c>
      <c r="AC42" s="111"/>
      <c r="AD42" s="52"/>
      <c r="AE42" s="52"/>
      <c r="AF42" s="52"/>
      <c r="AG42" s="52"/>
      <c r="AH42" s="52"/>
      <c r="AI42" s="52"/>
      <c r="AJ42" s="52"/>
      <c r="AK42" s="52"/>
      <c r="AL42" s="52"/>
      <c r="AM42" s="52"/>
    </row>
    <row r="43" spans="1:39" ht="15.75" thickBot="1">
      <c r="A43" s="79"/>
      <c r="B43" s="74">
        <f>Parâmetros!K32</f>
        <v>2</v>
      </c>
      <c r="C43" s="103">
        <f>AVERAGE(B733:B756)</f>
        <v>0</v>
      </c>
      <c r="D43" s="104">
        <f t="shared" si="0"/>
        <v>0</v>
      </c>
      <c r="E43" s="87" t="str">
        <f t="shared" si="11"/>
        <v>1</v>
      </c>
      <c r="F43" s="105">
        <f t="shared" si="1"/>
        <v>2</v>
      </c>
      <c r="G43" s="87" t="str">
        <f t="shared" si="12"/>
        <v>0</v>
      </c>
      <c r="H43" s="105">
        <f t="shared" si="2"/>
        <v>3</v>
      </c>
      <c r="I43" s="87" t="str">
        <f t="shared" si="13"/>
        <v>0</v>
      </c>
      <c r="J43" s="105">
        <f t="shared" si="3"/>
        <v>2.5</v>
      </c>
      <c r="K43" s="87" t="str">
        <f t="shared" si="14"/>
        <v>0</v>
      </c>
      <c r="L43" s="105">
        <f t="shared" si="4"/>
        <v>172.68192219679634</v>
      </c>
      <c r="M43" s="86" t="str">
        <f t="shared" si="15"/>
        <v>0</v>
      </c>
      <c r="N43" s="96">
        <f t="shared" si="5"/>
        <v>0</v>
      </c>
      <c r="O43" s="77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52"/>
      <c r="AB43" s="112" t="s">
        <v>145</v>
      </c>
      <c r="AC43" s="113"/>
      <c r="AD43" s="52"/>
      <c r="AE43" s="52"/>
      <c r="AF43" s="52"/>
      <c r="AG43" s="52"/>
      <c r="AH43" s="52"/>
      <c r="AI43" s="52"/>
      <c r="AJ43" s="52"/>
      <c r="AK43" s="52"/>
      <c r="AL43" s="52"/>
      <c r="AM43" s="52"/>
    </row>
    <row r="44" spans="1:39">
      <c r="A44" s="114"/>
      <c r="B44" s="74">
        <f>Parâmetros!K33</f>
        <v>2</v>
      </c>
      <c r="C44" s="97"/>
      <c r="D44" s="60"/>
      <c r="E44" s="60"/>
      <c r="F44" s="60"/>
      <c r="G44" s="60"/>
      <c r="H44" s="60"/>
      <c r="I44" s="60"/>
      <c r="J44" s="60"/>
      <c r="K44" s="60"/>
      <c r="L44" s="60"/>
      <c r="M44" s="60"/>
      <c r="Q44" s="60"/>
      <c r="R44" s="71"/>
      <c r="S44" s="71"/>
      <c r="T44" s="71"/>
      <c r="U44" s="71"/>
      <c r="V44" s="71"/>
      <c r="W44" s="71"/>
      <c r="X44" s="71"/>
      <c r="Y44" s="71"/>
      <c r="Z44" s="71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</row>
    <row r="45" spans="1:39">
      <c r="A45" s="5"/>
      <c r="B45" s="74">
        <f>Parâmetros!K34</f>
        <v>0</v>
      </c>
      <c r="C45" s="97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</row>
    <row r="46" spans="1:39">
      <c r="A46" s="18"/>
      <c r="B46" s="74">
        <f>Parâmetros!K35</f>
        <v>1</v>
      </c>
      <c r="C46" s="97"/>
      <c r="Q46" s="71"/>
      <c r="R46" s="71">
        <f>SUM(R13:R43)</f>
        <v>29</v>
      </c>
      <c r="S46" s="60"/>
      <c r="T46" s="71">
        <f>SUM(T13:T43)</f>
        <v>0</v>
      </c>
      <c r="U46" s="52"/>
      <c r="V46" s="71">
        <f>SUM(V13:V43)</f>
        <v>0</v>
      </c>
      <c r="W46" s="52"/>
      <c r="X46" s="71">
        <f>SUM(X13:X43)</f>
        <v>0</v>
      </c>
      <c r="Y46" s="52"/>
      <c r="Z46" s="71">
        <f>SUM(Z13:Z43)</f>
        <v>0</v>
      </c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</row>
    <row r="47" spans="1:39">
      <c r="A47" s="18"/>
      <c r="B47" s="74">
        <f>Parâmetros!K36</f>
        <v>0</v>
      </c>
      <c r="C47" s="97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</row>
    <row r="48" spans="1:39">
      <c r="A48" s="18"/>
      <c r="B48" s="74">
        <f>Parâmetros!K37</f>
        <v>5</v>
      </c>
      <c r="C48" s="97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</row>
    <row r="49" spans="1:39">
      <c r="A49" s="18"/>
      <c r="B49" s="74">
        <f>Parâmetros!K38</f>
        <v>5</v>
      </c>
      <c r="C49" s="97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</row>
    <row r="50" spans="1:39">
      <c r="A50" s="18"/>
      <c r="B50" s="74">
        <f>Parâmetros!K39</f>
        <v>2</v>
      </c>
      <c r="C50" s="97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</row>
    <row r="51" spans="1:39">
      <c r="A51" s="18"/>
      <c r="B51" s="74">
        <f>Parâmetros!K40</f>
        <v>2</v>
      </c>
      <c r="C51" s="97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</row>
    <row r="52" spans="1:39">
      <c r="A52" s="18"/>
      <c r="B52" s="74">
        <f>Parâmetros!K41</f>
        <v>7</v>
      </c>
      <c r="C52" s="97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</row>
    <row r="53" spans="1:39">
      <c r="A53" s="18"/>
      <c r="B53" s="74">
        <f>Parâmetros!K42</f>
        <v>6</v>
      </c>
      <c r="C53" s="97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</row>
    <row r="54" spans="1:39">
      <c r="A54" s="18"/>
      <c r="B54" s="74">
        <f>Parâmetros!K43</f>
        <v>7</v>
      </c>
      <c r="C54" s="97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</row>
    <row r="55" spans="1:39">
      <c r="A55" s="18"/>
      <c r="B55" s="74">
        <f>Parâmetros!K44</f>
        <v>6</v>
      </c>
      <c r="C55" s="97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</row>
    <row r="56" spans="1:39">
      <c r="A56" s="18"/>
      <c r="B56" s="74">
        <f>Parâmetros!K45</f>
        <v>6</v>
      </c>
      <c r="C56" s="97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</row>
    <row r="57" spans="1:39">
      <c r="A57" s="18"/>
      <c r="B57" s="74">
        <f>Parâmetros!K46</f>
        <v>7</v>
      </c>
      <c r="C57" s="97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</row>
    <row r="58" spans="1:39">
      <c r="A58" s="18"/>
      <c r="B58" s="74">
        <f>Parâmetros!K47</f>
        <v>9</v>
      </c>
      <c r="C58" s="97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</row>
    <row r="59" spans="1:39">
      <c r="A59" s="18"/>
      <c r="B59" s="74">
        <f>Parâmetros!K48</f>
        <v>13</v>
      </c>
      <c r="C59" s="97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</row>
    <row r="60" spans="1:39">
      <c r="A60" s="18"/>
      <c r="B60" s="74">
        <f>Parâmetros!K49</f>
        <v>9</v>
      </c>
      <c r="C60" s="97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</row>
    <row r="61" spans="1:39">
      <c r="A61" s="18"/>
      <c r="B61" s="74">
        <f>Parâmetros!K50</f>
        <v>6</v>
      </c>
      <c r="C61" s="97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</row>
    <row r="62" spans="1:39">
      <c r="A62" s="18"/>
      <c r="B62" s="74">
        <f>Parâmetros!K51</f>
        <v>5</v>
      </c>
      <c r="C62" s="97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</row>
    <row r="63" spans="1:39">
      <c r="A63" s="18"/>
      <c r="B63" s="74">
        <f>Parâmetros!K52</f>
        <v>6</v>
      </c>
      <c r="C63" s="97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</row>
    <row r="64" spans="1:39">
      <c r="A64" s="18"/>
      <c r="B64" s="74">
        <f>Parâmetros!K53</f>
        <v>4</v>
      </c>
      <c r="C64" s="97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</row>
    <row r="65" spans="1:39">
      <c r="A65" s="18"/>
      <c r="B65" s="74">
        <f>Parâmetros!K54</f>
        <v>3</v>
      </c>
      <c r="C65" s="97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</row>
    <row r="66" spans="1:39">
      <c r="A66" s="18"/>
      <c r="B66" s="74">
        <f>Parâmetros!K55</f>
        <v>3</v>
      </c>
      <c r="C66" s="97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</row>
    <row r="67" spans="1:39">
      <c r="A67" s="18"/>
      <c r="B67" s="74">
        <f>Parâmetros!K56</f>
        <v>11</v>
      </c>
      <c r="C67" s="97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</row>
    <row r="68" spans="1:39">
      <c r="A68" s="18"/>
      <c r="B68" s="74">
        <f>Parâmetros!K57</f>
        <v>9</v>
      </c>
      <c r="C68" s="97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</row>
    <row r="69" spans="1:39">
      <c r="A69" s="18"/>
      <c r="B69" s="74">
        <f>Parâmetros!K58</f>
        <v>7</v>
      </c>
      <c r="C69" s="97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</row>
    <row r="70" spans="1:39">
      <c r="A70" s="18"/>
      <c r="B70" s="74">
        <f>Parâmetros!K59</f>
        <v>9</v>
      </c>
      <c r="C70" s="97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</row>
    <row r="71" spans="1:39">
      <c r="A71" s="18"/>
      <c r="B71" s="74">
        <f>Parâmetros!K60</f>
        <v>11</v>
      </c>
      <c r="C71" s="97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</row>
    <row r="72" spans="1:39">
      <c r="A72" s="18"/>
      <c r="B72" s="74">
        <f>Parâmetros!K61</f>
        <v>9</v>
      </c>
      <c r="C72" s="97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</row>
    <row r="73" spans="1:39">
      <c r="A73" s="18"/>
      <c r="B73" s="74">
        <f>Parâmetros!K62</f>
        <v>6</v>
      </c>
      <c r="C73" s="97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</row>
    <row r="74" spans="1:39">
      <c r="A74" s="18"/>
      <c r="B74" s="74">
        <f>Parâmetros!K63</f>
        <v>6</v>
      </c>
      <c r="C74" s="97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</row>
    <row r="75" spans="1:39">
      <c r="A75" s="18"/>
      <c r="B75" s="74">
        <f>Parâmetros!K64</f>
        <v>7</v>
      </c>
      <c r="C75" s="97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</row>
    <row r="76" spans="1:39">
      <c r="A76" s="18"/>
      <c r="B76" s="74">
        <f>Parâmetros!K65</f>
        <v>9</v>
      </c>
      <c r="C76" s="97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</row>
    <row r="77" spans="1:39">
      <c r="A77" s="114"/>
      <c r="B77" s="74">
        <f>Parâmetros!K66</f>
        <v>10</v>
      </c>
      <c r="C77" s="97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</row>
    <row r="78" spans="1:39">
      <c r="A78" s="114"/>
      <c r="B78" s="74">
        <f>Parâmetros!K67</f>
        <v>6</v>
      </c>
      <c r="C78" s="97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</row>
    <row r="79" spans="1:39">
      <c r="A79" s="114"/>
      <c r="B79" s="74">
        <f>Parâmetros!K68</f>
        <v>10</v>
      </c>
      <c r="C79" s="97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</row>
    <row r="80" spans="1:39">
      <c r="A80" s="114"/>
      <c r="B80" s="74">
        <f>Parâmetros!K69</f>
        <v>10</v>
      </c>
      <c r="C80" s="97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</row>
    <row r="81" spans="1:39">
      <c r="A81" s="114"/>
      <c r="B81" s="74">
        <f>Parâmetros!K70</f>
        <v>8</v>
      </c>
      <c r="C81" s="97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</row>
    <row r="82" spans="1:39">
      <c r="A82" s="114"/>
      <c r="B82" s="74">
        <f>Parâmetros!K71</f>
        <v>6</v>
      </c>
      <c r="C82" s="97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</row>
    <row r="83" spans="1:39">
      <c r="A83" s="114"/>
      <c r="B83" s="74">
        <f>Parâmetros!K72</f>
        <v>4</v>
      </c>
      <c r="C83" s="97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</row>
    <row r="84" spans="1:39">
      <c r="A84" s="114"/>
      <c r="B84" s="74">
        <f>Parâmetros!K73</f>
        <v>5</v>
      </c>
      <c r="C84" s="97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</row>
    <row r="85" spans="1:39">
      <c r="A85" s="114"/>
      <c r="B85" s="74">
        <f>Parâmetros!K74</f>
        <v>6</v>
      </c>
      <c r="C85" s="97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</row>
    <row r="86" spans="1:39">
      <c r="A86" s="114"/>
      <c r="B86" s="74">
        <f>Parâmetros!K75</f>
        <v>5</v>
      </c>
      <c r="C86" s="97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</row>
    <row r="87" spans="1:39">
      <c r="A87" s="114"/>
      <c r="B87" s="74">
        <f>Parâmetros!K76</f>
        <v>6</v>
      </c>
      <c r="C87" s="97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</row>
    <row r="88" spans="1:39">
      <c r="A88" s="114"/>
      <c r="B88" s="74">
        <f>Parâmetros!K77</f>
        <v>6</v>
      </c>
      <c r="C88" s="97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</row>
    <row r="89" spans="1:39">
      <c r="A89" s="114"/>
      <c r="B89" s="74">
        <f>Parâmetros!K78</f>
        <v>5</v>
      </c>
      <c r="C89" s="97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</row>
    <row r="90" spans="1:39">
      <c r="A90" s="114"/>
      <c r="B90" s="74">
        <f>Parâmetros!K79</f>
        <v>11</v>
      </c>
      <c r="C90" s="97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</row>
    <row r="91" spans="1:39">
      <c r="A91" s="114"/>
      <c r="B91" s="74">
        <f>Parâmetros!K80</f>
        <v>9</v>
      </c>
      <c r="C91" s="97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</row>
    <row r="92" spans="1:39">
      <c r="A92" s="114"/>
      <c r="B92" s="74">
        <f>Parâmetros!K81</f>
        <v>13</v>
      </c>
      <c r="C92" s="97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</row>
    <row r="93" spans="1:39">
      <c r="A93" s="114"/>
      <c r="B93" s="74">
        <f>Parâmetros!K82</f>
        <v>7</v>
      </c>
      <c r="C93" s="97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</row>
    <row r="94" spans="1:39">
      <c r="A94" s="114"/>
      <c r="B94" s="74">
        <f>Parâmetros!K83</f>
        <v>0</v>
      </c>
      <c r="C94" s="97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</row>
    <row r="95" spans="1:39">
      <c r="A95" s="114"/>
      <c r="B95" s="74">
        <f>Parâmetros!K84</f>
        <v>3</v>
      </c>
      <c r="C95" s="97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</row>
    <row r="96" spans="1:39">
      <c r="A96" s="114"/>
      <c r="B96" s="74">
        <f>Parâmetros!K85</f>
        <v>3</v>
      </c>
      <c r="C96" s="97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</row>
    <row r="97" spans="1:39">
      <c r="A97" s="114"/>
      <c r="B97" s="74">
        <f>Parâmetros!K86</f>
        <v>3</v>
      </c>
      <c r="C97" s="97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</row>
    <row r="98" spans="1:39">
      <c r="A98" s="114"/>
      <c r="B98" s="74">
        <f>Parâmetros!K87</f>
        <v>5</v>
      </c>
      <c r="C98" s="97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</row>
    <row r="99" spans="1:39">
      <c r="A99" s="114"/>
      <c r="B99" s="74">
        <f>Parâmetros!K88</f>
        <v>4</v>
      </c>
      <c r="C99" s="97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</row>
    <row r="100" spans="1:39">
      <c r="A100" s="114"/>
      <c r="B100" s="74">
        <f>Parâmetros!K89</f>
        <v>4</v>
      </c>
      <c r="C100" s="97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</row>
    <row r="101" spans="1:39">
      <c r="A101" s="114"/>
      <c r="B101" s="74">
        <f>Parâmetros!K90</f>
        <v>5</v>
      </c>
      <c r="C101" s="97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</row>
    <row r="102" spans="1:39">
      <c r="A102" s="114"/>
      <c r="B102" s="74">
        <f>Parâmetros!K91</f>
        <v>3</v>
      </c>
      <c r="C102" s="97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</row>
    <row r="103" spans="1:39">
      <c r="A103" s="114"/>
      <c r="B103" s="74">
        <f>Parâmetros!K92</f>
        <v>5</v>
      </c>
      <c r="C103" s="97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</row>
    <row r="104" spans="1:39">
      <c r="A104" s="114"/>
      <c r="B104" s="74">
        <f>Parâmetros!K93</f>
        <v>7</v>
      </c>
      <c r="C104" s="97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</row>
    <row r="105" spans="1:39">
      <c r="A105" s="114"/>
      <c r="B105" s="74">
        <f>Parâmetros!K94</f>
        <v>4</v>
      </c>
      <c r="C105" s="97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</row>
    <row r="106" spans="1:39">
      <c r="A106" s="114"/>
      <c r="B106" s="74">
        <f>Parâmetros!K95</f>
        <v>2</v>
      </c>
      <c r="C106" s="60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</row>
    <row r="107" spans="1:39">
      <c r="A107" s="114"/>
      <c r="B107" s="74">
        <f>Parâmetros!K96</f>
        <v>6</v>
      </c>
      <c r="C107" s="60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</row>
    <row r="108" spans="1:39">
      <c r="A108" s="114"/>
      <c r="B108" s="74">
        <f>Parâmetros!K97</f>
        <v>8</v>
      </c>
      <c r="C108" s="60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</row>
    <row r="109" spans="1:39">
      <c r="A109" s="114"/>
      <c r="B109" s="74">
        <f>Parâmetros!K98</f>
        <v>9</v>
      </c>
      <c r="C109" s="60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</row>
    <row r="110" spans="1:39">
      <c r="A110" s="114"/>
      <c r="B110" s="74">
        <f>Parâmetros!K99</f>
        <v>4</v>
      </c>
      <c r="C110" s="60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</row>
    <row r="111" spans="1:39">
      <c r="A111" s="114"/>
      <c r="B111" s="74">
        <f>Parâmetros!K100</f>
        <v>1</v>
      </c>
      <c r="C111" s="60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</row>
    <row r="112" spans="1:39">
      <c r="A112" s="114"/>
      <c r="B112" s="74">
        <f>Parâmetros!K101</f>
        <v>3</v>
      </c>
      <c r="C112" s="60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</row>
    <row r="113" spans="1:39">
      <c r="A113" s="114"/>
      <c r="B113" s="74">
        <f>Parâmetros!K102</f>
        <v>3</v>
      </c>
      <c r="C113" s="60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</row>
    <row r="114" spans="1:39">
      <c r="A114" s="114"/>
      <c r="B114" s="74">
        <f>Parâmetros!K103</f>
        <v>0</v>
      </c>
      <c r="C114" s="60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</row>
    <row r="115" spans="1:39">
      <c r="A115" s="114"/>
      <c r="B115" s="74">
        <f>Parâmetros!K104</f>
        <v>0</v>
      </c>
      <c r="C115" s="60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</row>
    <row r="116" spans="1:39">
      <c r="A116" s="114"/>
      <c r="B116" s="74">
        <f>Parâmetros!K105</f>
        <v>5</v>
      </c>
      <c r="C116" s="60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</row>
    <row r="117" spans="1:39">
      <c r="A117" s="114"/>
      <c r="B117" s="74">
        <f>Parâmetros!K106</f>
        <v>6</v>
      </c>
      <c r="C117" s="60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</row>
    <row r="118" spans="1:39">
      <c r="A118" s="114"/>
      <c r="B118" s="74">
        <f>Parâmetros!K107</f>
        <v>7</v>
      </c>
      <c r="C118" s="119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</row>
    <row r="119" spans="1:39">
      <c r="A119" s="114"/>
      <c r="B119" s="74">
        <f>Parâmetros!K108</f>
        <v>6</v>
      </c>
      <c r="C119" s="60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</row>
    <row r="120" spans="1:39">
      <c r="A120" s="114"/>
      <c r="B120" s="74">
        <f>Parâmetros!K109</f>
        <v>12</v>
      </c>
      <c r="C120" s="60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</row>
    <row r="121" spans="1:39">
      <c r="A121" s="114"/>
      <c r="B121" s="74">
        <f>Parâmetros!K110</f>
        <v>10</v>
      </c>
      <c r="C121" s="60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</row>
    <row r="122" spans="1:39">
      <c r="A122" s="114"/>
      <c r="B122" s="74">
        <f>Parâmetros!K111</f>
        <v>9</v>
      </c>
      <c r="C122" s="60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</row>
    <row r="123" spans="1:39">
      <c r="A123" s="114"/>
      <c r="B123" s="74">
        <f>Parâmetros!K112</f>
        <v>10</v>
      </c>
      <c r="C123" s="60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</row>
    <row r="124" spans="1:39">
      <c r="A124" s="114"/>
      <c r="B124" s="74">
        <f>Parâmetros!K113</f>
        <v>8</v>
      </c>
      <c r="C124" s="60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</row>
    <row r="125" spans="1:39">
      <c r="A125" s="114"/>
      <c r="B125" s="74">
        <f>Parâmetros!K114</f>
        <v>7</v>
      </c>
      <c r="C125" s="60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</row>
    <row r="126" spans="1:39">
      <c r="A126" s="114"/>
      <c r="B126" s="74">
        <f>Parâmetros!K115</f>
        <v>9</v>
      </c>
      <c r="C126" s="60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</row>
    <row r="127" spans="1:39">
      <c r="A127" s="114"/>
      <c r="B127" s="74">
        <f>Parâmetros!K116</f>
        <v>10</v>
      </c>
      <c r="C127" s="60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</row>
    <row r="128" spans="1:39">
      <c r="A128" s="114"/>
      <c r="B128" s="74">
        <f>Parâmetros!K117</f>
        <v>6</v>
      </c>
      <c r="C128" s="60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</row>
    <row r="129" spans="1:39">
      <c r="A129" s="114"/>
      <c r="B129" s="74">
        <f>Parâmetros!K118</f>
        <v>18</v>
      </c>
      <c r="C129" s="60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</row>
    <row r="130" spans="1:39">
      <c r="A130" s="114"/>
      <c r="B130" s="74">
        <f>Parâmetros!K119</f>
        <v>12</v>
      </c>
      <c r="C130" s="60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</row>
    <row r="131" spans="1:39">
      <c r="A131" s="114"/>
      <c r="B131" s="74">
        <f>Parâmetros!K120</f>
        <v>17</v>
      </c>
      <c r="C131" s="60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</row>
    <row r="132" spans="1:39">
      <c r="A132" s="114"/>
      <c r="B132" s="74">
        <f>Parâmetros!K121</f>
        <v>17</v>
      </c>
      <c r="C132" s="60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</row>
    <row r="133" spans="1:39">
      <c r="A133" s="114"/>
      <c r="B133" s="74">
        <f>Parâmetros!K122</f>
        <v>39</v>
      </c>
      <c r="C133" s="60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</row>
    <row r="134" spans="1:39">
      <c r="A134" s="114"/>
      <c r="B134" s="74">
        <f>Parâmetros!K123</f>
        <v>28</v>
      </c>
      <c r="C134" s="60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</row>
    <row r="135" spans="1:39">
      <c r="A135" s="114"/>
      <c r="B135" s="74">
        <f>Parâmetros!K124</f>
        <v>30</v>
      </c>
      <c r="C135" s="60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</row>
    <row r="136" spans="1:39">
      <c r="A136" s="114"/>
      <c r="B136" s="74">
        <f>Parâmetros!K125</f>
        <v>28</v>
      </c>
      <c r="C136" s="60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</row>
    <row r="137" spans="1:39">
      <c r="A137" s="114"/>
      <c r="B137" s="74">
        <f>Parâmetros!K126</f>
        <v>22</v>
      </c>
      <c r="C137" s="60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</row>
    <row r="138" spans="1:39">
      <c r="A138" s="114"/>
      <c r="B138" s="74">
        <f>Parâmetros!K127</f>
        <v>30</v>
      </c>
      <c r="C138" s="60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</row>
    <row r="139" spans="1:39">
      <c r="A139" s="114"/>
      <c r="B139" s="74">
        <f>Parâmetros!K128</f>
        <v>32</v>
      </c>
      <c r="C139" s="60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</row>
    <row r="140" spans="1:39">
      <c r="A140" s="114"/>
      <c r="B140" s="74">
        <f>Parâmetros!K129</f>
        <v>13</v>
      </c>
      <c r="C140" s="60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</row>
    <row r="141" spans="1:39">
      <c r="A141" s="114"/>
      <c r="B141" s="74">
        <f>Parâmetros!K130</f>
        <v>8</v>
      </c>
      <c r="C141" s="60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</row>
    <row r="142" spans="1:39">
      <c r="A142" s="114"/>
      <c r="B142" s="74">
        <f>Parâmetros!K131</f>
        <v>0</v>
      </c>
      <c r="C142" s="60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</row>
    <row r="143" spans="1:39">
      <c r="A143" s="114"/>
      <c r="B143" s="74">
        <f>Parâmetros!K132</f>
        <v>0</v>
      </c>
      <c r="C143" s="60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</row>
    <row r="144" spans="1:39">
      <c r="A144" s="114"/>
      <c r="B144" s="74">
        <f>Parâmetros!K133</f>
        <v>0</v>
      </c>
      <c r="C144" s="60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</row>
    <row r="145" spans="1:39">
      <c r="A145" s="114"/>
      <c r="B145" s="74">
        <f>Parâmetros!K134</f>
        <v>6</v>
      </c>
      <c r="C145" s="60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</row>
    <row r="146" spans="1:39">
      <c r="A146" s="114"/>
      <c r="B146" s="74">
        <f>Parâmetros!K135</f>
        <v>3</v>
      </c>
      <c r="C146" s="60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</row>
    <row r="147" spans="1:39">
      <c r="A147" s="114"/>
      <c r="B147" s="74">
        <f>Parâmetros!K136</f>
        <v>0</v>
      </c>
      <c r="C147" s="60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</row>
    <row r="148" spans="1:39">
      <c r="A148" s="114"/>
      <c r="B148" s="74">
        <f>Parâmetros!K137</f>
        <v>5</v>
      </c>
      <c r="C148" s="60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</row>
    <row r="149" spans="1:39">
      <c r="A149" s="114"/>
      <c r="B149" s="74">
        <f>Parâmetros!K138</f>
        <v>3</v>
      </c>
      <c r="C149" s="60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</row>
    <row r="150" spans="1:39">
      <c r="A150" s="114"/>
      <c r="B150" s="74">
        <f>Parâmetros!K139</f>
        <v>5</v>
      </c>
      <c r="C150" s="60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</row>
    <row r="151" spans="1:39">
      <c r="A151" s="114"/>
      <c r="B151" s="74">
        <f>Parâmetros!K140</f>
        <v>5</v>
      </c>
      <c r="C151" s="60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</row>
    <row r="152" spans="1:39">
      <c r="A152" s="114"/>
      <c r="B152" s="74">
        <f>Parâmetros!K141</f>
        <v>5</v>
      </c>
      <c r="C152" s="60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</row>
    <row r="153" spans="1:39">
      <c r="A153" s="114"/>
      <c r="B153" s="74">
        <f>Parâmetros!K142</f>
        <v>11</v>
      </c>
      <c r="C153" s="60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</row>
    <row r="154" spans="1:39">
      <c r="A154" s="114"/>
      <c r="B154" s="74">
        <f>Parâmetros!K143</f>
        <v>18</v>
      </c>
      <c r="C154" s="60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</row>
    <row r="155" spans="1:39">
      <c r="A155" s="114"/>
      <c r="B155" s="74">
        <f>Parâmetros!K144</f>
        <v>21</v>
      </c>
      <c r="C155" s="60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</row>
    <row r="156" spans="1:39">
      <c r="A156" s="114"/>
      <c r="B156" s="74">
        <f>Parâmetros!K145</f>
        <v>15</v>
      </c>
      <c r="C156" s="60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</row>
    <row r="157" spans="1:39">
      <c r="A157" s="114"/>
      <c r="B157" s="74">
        <f>Parâmetros!K146</f>
        <v>20</v>
      </c>
      <c r="C157" s="60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</row>
    <row r="158" spans="1:39">
      <c r="A158" s="114"/>
      <c r="B158" s="74">
        <f>Parâmetros!K147</f>
        <v>8</v>
      </c>
      <c r="C158" s="60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</row>
    <row r="159" spans="1:39">
      <c r="A159" s="114"/>
      <c r="B159" s="74">
        <f>Parâmetros!K148</f>
        <v>8</v>
      </c>
      <c r="C159" s="60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</row>
    <row r="160" spans="1:39">
      <c r="A160" s="114"/>
      <c r="B160" s="74">
        <f>Parâmetros!K149</f>
        <v>8</v>
      </c>
      <c r="C160" s="60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</row>
    <row r="161" spans="1:39">
      <c r="A161" s="114"/>
      <c r="B161" s="74">
        <f>Parâmetros!K150</f>
        <v>8</v>
      </c>
      <c r="C161" s="60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</row>
    <row r="162" spans="1:39">
      <c r="A162" s="114"/>
      <c r="B162" s="74">
        <f>Parâmetros!K151</f>
        <v>10</v>
      </c>
      <c r="C162" s="60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</row>
    <row r="163" spans="1:39">
      <c r="A163" s="114"/>
      <c r="B163" s="74">
        <f>Parâmetros!K152</f>
        <v>8</v>
      </c>
      <c r="C163" s="60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</row>
    <row r="164" spans="1:39">
      <c r="A164" s="114"/>
      <c r="B164" s="74">
        <f>Parâmetros!K153</f>
        <v>14</v>
      </c>
      <c r="C164" s="60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</row>
    <row r="165" spans="1:39">
      <c r="A165" s="114"/>
      <c r="B165" s="74">
        <f>Parâmetros!K154</f>
        <v>0</v>
      </c>
      <c r="C165" s="60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</row>
    <row r="166" spans="1:39">
      <c r="A166" s="114"/>
      <c r="B166" s="74">
        <f>Parâmetros!K155</f>
        <v>10</v>
      </c>
      <c r="C166" s="60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</row>
    <row r="167" spans="1:39">
      <c r="A167" s="114"/>
      <c r="B167" s="74">
        <f>Parâmetros!K156</f>
        <v>8</v>
      </c>
      <c r="C167" s="60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</row>
    <row r="168" spans="1:39">
      <c r="A168" s="114"/>
      <c r="B168" s="74">
        <f>Parâmetros!K157</f>
        <v>4</v>
      </c>
      <c r="C168" s="60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</row>
    <row r="169" spans="1:39">
      <c r="A169" s="114"/>
      <c r="B169" s="74">
        <f>Parâmetros!K158</f>
        <v>1</v>
      </c>
      <c r="C169" s="60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</row>
    <row r="170" spans="1:39">
      <c r="A170" s="114"/>
      <c r="B170" s="74">
        <f>Parâmetros!K159</f>
        <v>0</v>
      </c>
      <c r="C170" s="60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</row>
    <row r="171" spans="1:39">
      <c r="A171" s="114"/>
      <c r="B171" s="74">
        <f>Parâmetros!K160</f>
        <v>3</v>
      </c>
      <c r="C171" s="60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</row>
    <row r="172" spans="1:39">
      <c r="A172" s="114"/>
      <c r="B172" s="74">
        <f>Parâmetros!K161</f>
        <v>5</v>
      </c>
      <c r="C172" s="60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</row>
    <row r="173" spans="1:39">
      <c r="A173" s="114"/>
      <c r="B173" s="74">
        <f>Parâmetros!K162</f>
        <v>5</v>
      </c>
      <c r="C173" s="60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</row>
    <row r="174" spans="1:39">
      <c r="A174" s="114"/>
      <c r="B174" s="74">
        <f>Parâmetros!K163</f>
        <v>6</v>
      </c>
      <c r="C174" s="60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</row>
    <row r="175" spans="1:39">
      <c r="A175" s="114"/>
      <c r="B175" s="74">
        <f>Parâmetros!K164</f>
        <v>6</v>
      </c>
      <c r="C175" s="60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</row>
    <row r="176" spans="1:39">
      <c r="A176" s="114"/>
      <c r="B176" s="74">
        <f>Parâmetros!K165</f>
        <v>7</v>
      </c>
      <c r="C176" s="60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</row>
    <row r="177" spans="1:39">
      <c r="A177" s="114"/>
      <c r="B177" s="74">
        <f>Parâmetros!K166</f>
        <v>6</v>
      </c>
      <c r="C177" s="60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</row>
    <row r="178" spans="1:39">
      <c r="A178" s="114"/>
      <c r="B178" s="74">
        <f>Parâmetros!K167</f>
        <v>5</v>
      </c>
      <c r="C178" s="60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</row>
    <row r="179" spans="1:39">
      <c r="A179" s="114"/>
      <c r="B179" s="74">
        <f>Parâmetros!K168</f>
        <v>5</v>
      </c>
      <c r="C179" s="60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</row>
    <row r="180" spans="1:39">
      <c r="A180" s="114"/>
      <c r="B180" s="74">
        <f>Parâmetros!K169</f>
        <v>4</v>
      </c>
      <c r="C180" s="60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</row>
    <row r="181" spans="1:39">
      <c r="A181" s="114"/>
      <c r="B181" s="74">
        <f>Parâmetros!K170</f>
        <v>7</v>
      </c>
      <c r="C181" s="60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</row>
    <row r="182" spans="1:39">
      <c r="A182" s="114"/>
      <c r="B182" s="74">
        <f>Parâmetros!K171</f>
        <v>6</v>
      </c>
      <c r="C182" s="60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</row>
    <row r="183" spans="1:39">
      <c r="A183" s="114"/>
      <c r="B183" s="74">
        <f>Parâmetros!K172</f>
        <v>4</v>
      </c>
      <c r="C183" s="60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</row>
    <row r="184" spans="1:39">
      <c r="A184" s="114"/>
      <c r="B184" s="74">
        <f>Parâmetros!K173</f>
        <v>4</v>
      </c>
      <c r="C184" s="60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</row>
    <row r="185" spans="1:39">
      <c r="A185" s="114"/>
      <c r="B185" s="74">
        <f>Parâmetros!K174</f>
        <v>3</v>
      </c>
      <c r="C185" s="60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</row>
    <row r="186" spans="1:39">
      <c r="A186" s="114"/>
      <c r="B186" s="74">
        <f>Parâmetros!K175</f>
        <v>13</v>
      </c>
      <c r="C186" s="60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</row>
    <row r="187" spans="1:39">
      <c r="A187" s="114"/>
      <c r="B187" s="74">
        <f>Parâmetros!K176</f>
        <v>10</v>
      </c>
      <c r="C187" s="60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</row>
    <row r="188" spans="1:39">
      <c r="A188" s="114"/>
      <c r="B188" s="74">
        <f>Parâmetros!K177</f>
        <v>11</v>
      </c>
      <c r="C188" s="60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</row>
    <row r="189" spans="1:39">
      <c r="A189" s="114"/>
      <c r="B189" s="74">
        <f>Parâmetros!K178</f>
        <v>9</v>
      </c>
      <c r="C189" s="60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</row>
    <row r="190" spans="1:39">
      <c r="A190" s="114"/>
      <c r="B190" s="74">
        <f>Parâmetros!K179</f>
        <v>9</v>
      </c>
      <c r="C190" s="60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</row>
    <row r="191" spans="1:39">
      <c r="A191" s="114"/>
      <c r="B191" s="74">
        <f>Parâmetros!K180</f>
        <v>6</v>
      </c>
      <c r="C191" s="60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</row>
    <row r="192" spans="1:39">
      <c r="A192" s="114"/>
      <c r="B192" s="74">
        <f>Parâmetros!K181</f>
        <v>10</v>
      </c>
      <c r="C192" s="60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</row>
    <row r="193" spans="1:39">
      <c r="A193" s="114"/>
      <c r="B193" s="74">
        <f>Parâmetros!K182</f>
        <v>7</v>
      </c>
      <c r="C193" s="60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</row>
    <row r="194" spans="1:39">
      <c r="A194" s="114"/>
      <c r="B194" s="74">
        <f>Parâmetros!K183</f>
        <v>4</v>
      </c>
      <c r="C194" s="60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</row>
    <row r="195" spans="1:39">
      <c r="A195" s="114"/>
      <c r="B195" s="74">
        <f>Parâmetros!K184</f>
        <v>6</v>
      </c>
      <c r="C195" s="60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</row>
    <row r="196" spans="1:39">
      <c r="A196" s="114"/>
      <c r="B196" s="74">
        <f>Parâmetros!K185</f>
        <v>4</v>
      </c>
      <c r="C196" s="60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</row>
    <row r="197" spans="1:39">
      <c r="A197" s="114"/>
      <c r="B197" s="74">
        <f>Parâmetros!K186</f>
        <v>3</v>
      </c>
      <c r="C197" s="60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</row>
    <row r="198" spans="1:39">
      <c r="A198" s="114"/>
      <c r="B198" s="74">
        <f>Parâmetros!K187</f>
        <v>5</v>
      </c>
      <c r="C198" s="60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</row>
    <row r="199" spans="1:39">
      <c r="A199" s="114"/>
      <c r="B199" s="74">
        <f>Parâmetros!K188</f>
        <v>3</v>
      </c>
      <c r="C199" s="60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</row>
    <row r="200" spans="1:39">
      <c r="A200" s="114"/>
      <c r="B200" s="74">
        <f>Parâmetros!K189</f>
        <v>4</v>
      </c>
      <c r="C200" s="60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</row>
    <row r="201" spans="1:39">
      <c r="A201" s="114"/>
      <c r="B201" s="74">
        <f>Parâmetros!K190</f>
        <v>8</v>
      </c>
      <c r="C201" s="60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</row>
    <row r="202" spans="1:39">
      <c r="A202" s="114"/>
      <c r="B202" s="74">
        <f>Parâmetros!K191</f>
        <v>5</v>
      </c>
      <c r="C202" s="60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</row>
    <row r="203" spans="1:39">
      <c r="A203" s="114"/>
      <c r="B203" s="74">
        <f>Parâmetros!K192</f>
        <v>4</v>
      </c>
      <c r="C203" s="60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</row>
    <row r="204" spans="1:39">
      <c r="A204" s="114"/>
      <c r="B204" s="74">
        <f>Parâmetros!K193</f>
        <v>7</v>
      </c>
      <c r="C204" s="60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</row>
    <row r="205" spans="1:39">
      <c r="A205" s="114"/>
      <c r="B205" s="74">
        <f>Parâmetros!K194</f>
        <v>17</v>
      </c>
      <c r="C205" s="60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</row>
    <row r="206" spans="1:39">
      <c r="A206" s="114"/>
      <c r="B206" s="74">
        <f>Parâmetros!K195</f>
        <v>10</v>
      </c>
      <c r="C206" s="60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</row>
    <row r="207" spans="1:39">
      <c r="A207" s="114"/>
      <c r="B207" s="74">
        <f>Parâmetros!K196</f>
        <v>6</v>
      </c>
      <c r="C207" s="60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</row>
    <row r="208" spans="1:39">
      <c r="A208" s="114"/>
      <c r="B208" s="74">
        <f>Parâmetros!K197</f>
        <v>14</v>
      </c>
      <c r="C208" s="60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</row>
    <row r="209" spans="1:39">
      <c r="A209" s="114"/>
      <c r="B209" s="74">
        <f>Parâmetros!K198</f>
        <v>14</v>
      </c>
      <c r="C209" s="60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</row>
    <row r="210" spans="1:39">
      <c r="A210" s="114"/>
      <c r="B210" s="74">
        <f>Parâmetros!K199</f>
        <v>22</v>
      </c>
      <c r="C210" s="60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</row>
    <row r="211" spans="1:39">
      <c r="A211" s="114"/>
      <c r="B211" s="74">
        <f>Parâmetros!K200</f>
        <v>8</v>
      </c>
      <c r="C211" s="60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</row>
    <row r="212" spans="1:39">
      <c r="A212" s="114"/>
      <c r="B212" s="74">
        <f>Parâmetros!K201</f>
        <v>14</v>
      </c>
      <c r="C212" s="60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</row>
    <row r="213" spans="1:39">
      <c r="A213" s="114"/>
      <c r="B213" s="74">
        <f>Parâmetros!K202</f>
        <v>8</v>
      </c>
      <c r="C213" s="60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</row>
    <row r="214" spans="1:39">
      <c r="A214" s="114"/>
      <c r="B214" s="74">
        <f>Parâmetros!K203</f>
        <v>3</v>
      </c>
      <c r="C214" s="60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</row>
    <row r="215" spans="1:39">
      <c r="A215" s="114"/>
      <c r="B215" s="74">
        <f>Parâmetros!K204</f>
        <v>0</v>
      </c>
      <c r="C215" s="60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</row>
    <row r="216" spans="1:39">
      <c r="A216" s="114"/>
      <c r="B216" s="74">
        <f>Parâmetros!K205</f>
        <v>0</v>
      </c>
      <c r="C216" s="60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</row>
    <row r="217" spans="1:39">
      <c r="A217" s="114"/>
      <c r="B217" s="74">
        <f>Parâmetros!K206</f>
        <v>11</v>
      </c>
      <c r="C217" s="60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</row>
    <row r="218" spans="1:39">
      <c r="A218" s="114"/>
      <c r="B218" s="74">
        <f>Parâmetros!K207</f>
        <v>6</v>
      </c>
      <c r="C218" s="60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</row>
    <row r="219" spans="1:39">
      <c r="A219" s="114"/>
      <c r="B219" s="74">
        <f>Parâmetros!K208</f>
        <v>0</v>
      </c>
      <c r="C219" s="60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</row>
    <row r="220" spans="1:39">
      <c r="A220" s="114"/>
      <c r="B220" s="74">
        <f>Parâmetros!K209</f>
        <v>0</v>
      </c>
      <c r="C220" s="60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</row>
    <row r="221" spans="1:39">
      <c r="A221" s="114"/>
      <c r="B221" s="74">
        <f>Parâmetros!K210</f>
        <v>8</v>
      </c>
      <c r="C221" s="60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</row>
    <row r="222" spans="1:39">
      <c r="A222" s="114"/>
      <c r="B222" s="74">
        <f>Parâmetros!K211</f>
        <v>3</v>
      </c>
      <c r="C222" s="60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</row>
    <row r="223" spans="1:39">
      <c r="A223" s="114"/>
      <c r="B223" s="74">
        <f>Parâmetros!K212</f>
        <v>7</v>
      </c>
      <c r="C223" s="60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</row>
    <row r="224" spans="1:39">
      <c r="A224" s="114"/>
      <c r="B224" s="74">
        <f>Parâmetros!K213</f>
        <v>5</v>
      </c>
      <c r="C224" s="60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</row>
    <row r="225" spans="1:39">
      <c r="A225" s="114"/>
      <c r="B225" s="74">
        <f>Parâmetros!K214</f>
        <v>5</v>
      </c>
      <c r="C225" s="60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</row>
    <row r="226" spans="1:39">
      <c r="A226" s="114"/>
      <c r="B226" s="74">
        <f>Parâmetros!K215</f>
        <v>7</v>
      </c>
      <c r="C226" s="60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</row>
    <row r="227" spans="1:39">
      <c r="A227" s="114"/>
      <c r="B227" s="74">
        <f>Parâmetros!K216</f>
        <v>7</v>
      </c>
      <c r="C227" s="60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</row>
    <row r="228" spans="1:39">
      <c r="A228" s="114"/>
      <c r="B228" s="74">
        <f>Parâmetros!K217</f>
        <v>3</v>
      </c>
      <c r="C228" s="60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</row>
    <row r="229" spans="1:39">
      <c r="A229" s="114"/>
      <c r="B229" s="74">
        <f>Parâmetros!K218</f>
        <v>2</v>
      </c>
      <c r="C229" s="60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</row>
    <row r="230" spans="1:39">
      <c r="A230" s="114"/>
      <c r="B230" s="74">
        <f>Parâmetros!K219</f>
        <v>3</v>
      </c>
      <c r="C230" s="60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</row>
    <row r="231" spans="1:39">
      <c r="A231" s="114"/>
      <c r="B231" s="74">
        <f>Parâmetros!K220</f>
        <v>3</v>
      </c>
      <c r="C231" s="60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</row>
    <row r="232" spans="1:39">
      <c r="A232" s="114"/>
      <c r="B232" s="74">
        <f>Parâmetros!K221</f>
        <v>3</v>
      </c>
      <c r="C232" s="60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</row>
    <row r="233" spans="1:39">
      <c r="A233" s="114"/>
      <c r="B233" s="74">
        <f>Parâmetros!K222</f>
        <v>1</v>
      </c>
      <c r="C233" s="60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</row>
    <row r="234" spans="1:39">
      <c r="A234" s="114"/>
      <c r="B234" s="74">
        <f>Parâmetros!K223</f>
        <v>0</v>
      </c>
      <c r="C234" s="60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</row>
    <row r="235" spans="1:39">
      <c r="A235" s="114"/>
      <c r="B235" s="74">
        <f>Parâmetros!K224</f>
        <v>3</v>
      </c>
      <c r="C235" s="60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</row>
    <row r="236" spans="1:39">
      <c r="A236" s="114"/>
      <c r="B236" s="74">
        <f>Parâmetros!K225</f>
        <v>5</v>
      </c>
      <c r="C236" s="60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</row>
    <row r="237" spans="1:39">
      <c r="A237" s="114"/>
      <c r="B237" s="74">
        <f>Parâmetros!K226</f>
        <v>3</v>
      </c>
      <c r="C237" s="60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</row>
    <row r="238" spans="1:39">
      <c r="A238" s="114"/>
      <c r="B238" s="74">
        <f>Parâmetros!K227</f>
        <v>1</v>
      </c>
      <c r="C238" s="60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</row>
    <row r="239" spans="1:39">
      <c r="A239" s="114"/>
      <c r="B239" s="74">
        <f>Parâmetros!K228</f>
        <v>0</v>
      </c>
      <c r="C239" s="60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</row>
    <row r="240" spans="1:39">
      <c r="A240" s="114"/>
      <c r="B240" s="74">
        <f>Parâmetros!K229</f>
        <v>0</v>
      </c>
      <c r="C240" s="60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</row>
    <row r="241" spans="1:39">
      <c r="A241" s="114"/>
      <c r="B241" s="74">
        <f>Parâmetros!K230</f>
        <v>1</v>
      </c>
      <c r="C241" s="60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</row>
    <row r="242" spans="1:39">
      <c r="A242" s="114"/>
      <c r="B242" s="74">
        <f>Parâmetros!K231</f>
        <v>0</v>
      </c>
      <c r="C242" s="60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</row>
    <row r="243" spans="1:39">
      <c r="A243" s="114"/>
      <c r="B243" s="74">
        <f>Parâmetros!K232</f>
        <v>1</v>
      </c>
      <c r="C243" s="60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</row>
    <row r="244" spans="1:39">
      <c r="A244" s="114"/>
      <c r="B244" s="74">
        <f>Parâmetros!K233</f>
        <v>3</v>
      </c>
      <c r="C244" s="60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</row>
    <row r="245" spans="1:39">
      <c r="A245" s="114"/>
      <c r="B245" s="74">
        <f>Parâmetros!K234</f>
        <v>2</v>
      </c>
      <c r="C245" s="60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</row>
    <row r="246" spans="1:39">
      <c r="A246" s="114"/>
      <c r="B246" s="74">
        <f>Parâmetros!K235</f>
        <v>1</v>
      </c>
      <c r="C246" s="60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</row>
    <row r="247" spans="1:39">
      <c r="A247" s="114"/>
      <c r="B247" s="74">
        <f>Parâmetros!K236</f>
        <v>5</v>
      </c>
      <c r="C247" s="60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</row>
    <row r="248" spans="1:39">
      <c r="A248" s="114"/>
      <c r="B248" s="74">
        <f>Parâmetros!K237</f>
        <v>3</v>
      </c>
      <c r="C248" s="60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</row>
    <row r="249" spans="1:39">
      <c r="A249" s="114"/>
      <c r="B249" s="74">
        <f>Parâmetros!K238</f>
        <v>1</v>
      </c>
      <c r="C249" s="60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</row>
    <row r="250" spans="1:39">
      <c r="A250" s="114"/>
      <c r="B250" s="74">
        <f>Parâmetros!K239</f>
        <v>3</v>
      </c>
      <c r="C250" s="60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</row>
    <row r="251" spans="1:39">
      <c r="A251" s="114"/>
      <c r="B251" s="74">
        <f>Parâmetros!K240</f>
        <v>2</v>
      </c>
      <c r="C251" s="60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</row>
    <row r="252" spans="1:39">
      <c r="A252" s="114"/>
      <c r="B252" s="74">
        <f>Parâmetros!K241</f>
        <v>2</v>
      </c>
      <c r="C252" s="60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</row>
    <row r="253" spans="1:39">
      <c r="A253" s="114"/>
      <c r="B253" s="74">
        <f>Parâmetros!K242</f>
        <v>2</v>
      </c>
      <c r="C253" s="60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</row>
    <row r="254" spans="1:39">
      <c r="A254" s="114"/>
      <c r="B254" s="74">
        <f>Parâmetros!K243</f>
        <v>2</v>
      </c>
      <c r="C254" s="60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</row>
    <row r="255" spans="1:39">
      <c r="A255" s="114"/>
      <c r="B255" s="74">
        <f>Parâmetros!K244</f>
        <v>5</v>
      </c>
      <c r="C255" s="60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</row>
    <row r="256" spans="1:39">
      <c r="A256" s="114"/>
      <c r="B256" s="74">
        <f>Parâmetros!K245</f>
        <v>6</v>
      </c>
      <c r="C256" s="60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</row>
    <row r="257" spans="1:39">
      <c r="A257" s="114"/>
      <c r="B257" s="74">
        <f>Parâmetros!K246</f>
        <v>6</v>
      </c>
      <c r="C257" s="60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</row>
    <row r="258" spans="1:39">
      <c r="A258" s="114"/>
      <c r="B258" s="74">
        <f>Parâmetros!K247</f>
        <v>14</v>
      </c>
      <c r="C258" s="60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</row>
    <row r="259" spans="1:39">
      <c r="A259" s="114"/>
      <c r="B259" s="74">
        <f>Parâmetros!K248</f>
        <v>16</v>
      </c>
      <c r="C259" s="60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</row>
    <row r="260" spans="1:39">
      <c r="A260" s="114"/>
      <c r="B260" s="74">
        <f>Parâmetros!K249</f>
        <v>4</v>
      </c>
      <c r="C260" s="60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</row>
    <row r="261" spans="1:39">
      <c r="A261" s="114"/>
      <c r="B261" s="74">
        <f>Parâmetros!K250</f>
        <v>2</v>
      </c>
      <c r="C261" s="60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</row>
    <row r="262" spans="1:39">
      <c r="A262" s="114"/>
      <c r="B262" s="74">
        <f>Parâmetros!K251</f>
        <v>6</v>
      </c>
      <c r="C262" s="60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</row>
    <row r="263" spans="1:39">
      <c r="A263" s="114"/>
      <c r="B263" s="74">
        <f>Parâmetros!K252</f>
        <v>4</v>
      </c>
      <c r="C263" s="60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</row>
    <row r="264" spans="1:39">
      <c r="A264" s="114"/>
      <c r="B264" s="74">
        <f>Parâmetros!K253</f>
        <v>3</v>
      </c>
      <c r="C264" s="60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</row>
    <row r="265" spans="1:39">
      <c r="A265" s="114"/>
      <c r="B265" s="74">
        <f>Parâmetros!K254</f>
        <v>9</v>
      </c>
      <c r="C265" s="60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</row>
    <row r="266" spans="1:39">
      <c r="A266" s="114"/>
      <c r="B266" s="74">
        <f>Parâmetros!K255</f>
        <v>3</v>
      </c>
      <c r="C266" s="60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</row>
    <row r="267" spans="1:39">
      <c r="A267" s="114"/>
      <c r="B267" s="74">
        <f>Parâmetros!K256</f>
        <v>2</v>
      </c>
      <c r="C267" s="60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</row>
    <row r="268" spans="1:39">
      <c r="A268" s="114"/>
      <c r="B268" s="74">
        <f>Parâmetros!K257</f>
        <v>6</v>
      </c>
      <c r="C268" s="60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</row>
    <row r="269" spans="1:39">
      <c r="A269" s="114"/>
      <c r="B269" s="74">
        <f>Parâmetros!K258</f>
        <v>6</v>
      </c>
      <c r="C269" s="60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</row>
    <row r="270" spans="1:39">
      <c r="A270" s="114"/>
      <c r="B270" s="74">
        <f>Parâmetros!K259</f>
        <v>4</v>
      </c>
      <c r="C270" s="60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</row>
    <row r="271" spans="1:39">
      <c r="A271" s="114"/>
      <c r="B271" s="74">
        <f>Parâmetros!K260</f>
        <v>4</v>
      </c>
      <c r="C271" s="60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</row>
    <row r="272" spans="1:39">
      <c r="A272" s="114"/>
      <c r="B272" s="74">
        <f>Parâmetros!K261</f>
        <v>8</v>
      </c>
      <c r="C272" s="60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</row>
    <row r="273" spans="1:39">
      <c r="A273" s="114"/>
      <c r="B273" s="74">
        <f>Parâmetros!K262</f>
        <v>6</v>
      </c>
      <c r="C273" s="60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</row>
    <row r="274" spans="1:39">
      <c r="A274" s="114"/>
      <c r="B274" s="74">
        <f>Parâmetros!K263</f>
        <v>6</v>
      </c>
      <c r="C274" s="60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</row>
    <row r="275" spans="1:39">
      <c r="A275" s="114"/>
      <c r="B275" s="74">
        <f>Parâmetros!K264</f>
        <v>4</v>
      </c>
      <c r="C275" s="60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</row>
    <row r="276" spans="1:39">
      <c r="A276" s="114"/>
      <c r="B276" s="74">
        <f>Parâmetros!K265</f>
        <v>8</v>
      </c>
      <c r="C276" s="60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</row>
    <row r="277" spans="1:39">
      <c r="A277" s="114"/>
      <c r="B277" s="74">
        <f>Parâmetros!K266</f>
        <v>5</v>
      </c>
      <c r="C277" s="60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</row>
    <row r="278" spans="1:39">
      <c r="A278" s="114"/>
      <c r="B278" s="74">
        <f>Parâmetros!K267</f>
        <v>1</v>
      </c>
      <c r="C278" s="60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</row>
    <row r="279" spans="1:39">
      <c r="A279" s="114"/>
      <c r="B279" s="74">
        <f>Parâmetros!K268</f>
        <v>0</v>
      </c>
      <c r="C279" s="60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</row>
    <row r="280" spans="1:39">
      <c r="A280" s="114"/>
      <c r="B280" s="74">
        <f>Parâmetros!K269</f>
        <v>2</v>
      </c>
      <c r="C280" s="60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</row>
    <row r="281" spans="1:39">
      <c r="A281" s="114"/>
      <c r="B281" s="74">
        <f>Parâmetros!K270</f>
        <v>5</v>
      </c>
      <c r="C281" s="60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</row>
    <row r="282" spans="1:39">
      <c r="A282" s="114"/>
      <c r="B282" s="74">
        <f>Parâmetros!K271</f>
        <v>5</v>
      </c>
      <c r="C282" s="60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</row>
    <row r="283" spans="1:39">
      <c r="A283" s="114"/>
      <c r="B283" s="74">
        <f>Parâmetros!K272</f>
        <v>7</v>
      </c>
      <c r="C283" s="60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</row>
    <row r="284" spans="1:39">
      <c r="A284" s="114"/>
      <c r="B284" s="74">
        <f>Parâmetros!K273</f>
        <v>6</v>
      </c>
      <c r="C284" s="60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</row>
    <row r="285" spans="1:39">
      <c r="A285" s="114"/>
      <c r="B285" s="74">
        <f>Parâmetros!K274</f>
        <v>3</v>
      </c>
      <c r="C285" s="60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</row>
    <row r="286" spans="1:39">
      <c r="A286" s="114"/>
      <c r="B286" s="74">
        <f>Parâmetros!K275</f>
        <v>2</v>
      </c>
      <c r="C286" s="60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</row>
    <row r="287" spans="1:39">
      <c r="A287" s="114"/>
      <c r="B287" s="74">
        <f>Parâmetros!K276</f>
        <v>2</v>
      </c>
      <c r="C287" s="60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</row>
    <row r="288" spans="1:39">
      <c r="A288" s="114"/>
      <c r="B288" s="74">
        <f>Parâmetros!K277</f>
        <v>0</v>
      </c>
      <c r="C288" s="60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</row>
    <row r="289" spans="1:39">
      <c r="A289" s="114"/>
      <c r="B289" s="74">
        <f>Parâmetros!K278</f>
        <v>0</v>
      </c>
      <c r="C289" s="60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</row>
    <row r="290" spans="1:39">
      <c r="A290" s="114"/>
      <c r="B290" s="74">
        <f>Parâmetros!K279</f>
        <v>3</v>
      </c>
      <c r="C290" s="60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</row>
    <row r="291" spans="1:39">
      <c r="A291" s="114"/>
      <c r="B291" s="74">
        <f>Parâmetros!K280</f>
        <v>6</v>
      </c>
      <c r="C291" s="60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</row>
    <row r="292" spans="1:39">
      <c r="A292" s="114"/>
      <c r="B292" s="74">
        <f>Parâmetros!K281</f>
        <v>5</v>
      </c>
      <c r="C292" s="60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</row>
    <row r="293" spans="1:39">
      <c r="A293" s="114"/>
      <c r="B293" s="74">
        <f>Parâmetros!K282</f>
        <v>1</v>
      </c>
      <c r="C293" s="60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</row>
    <row r="294" spans="1:39">
      <c r="A294" s="114"/>
      <c r="B294" s="74">
        <f>Parâmetros!K283</f>
        <v>4</v>
      </c>
      <c r="C294" s="60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</row>
    <row r="295" spans="1:39">
      <c r="A295" s="114"/>
      <c r="B295" s="74">
        <f>Parâmetros!K284</f>
        <v>6</v>
      </c>
      <c r="C295" s="60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</row>
    <row r="296" spans="1:39">
      <c r="A296" s="114"/>
      <c r="B296" s="74">
        <f>Parâmetros!K285</f>
        <v>5</v>
      </c>
      <c r="C296" s="60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</row>
    <row r="297" spans="1:39">
      <c r="A297" s="114"/>
      <c r="B297" s="74">
        <f>Parâmetros!K286</f>
        <v>4</v>
      </c>
      <c r="C297" s="60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</row>
    <row r="298" spans="1:39">
      <c r="A298" s="114"/>
      <c r="B298" s="74">
        <f>Parâmetros!K287</f>
        <v>1</v>
      </c>
      <c r="C298" s="60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</row>
    <row r="299" spans="1:39">
      <c r="A299" s="114"/>
      <c r="B299" s="74">
        <f>Parâmetros!K288</f>
        <v>3</v>
      </c>
      <c r="C299" s="60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</row>
    <row r="300" spans="1:39">
      <c r="A300" s="114"/>
      <c r="B300" s="74">
        <f>Parâmetros!K289</f>
        <v>2</v>
      </c>
      <c r="C300" s="60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</row>
    <row r="301" spans="1:39">
      <c r="A301" s="114"/>
      <c r="B301" s="74">
        <f>Parâmetros!K290</f>
        <v>5</v>
      </c>
      <c r="C301" s="60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</row>
    <row r="302" spans="1:39">
      <c r="A302" s="114"/>
      <c r="B302" s="74">
        <f>Parâmetros!K291</f>
        <v>3</v>
      </c>
      <c r="C302" s="60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</row>
    <row r="303" spans="1:39">
      <c r="A303" s="114"/>
      <c r="B303" s="74">
        <f>Parâmetros!K292</f>
        <v>0</v>
      </c>
      <c r="C303" s="60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</row>
    <row r="304" spans="1:39">
      <c r="A304" s="114"/>
      <c r="B304" s="74">
        <f>Parâmetros!K293</f>
        <v>8</v>
      </c>
      <c r="C304" s="60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</row>
    <row r="305" spans="1:39">
      <c r="A305" s="114"/>
      <c r="B305" s="74">
        <f>Parâmetros!K294</f>
        <v>11</v>
      </c>
      <c r="C305" s="60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</row>
    <row r="306" spans="1:39">
      <c r="A306" s="114"/>
      <c r="B306" s="74">
        <f>Parâmetros!K295</f>
        <v>9</v>
      </c>
      <c r="C306" s="60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</row>
    <row r="307" spans="1:39">
      <c r="A307" s="114"/>
      <c r="B307" s="74">
        <f>Parâmetros!K296</f>
        <v>5</v>
      </c>
      <c r="C307" s="60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</row>
    <row r="308" spans="1:39">
      <c r="A308" s="114"/>
      <c r="B308" s="74">
        <f>Parâmetros!K297</f>
        <v>5</v>
      </c>
      <c r="C308" s="60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</row>
    <row r="309" spans="1:39">
      <c r="A309" s="114"/>
      <c r="B309" s="74">
        <f>Parâmetros!K298</f>
        <v>4</v>
      </c>
      <c r="C309" s="60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</row>
    <row r="310" spans="1:39">
      <c r="A310" s="114"/>
      <c r="B310" s="74">
        <f>Parâmetros!K299</f>
        <v>4</v>
      </c>
      <c r="C310" s="60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</row>
    <row r="311" spans="1:39">
      <c r="A311" s="114"/>
      <c r="B311" s="74">
        <f>Parâmetros!K300</f>
        <v>6</v>
      </c>
      <c r="C311" s="60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</row>
    <row r="312" spans="1:39">
      <c r="A312" s="114"/>
      <c r="B312" s="74">
        <f>Parâmetros!K301</f>
        <v>7</v>
      </c>
      <c r="C312" s="60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</row>
    <row r="313" spans="1:39">
      <c r="A313" s="114"/>
      <c r="B313" s="74">
        <f>Parâmetros!K302</f>
        <v>5</v>
      </c>
      <c r="C313" s="60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</row>
    <row r="314" spans="1:39">
      <c r="A314" s="114"/>
      <c r="B314" s="74">
        <f>Parâmetros!K303</f>
        <v>2</v>
      </c>
      <c r="C314" s="60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</row>
    <row r="315" spans="1:39">
      <c r="A315" s="114"/>
      <c r="B315" s="74">
        <f>Parâmetros!K304</f>
        <v>1</v>
      </c>
      <c r="C315" s="60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</row>
    <row r="316" spans="1:39">
      <c r="A316" s="114"/>
      <c r="B316" s="74">
        <f>Parâmetros!K305</f>
        <v>1</v>
      </c>
      <c r="C316" s="60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</row>
    <row r="317" spans="1:39">
      <c r="A317" s="114"/>
      <c r="B317" s="74">
        <f>Parâmetros!K306</f>
        <v>2</v>
      </c>
      <c r="C317" s="60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</row>
    <row r="318" spans="1:39">
      <c r="A318" s="114"/>
      <c r="B318" s="74">
        <f>Parâmetros!K307</f>
        <v>2</v>
      </c>
      <c r="C318" s="60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</row>
    <row r="319" spans="1:39">
      <c r="A319" s="114"/>
      <c r="B319" s="74">
        <f>Parâmetros!K308</f>
        <v>2</v>
      </c>
      <c r="C319" s="60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</row>
    <row r="320" spans="1:39">
      <c r="A320" s="114"/>
      <c r="B320" s="74">
        <f>Parâmetros!K309</f>
        <v>1</v>
      </c>
      <c r="C320" s="60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</row>
    <row r="321" spans="1:39">
      <c r="A321" s="114"/>
      <c r="B321" s="74">
        <f>Parâmetros!K310</f>
        <v>0</v>
      </c>
      <c r="C321" s="60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</row>
    <row r="322" spans="1:39">
      <c r="A322" s="114"/>
      <c r="B322" s="74">
        <f>Parâmetros!K311</f>
        <v>1</v>
      </c>
      <c r="C322" s="60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</row>
    <row r="323" spans="1:39">
      <c r="A323" s="114"/>
      <c r="B323" s="74">
        <f>Parâmetros!K312</f>
        <v>1</v>
      </c>
      <c r="C323" s="60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</row>
    <row r="324" spans="1:39">
      <c r="A324" s="114"/>
      <c r="B324" s="74">
        <f>Parâmetros!K313</f>
        <v>2</v>
      </c>
      <c r="C324" s="60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</row>
    <row r="325" spans="1:39">
      <c r="A325" s="114"/>
      <c r="B325" s="74">
        <f>Parâmetros!K314</f>
        <v>5</v>
      </c>
      <c r="C325" s="60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</row>
    <row r="326" spans="1:39">
      <c r="A326" s="114"/>
      <c r="B326" s="74">
        <f>Parâmetros!K315</f>
        <v>5</v>
      </c>
      <c r="C326" s="60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</row>
    <row r="327" spans="1:39">
      <c r="A327" s="114"/>
      <c r="B327" s="74">
        <f>Parâmetros!K316</f>
        <v>13</v>
      </c>
      <c r="C327" s="60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</row>
    <row r="328" spans="1:39">
      <c r="A328" s="114"/>
      <c r="B328" s="74">
        <f>Parâmetros!K317</f>
        <v>13</v>
      </c>
      <c r="C328" s="60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</row>
    <row r="329" spans="1:39">
      <c r="A329" s="114"/>
      <c r="B329" s="74">
        <f>Parâmetros!K318</f>
        <v>16</v>
      </c>
      <c r="C329" s="60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</row>
    <row r="330" spans="1:39">
      <c r="A330" s="114"/>
      <c r="B330" s="74">
        <f>Parâmetros!K319</f>
        <v>9</v>
      </c>
      <c r="C330" s="60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</row>
    <row r="331" spans="1:39">
      <c r="A331" s="114"/>
      <c r="B331" s="74">
        <f>Parâmetros!K320</f>
        <v>5</v>
      </c>
      <c r="C331" s="60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</row>
    <row r="332" spans="1:39">
      <c r="A332" s="114"/>
      <c r="B332" s="74">
        <f>Parâmetros!K321</f>
        <v>5</v>
      </c>
      <c r="C332" s="60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</row>
    <row r="333" spans="1:39">
      <c r="A333" s="114"/>
      <c r="B333" s="74">
        <f>Parâmetros!K322</f>
        <v>3</v>
      </c>
      <c r="C333" s="60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</row>
    <row r="334" spans="1:39">
      <c r="A334" s="114"/>
      <c r="B334" s="74">
        <f>Parâmetros!K323</f>
        <v>0</v>
      </c>
      <c r="C334" s="60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</row>
    <row r="335" spans="1:39">
      <c r="A335" s="114"/>
      <c r="B335" s="74">
        <f>Parâmetros!K324</f>
        <v>0</v>
      </c>
      <c r="C335" s="60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</row>
    <row r="336" spans="1:39">
      <c r="A336" s="114"/>
      <c r="B336" s="74">
        <f>Parâmetros!K325</f>
        <v>0</v>
      </c>
      <c r="C336" s="60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</row>
    <row r="337" spans="1:39">
      <c r="A337" s="114"/>
      <c r="B337" s="74">
        <f>Parâmetros!K326</f>
        <v>0</v>
      </c>
      <c r="C337" s="60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</row>
    <row r="338" spans="1:39">
      <c r="A338" s="114"/>
      <c r="B338" s="74">
        <f>Parâmetros!K327</f>
        <v>1</v>
      </c>
      <c r="C338" s="60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</row>
    <row r="339" spans="1:39">
      <c r="A339" s="114"/>
      <c r="B339" s="74">
        <f>Parâmetros!K328</f>
        <v>0</v>
      </c>
      <c r="C339" s="60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</row>
    <row r="340" spans="1:39">
      <c r="A340" s="114"/>
      <c r="B340" s="74">
        <f>Parâmetros!K329</f>
        <v>0</v>
      </c>
      <c r="C340" s="60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</row>
    <row r="341" spans="1:39">
      <c r="A341" s="114"/>
      <c r="B341" s="74">
        <f>Parâmetros!K330</f>
        <v>2</v>
      </c>
      <c r="C341" s="60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</row>
    <row r="342" spans="1:39">
      <c r="A342" s="114"/>
      <c r="B342" s="74">
        <f>Parâmetros!K331</f>
        <v>4</v>
      </c>
      <c r="C342" s="60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</row>
    <row r="343" spans="1:39">
      <c r="A343" s="114"/>
      <c r="B343" s="74">
        <f>Parâmetros!K332</f>
        <v>5</v>
      </c>
      <c r="C343" s="60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</row>
    <row r="344" spans="1:39">
      <c r="A344" s="114"/>
      <c r="B344" s="74">
        <f>Parâmetros!K333</f>
        <v>6</v>
      </c>
      <c r="C344" s="60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</row>
    <row r="345" spans="1:39">
      <c r="A345" s="114"/>
      <c r="B345" s="74">
        <f>Parâmetros!K334</f>
        <v>6</v>
      </c>
      <c r="C345" s="60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</row>
    <row r="346" spans="1:39">
      <c r="A346" s="114"/>
      <c r="B346" s="74">
        <f>Parâmetros!K335</f>
        <v>6</v>
      </c>
      <c r="C346" s="60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</row>
    <row r="347" spans="1:39">
      <c r="A347" s="114"/>
      <c r="B347" s="74">
        <f>Parâmetros!K336</f>
        <v>5</v>
      </c>
      <c r="C347" s="60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</row>
    <row r="348" spans="1:39">
      <c r="A348" s="114"/>
      <c r="B348" s="74">
        <f>Parâmetros!K337</f>
        <v>3</v>
      </c>
      <c r="C348" s="60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</row>
    <row r="349" spans="1:39">
      <c r="A349" s="114"/>
      <c r="B349" s="74">
        <f>Parâmetros!K338</f>
        <v>1</v>
      </c>
      <c r="C349" s="60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</row>
    <row r="350" spans="1:39">
      <c r="A350" s="114"/>
      <c r="B350" s="74">
        <f>Parâmetros!K339</f>
        <v>2</v>
      </c>
      <c r="C350" s="60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</row>
    <row r="351" spans="1:39">
      <c r="A351" s="114"/>
      <c r="B351" s="74">
        <f>Parâmetros!K340</f>
        <v>4</v>
      </c>
      <c r="C351" s="60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</row>
    <row r="352" spans="1:39">
      <c r="A352" s="114"/>
      <c r="B352" s="74">
        <f>Parâmetros!K341</f>
        <v>5</v>
      </c>
      <c r="C352" s="60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</row>
    <row r="353" spans="1:39">
      <c r="A353" s="114"/>
      <c r="B353" s="74">
        <f>Parâmetros!K342</f>
        <v>2</v>
      </c>
      <c r="C353" s="60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</row>
    <row r="354" spans="1:39">
      <c r="A354" s="114"/>
      <c r="B354" s="74">
        <f>Parâmetros!K343</f>
        <v>2</v>
      </c>
      <c r="C354" s="60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</row>
    <row r="355" spans="1:39">
      <c r="A355" s="114"/>
      <c r="B355" s="74">
        <f>Parâmetros!K344</f>
        <v>3</v>
      </c>
      <c r="C355" s="60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</row>
    <row r="356" spans="1:39">
      <c r="A356" s="114"/>
      <c r="B356" s="74">
        <f>Parâmetros!K345</f>
        <v>8</v>
      </c>
      <c r="C356" s="60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</row>
    <row r="357" spans="1:39">
      <c r="A357" s="114"/>
      <c r="B357" s="74">
        <f>Parâmetros!K346</f>
        <v>5</v>
      </c>
      <c r="C357" s="60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</row>
    <row r="358" spans="1:39">
      <c r="A358" s="114"/>
      <c r="B358" s="74">
        <f>Parâmetros!K347</f>
        <v>1</v>
      </c>
      <c r="C358" s="60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</row>
    <row r="359" spans="1:39">
      <c r="A359" s="114"/>
      <c r="B359" s="74">
        <f>Parâmetros!K348</f>
        <v>2</v>
      </c>
      <c r="C359" s="60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</row>
    <row r="360" spans="1:39">
      <c r="A360" s="114"/>
      <c r="B360" s="74">
        <f>Parâmetros!K349</f>
        <v>4</v>
      </c>
      <c r="C360" s="60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</row>
    <row r="361" spans="1:39">
      <c r="A361" s="114"/>
      <c r="B361" s="74">
        <f>Parâmetros!K350</f>
        <v>3</v>
      </c>
      <c r="C361" s="60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</row>
    <row r="362" spans="1:39">
      <c r="A362" s="114"/>
      <c r="B362" s="74">
        <f>Parâmetros!K351</f>
        <v>4</v>
      </c>
      <c r="C362" s="60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</row>
    <row r="363" spans="1:39">
      <c r="A363" s="114"/>
      <c r="B363" s="74">
        <f>Parâmetros!K352</f>
        <v>4</v>
      </c>
      <c r="C363" s="60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</row>
    <row r="364" spans="1:39">
      <c r="A364" s="114"/>
      <c r="B364" s="74">
        <f>Parâmetros!K353</f>
        <v>2</v>
      </c>
      <c r="C364" s="60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</row>
    <row r="365" spans="1:39">
      <c r="A365" s="114"/>
      <c r="B365" s="74">
        <f>Parâmetros!K354</f>
        <v>0</v>
      </c>
      <c r="C365" s="60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</row>
    <row r="366" spans="1:39">
      <c r="A366" s="114"/>
      <c r="B366" s="74">
        <f>Parâmetros!K355</f>
        <v>4</v>
      </c>
      <c r="C366" s="60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</row>
    <row r="367" spans="1:39">
      <c r="A367" s="114"/>
      <c r="B367" s="74">
        <f>Parâmetros!K356</f>
        <v>5</v>
      </c>
      <c r="C367" s="60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</row>
    <row r="368" spans="1:39">
      <c r="A368" s="114"/>
      <c r="B368" s="74">
        <f>Parâmetros!K357</f>
        <v>7</v>
      </c>
      <c r="C368" s="60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</row>
    <row r="369" spans="1:39">
      <c r="A369" s="114"/>
      <c r="B369" s="74">
        <f>Parâmetros!K358</f>
        <v>6</v>
      </c>
      <c r="C369" s="60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</row>
    <row r="370" spans="1:39">
      <c r="A370" s="114"/>
      <c r="B370" s="74">
        <f>Parâmetros!K359</f>
        <v>7</v>
      </c>
      <c r="C370" s="60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</row>
    <row r="371" spans="1:39">
      <c r="A371" s="114"/>
      <c r="B371" s="74">
        <f>Parâmetros!K360</f>
        <v>7</v>
      </c>
      <c r="C371" s="60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</row>
    <row r="372" spans="1:39">
      <c r="A372" s="114"/>
      <c r="B372" s="74">
        <f>Parâmetros!K361</f>
        <v>23</v>
      </c>
      <c r="C372" s="60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</row>
    <row r="373" spans="1:39">
      <c r="A373" s="114"/>
      <c r="B373" s="74">
        <f>Parâmetros!K362</f>
        <v>22</v>
      </c>
      <c r="C373" s="60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</row>
    <row r="374" spans="1:39">
      <c r="A374" s="114"/>
      <c r="B374" s="74">
        <f>Parâmetros!K363</f>
        <v>17</v>
      </c>
      <c r="C374" s="60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</row>
    <row r="375" spans="1:39">
      <c r="A375" s="114"/>
      <c r="B375" s="74">
        <f>Parâmetros!K364</f>
        <v>22</v>
      </c>
      <c r="C375" s="60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</row>
    <row r="376" spans="1:39">
      <c r="A376" s="114"/>
      <c r="B376" s="74">
        <f>Parâmetros!K365</f>
        <v>18</v>
      </c>
      <c r="C376" s="60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</row>
    <row r="377" spans="1:39">
      <c r="A377" s="114"/>
      <c r="B377" s="74">
        <f>Parâmetros!K366</f>
        <v>8</v>
      </c>
      <c r="C377" s="60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</row>
    <row r="378" spans="1:39">
      <c r="A378" s="114"/>
      <c r="B378" s="74">
        <f>Parâmetros!K367</f>
        <v>8</v>
      </c>
      <c r="C378" s="60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</row>
    <row r="379" spans="1:39">
      <c r="A379" s="114"/>
      <c r="B379" s="74">
        <f>Parâmetros!K368</f>
        <v>4</v>
      </c>
      <c r="C379" s="60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</row>
    <row r="380" spans="1:39">
      <c r="A380" s="114"/>
      <c r="B380" s="74">
        <f>Parâmetros!K369</f>
        <v>3</v>
      </c>
      <c r="C380" s="60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</row>
    <row r="381" spans="1:39">
      <c r="A381" s="114"/>
      <c r="B381" s="74">
        <f>Parâmetros!K370</f>
        <v>1</v>
      </c>
      <c r="C381" s="60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</row>
    <row r="382" spans="1:39">
      <c r="A382" s="114"/>
      <c r="B382" s="74">
        <f>Parâmetros!K371</f>
        <v>0</v>
      </c>
      <c r="C382" s="60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</row>
    <row r="383" spans="1:39">
      <c r="A383" s="114"/>
      <c r="B383" s="74">
        <f>Parâmetros!K372</f>
        <v>0</v>
      </c>
      <c r="C383" s="60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</row>
    <row r="384" spans="1:39">
      <c r="A384" s="114"/>
      <c r="B384" s="74">
        <f>Parâmetros!K373</f>
        <v>0</v>
      </c>
      <c r="C384" s="60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</row>
    <row r="385" spans="1:39">
      <c r="A385" s="114"/>
      <c r="B385" s="74">
        <f>Parâmetros!K374</f>
        <v>1</v>
      </c>
      <c r="C385" s="60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</row>
    <row r="386" spans="1:39">
      <c r="A386" s="114"/>
      <c r="B386" s="74">
        <f>Parâmetros!K375</f>
        <v>4</v>
      </c>
      <c r="C386" s="60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</row>
    <row r="387" spans="1:39">
      <c r="A387" s="114"/>
      <c r="B387" s="74">
        <f>Parâmetros!K376</f>
        <v>2</v>
      </c>
      <c r="C387" s="60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</row>
    <row r="388" spans="1:39">
      <c r="A388" s="114"/>
      <c r="B388" s="74">
        <f>Parâmetros!K377</f>
        <v>1</v>
      </c>
      <c r="C388" s="60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</row>
    <row r="389" spans="1:39">
      <c r="A389" s="114"/>
      <c r="B389" s="74">
        <f>Parâmetros!K378</f>
        <v>0</v>
      </c>
      <c r="C389" s="60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</row>
    <row r="390" spans="1:39">
      <c r="A390" s="114"/>
      <c r="B390" s="74">
        <f>Parâmetros!K379</f>
        <v>2</v>
      </c>
      <c r="C390" s="60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</row>
    <row r="391" spans="1:39">
      <c r="A391" s="114"/>
      <c r="B391" s="74">
        <f>Parâmetros!K380</f>
        <v>3</v>
      </c>
      <c r="C391" s="60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</row>
    <row r="392" spans="1:39">
      <c r="A392" s="114"/>
      <c r="B392" s="74">
        <f>Parâmetros!K381</f>
        <v>9</v>
      </c>
      <c r="C392" s="60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</row>
    <row r="393" spans="1:39">
      <c r="A393" s="114"/>
      <c r="B393" s="74">
        <f>Parâmetros!K382</f>
        <v>7</v>
      </c>
      <c r="C393" s="60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</row>
    <row r="394" spans="1:39">
      <c r="A394" s="114"/>
      <c r="B394" s="74">
        <f>Parâmetros!K383</f>
        <v>11</v>
      </c>
      <c r="C394" s="60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</row>
    <row r="395" spans="1:39">
      <c r="A395" s="114"/>
      <c r="B395" s="74">
        <f>Parâmetros!K384</f>
        <v>9</v>
      </c>
      <c r="C395" s="60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</row>
    <row r="396" spans="1:39">
      <c r="A396" s="114"/>
      <c r="B396" s="74">
        <f>Parâmetros!K385</f>
        <v>7</v>
      </c>
      <c r="C396" s="60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</row>
    <row r="397" spans="1:39">
      <c r="A397" s="114"/>
      <c r="B397" s="74">
        <f>Parâmetros!K386</f>
        <v>11</v>
      </c>
      <c r="C397" s="60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</row>
    <row r="398" spans="1:39">
      <c r="A398" s="114"/>
      <c r="B398" s="74">
        <f>Parâmetros!K387</f>
        <v>7</v>
      </c>
      <c r="C398" s="60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</row>
    <row r="399" spans="1:39">
      <c r="A399" s="114"/>
      <c r="B399" s="74">
        <f>Parâmetros!K388</f>
        <v>6</v>
      </c>
      <c r="C399" s="60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</row>
    <row r="400" spans="1:39">
      <c r="A400" s="114"/>
      <c r="B400" s="74">
        <f>Parâmetros!K389</f>
        <v>12</v>
      </c>
      <c r="C400" s="60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</row>
    <row r="401" spans="1:39">
      <c r="A401" s="114"/>
      <c r="B401" s="74">
        <f>Parâmetros!K390</f>
        <v>8</v>
      </c>
      <c r="C401" s="60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</row>
    <row r="402" spans="1:39">
      <c r="A402" s="114"/>
      <c r="B402" s="74">
        <f>Parâmetros!K391</f>
        <v>9</v>
      </c>
      <c r="C402" s="60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</row>
    <row r="403" spans="1:39">
      <c r="A403" s="114"/>
      <c r="B403" s="74">
        <f>Parâmetros!K392</f>
        <v>10</v>
      </c>
      <c r="C403" s="60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</row>
    <row r="404" spans="1:39">
      <c r="A404" s="114"/>
      <c r="B404" s="74">
        <f>Parâmetros!K393</f>
        <v>8</v>
      </c>
      <c r="C404" s="60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</row>
    <row r="405" spans="1:39">
      <c r="A405" s="114"/>
      <c r="B405" s="74">
        <f>Parâmetros!K394</f>
        <v>6</v>
      </c>
      <c r="C405" s="60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</row>
    <row r="406" spans="1:39">
      <c r="A406" s="114"/>
      <c r="B406" s="74">
        <f>Parâmetros!K395</f>
        <v>5</v>
      </c>
      <c r="C406" s="60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</row>
    <row r="407" spans="1:39">
      <c r="A407" s="114"/>
      <c r="B407" s="74">
        <f>Parâmetros!K396</f>
        <v>2</v>
      </c>
      <c r="C407" s="60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</row>
    <row r="408" spans="1:39">
      <c r="A408" s="114"/>
      <c r="B408" s="74">
        <f>Parâmetros!K397</f>
        <v>0</v>
      </c>
      <c r="C408" s="60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</row>
    <row r="409" spans="1:39">
      <c r="A409" s="114"/>
      <c r="B409" s="74">
        <f>Parâmetros!K398</f>
        <v>0</v>
      </c>
      <c r="C409" s="60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</row>
    <row r="410" spans="1:39">
      <c r="A410" s="114"/>
      <c r="B410" s="74">
        <f>Parâmetros!K399</f>
        <v>0</v>
      </c>
      <c r="C410" s="60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</row>
    <row r="411" spans="1:39">
      <c r="A411" s="114"/>
      <c r="B411" s="74">
        <f>Parâmetros!K400</f>
        <v>0</v>
      </c>
      <c r="C411" s="60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</row>
    <row r="412" spans="1:39">
      <c r="A412" s="114"/>
      <c r="B412" s="74">
        <f>Parâmetros!K401</f>
        <v>2</v>
      </c>
      <c r="C412" s="60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</row>
    <row r="413" spans="1:39">
      <c r="A413" s="114"/>
      <c r="B413" s="74">
        <f>Parâmetros!K402</f>
        <v>1</v>
      </c>
      <c r="C413" s="60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</row>
    <row r="414" spans="1:39">
      <c r="A414" s="114"/>
      <c r="B414" s="74">
        <f>Parâmetros!K403</f>
        <v>0</v>
      </c>
      <c r="C414" s="60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</row>
    <row r="415" spans="1:39">
      <c r="A415" s="114"/>
      <c r="B415" s="74">
        <f>Parâmetros!K404</f>
        <v>3</v>
      </c>
      <c r="C415" s="60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</row>
    <row r="416" spans="1:39">
      <c r="A416" s="114"/>
      <c r="B416" s="74">
        <f>Parâmetros!K405</f>
        <v>9</v>
      </c>
      <c r="C416" s="60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</row>
    <row r="417" spans="1:39">
      <c r="A417" s="114"/>
      <c r="B417" s="74">
        <f>Parâmetros!K406</f>
        <v>7</v>
      </c>
      <c r="C417" s="60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</row>
    <row r="418" spans="1:39">
      <c r="A418" s="114"/>
      <c r="B418" s="74">
        <f>Parâmetros!K407</f>
        <v>9</v>
      </c>
      <c r="C418" s="60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</row>
    <row r="419" spans="1:39">
      <c r="A419" s="114"/>
      <c r="B419" s="74">
        <f>Parâmetros!K408</f>
        <v>5</v>
      </c>
      <c r="C419" s="60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</row>
    <row r="420" spans="1:39">
      <c r="A420" s="114"/>
      <c r="B420" s="74">
        <f>Parâmetros!K409</f>
        <v>0</v>
      </c>
      <c r="C420" s="60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</row>
    <row r="421" spans="1:39">
      <c r="A421" s="114"/>
      <c r="B421" s="74">
        <f>Parâmetros!K410</f>
        <v>0</v>
      </c>
      <c r="C421" s="60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</row>
    <row r="422" spans="1:39">
      <c r="A422" s="114"/>
      <c r="B422" s="74">
        <f>Parâmetros!K411</f>
        <v>0</v>
      </c>
      <c r="C422" s="60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</row>
    <row r="423" spans="1:39">
      <c r="A423" s="114"/>
      <c r="B423" s="74">
        <f>Parâmetros!K412</f>
        <v>0</v>
      </c>
      <c r="C423" s="60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</row>
    <row r="424" spans="1:39">
      <c r="A424" s="114"/>
      <c r="B424" s="74">
        <f>Parâmetros!K413</f>
        <v>0</v>
      </c>
      <c r="C424" s="60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</row>
    <row r="425" spans="1:39">
      <c r="A425" s="114"/>
      <c r="B425" s="74">
        <f>Parâmetros!K414</f>
        <v>0</v>
      </c>
      <c r="C425" s="60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</row>
    <row r="426" spans="1:39">
      <c r="A426" s="114"/>
      <c r="B426" s="74">
        <f>Parâmetros!K415</f>
        <v>0</v>
      </c>
      <c r="C426" s="60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</row>
    <row r="427" spans="1:39">
      <c r="A427" s="114"/>
      <c r="B427" s="74">
        <f>Parâmetros!K416</f>
        <v>1</v>
      </c>
      <c r="C427" s="60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</row>
    <row r="428" spans="1:39">
      <c r="A428" s="114"/>
      <c r="B428" s="74">
        <f>Parâmetros!K417</f>
        <v>2</v>
      </c>
      <c r="C428" s="60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</row>
    <row r="429" spans="1:39">
      <c r="A429" s="114"/>
      <c r="B429" s="74">
        <f>Parâmetros!K418</f>
        <v>0</v>
      </c>
      <c r="C429" s="60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</row>
    <row r="430" spans="1:39">
      <c r="A430" s="114"/>
      <c r="B430" s="74">
        <f>Parâmetros!K419</f>
        <v>1</v>
      </c>
      <c r="C430" s="60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</row>
    <row r="431" spans="1:39">
      <c r="A431" s="114"/>
      <c r="B431" s="74">
        <f>Parâmetros!K420</f>
        <v>4</v>
      </c>
      <c r="C431" s="60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</row>
    <row r="432" spans="1:39">
      <c r="A432" s="114"/>
      <c r="B432" s="74">
        <f>Parâmetros!K421</f>
        <v>0</v>
      </c>
      <c r="C432" s="60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</row>
    <row r="433" spans="1:39">
      <c r="A433" s="114"/>
      <c r="B433" s="74">
        <f>Parâmetros!K422</f>
        <v>0</v>
      </c>
      <c r="C433" s="60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</row>
    <row r="434" spans="1:39">
      <c r="A434" s="114"/>
      <c r="B434" s="74">
        <f>Parâmetros!K423</f>
        <v>2</v>
      </c>
      <c r="C434" s="60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</row>
    <row r="435" spans="1:39">
      <c r="A435" s="114"/>
      <c r="B435" s="74">
        <f>Parâmetros!K424</f>
        <v>1</v>
      </c>
      <c r="C435" s="60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</row>
    <row r="436" spans="1:39">
      <c r="A436" s="114"/>
      <c r="B436" s="74">
        <f>Parâmetros!K425</f>
        <v>1</v>
      </c>
      <c r="C436" s="60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</row>
    <row r="437" spans="1:39">
      <c r="A437" s="114"/>
      <c r="B437" s="74">
        <f>Parâmetros!K426</f>
        <v>2</v>
      </c>
      <c r="C437" s="60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</row>
    <row r="438" spans="1:39">
      <c r="A438" s="114"/>
      <c r="B438" s="74">
        <f>Parâmetros!K427</f>
        <v>2</v>
      </c>
      <c r="C438" s="60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</row>
    <row r="439" spans="1:39">
      <c r="A439" s="114"/>
      <c r="B439" s="74">
        <f>Parâmetros!K428</f>
        <v>1</v>
      </c>
      <c r="C439" s="60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</row>
    <row r="440" spans="1:39">
      <c r="A440" s="114"/>
      <c r="B440" s="74">
        <f>Parâmetros!K429</f>
        <v>2</v>
      </c>
      <c r="C440" s="60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</row>
    <row r="441" spans="1:39">
      <c r="A441" s="114"/>
      <c r="B441" s="74">
        <f>Parâmetros!K430</f>
        <v>5</v>
      </c>
      <c r="C441" s="60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</row>
    <row r="442" spans="1:39">
      <c r="A442" s="114"/>
      <c r="B442" s="74">
        <f>Parâmetros!K431</f>
        <v>6</v>
      </c>
      <c r="C442" s="60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</row>
    <row r="443" spans="1:39">
      <c r="A443" s="114"/>
      <c r="B443" s="74">
        <f>Parâmetros!K432</f>
        <v>9</v>
      </c>
      <c r="C443" s="60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</row>
    <row r="444" spans="1:39">
      <c r="A444" s="114"/>
      <c r="B444" s="74">
        <f>Parâmetros!K433</f>
        <v>7</v>
      </c>
      <c r="C444" s="60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</row>
    <row r="445" spans="1:39">
      <c r="A445" s="114"/>
      <c r="B445" s="74">
        <f>Parâmetros!K434</f>
        <v>10</v>
      </c>
      <c r="C445" s="60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</row>
    <row r="446" spans="1:39">
      <c r="A446" s="114"/>
      <c r="B446" s="74">
        <f>Parâmetros!K435</f>
        <v>5</v>
      </c>
      <c r="C446" s="60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</row>
    <row r="447" spans="1:39">
      <c r="A447" s="114"/>
      <c r="B447" s="74">
        <f>Parâmetros!K436</f>
        <v>1</v>
      </c>
      <c r="C447" s="60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</row>
    <row r="448" spans="1:39">
      <c r="A448" s="114"/>
      <c r="B448" s="74">
        <f>Parâmetros!K437</f>
        <v>0</v>
      </c>
      <c r="C448" s="60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</row>
    <row r="449" spans="1:39">
      <c r="A449" s="114"/>
      <c r="B449" s="74">
        <f>Parâmetros!K438</f>
        <v>0</v>
      </c>
      <c r="C449" s="60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</row>
    <row r="450" spans="1:39">
      <c r="A450" s="114"/>
      <c r="B450" s="74">
        <f>Parâmetros!K439</f>
        <v>0</v>
      </c>
      <c r="C450" s="60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</row>
    <row r="451" spans="1:39">
      <c r="A451" s="114"/>
      <c r="B451" s="74">
        <f>Parâmetros!K440</f>
        <v>0</v>
      </c>
      <c r="C451" s="60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</row>
    <row r="452" spans="1:39">
      <c r="A452" s="114"/>
      <c r="B452" s="74">
        <f>Parâmetros!K441</f>
        <v>2</v>
      </c>
      <c r="C452" s="60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</row>
    <row r="453" spans="1:39">
      <c r="A453" s="114"/>
      <c r="B453" s="74">
        <f>Parâmetros!K442</f>
        <v>3</v>
      </c>
      <c r="C453" s="60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</row>
    <row r="454" spans="1:39">
      <c r="A454" s="114"/>
      <c r="B454" s="74">
        <f>Parâmetros!K443</f>
        <v>0</v>
      </c>
      <c r="C454" s="60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</row>
    <row r="455" spans="1:39">
      <c r="A455" s="114"/>
      <c r="B455" s="74">
        <f>Parâmetros!K444</f>
        <v>0</v>
      </c>
      <c r="C455" s="60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</row>
    <row r="456" spans="1:39">
      <c r="A456" s="114"/>
      <c r="B456" s="74">
        <f>Parâmetros!K445</f>
        <v>0</v>
      </c>
      <c r="C456" s="60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</row>
    <row r="457" spans="1:39">
      <c r="A457" s="114"/>
      <c r="B457" s="74">
        <f>Parâmetros!K446</f>
        <v>0</v>
      </c>
      <c r="C457" s="60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</row>
    <row r="458" spans="1:39">
      <c r="A458" s="114"/>
      <c r="B458" s="74">
        <f>Parâmetros!K447</f>
        <v>0</v>
      </c>
      <c r="C458" s="60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</row>
    <row r="459" spans="1:39">
      <c r="A459" s="114"/>
      <c r="B459" s="74">
        <f>Parâmetros!K448</f>
        <v>0</v>
      </c>
      <c r="C459" s="60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</row>
    <row r="460" spans="1:39">
      <c r="A460" s="114"/>
      <c r="B460" s="74">
        <f>Parâmetros!K449</f>
        <v>0</v>
      </c>
      <c r="C460" s="60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</row>
    <row r="461" spans="1:39">
      <c r="A461" s="114"/>
      <c r="B461" s="74">
        <f>Parâmetros!K450</f>
        <v>0</v>
      </c>
      <c r="C461" s="60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</row>
    <row r="462" spans="1:39">
      <c r="A462" s="114"/>
      <c r="B462" s="74">
        <f>Parâmetros!K451</f>
        <v>0</v>
      </c>
      <c r="C462" s="60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</row>
    <row r="463" spans="1:39">
      <c r="A463" s="114"/>
      <c r="B463" s="74">
        <f>Parâmetros!K452</f>
        <v>6</v>
      </c>
      <c r="C463" s="60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</row>
    <row r="464" spans="1:39">
      <c r="A464" s="114"/>
      <c r="B464" s="74">
        <f>Parâmetros!K453</f>
        <v>4</v>
      </c>
      <c r="C464" s="60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</row>
    <row r="465" spans="1:39">
      <c r="A465" s="114"/>
      <c r="B465" s="74">
        <f>Parâmetros!K454</f>
        <v>3</v>
      </c>
      <c r="C465" s="60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</row>
    <row r="466" spans="1:39">
      <c r="A466" s="114"/>
      <c r="B466" s="74">
        <f>Parâmetros!K455</f>
        <v>3</v>
      </c>
      <c r="C466" s="60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</row>
    <row r="467" spans="1:39">
      <c r="A467" s="114"/>
      <c r="B467" s="74">
        <f>Parâmetros!K456</f>
        <v>2</v>
      </c>
      <c r="C467" s="60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</row>
    <row r="468" spans="1:39">
      <c r="A468" s="114"/>
      <c r="B468" s="74">
        <f>Parâmetros!K457</f>
        <v>3</v>
      </c>
      <c r="C468" s="60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</row>
    <row r="469" spans="1:39">
      <c r="A469" s="114"/>
      <c r="B469" s="74">
        <f>Parâmetros!K458</f>
        <v>0</v>
      </c>
      <c r="C469" s="60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</row>
    <row r="470" spans="1:39">
      <c r="A470" s="114"/>
      <c r="B470" s="74">
        <f>Parâmetros!K459</f>
        <v>0</v>
      </c>
      <c r="C470" s="60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</row>
    <row r="471" spans="1:39">
      <c r="A471" s="114"/>
      <c r="B471" s="74">
        <f>Parâmetros!K460</f>
        <v>0</v>
      </c>
      <c r="C471" s="60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</row>
    <row r="472" spans="1:39">
      <c r="A472" s="114"/>
      <c r="B472" s="74">
        <f>Parâmetros!K461</f>
        <v>0</v>
      </c>
      <c r="C472" s="60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</row>
    <row r="473" spans="1:39">
      <c r="A473" s="114"/>
      <c r="B473" s="74">
        <f>Parâmetros!K462</f>
        <v>0</v>
      </c>
      <c r="C473" s="60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</row>
    <row r="474" spans="1:39">
      <c r="A474" s="114"/>
      <c r="B474" s="74">
        <f>Parâmetros!K463</f>
        <v>0</v>
      </c>
      <c r="C474" s="60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</row>
    <row r="475" spans="1:39">
      <c r="A475" s="114"/>
      <c r="B475" s="74">
        <f>Parâmetros!K464</f>
        <v>0</v>
      </c>
      <c r="C475" s="60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</row>
    <row r="476" spans="1:39">
      <c r="A476" s="114"/>
      <c r="B476" s="74">
        <f>Parâmetros!K465</f>
        <v>4</v>
      </c>
      <c r="C476" s="60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</row>
    <row r="477" spans="1:39">
      <c r="A477" s="114"/>
      <c r="B477" s="74">
        <f>Parâmetros!K466</f>
        <v>0</v>
      </c>
      <c r="C477" s="60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</row>
    <row r="478" spans="1:39">
      <c r="A478" s="114"/>
      <c r="B478" s="74">
        <f>Parâmetros!K467</f>
        <v>0</v>
      </c>
      <c r="C478" s="60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</row>
    <row r="479" spans="1:39">
      <c r="A479" s="114"/>
      <c r="B479" s="74">
        <f>Parâmetros!K468</f>
        <v>0</v>
      </c>
      <c r="C479" s="60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</row>
    <row r="480" spans="1:39">
      <c r="A480" s="114"/>
      <c r="B480" s="74">
        <f>Parâmetros!K469</f>
        <v>0</v>
      </c>
      <c r="C480" s="60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</row>
    <row r="481" spans="1:39">
      <c r="A481" s="114"/>
      <c r="B481" s="74">
        <f>Parâmetros!K470</f>
        <v>0</v>
      </c>
      <c r="C481" s="60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</row>
    <row r="482" spans="1:39">
      <c r="A482" s="114"/>
      <c r="B482" s="74">
        <f>Parâmetros!K471</f>
        <v>1</v>
      </c>
      <c r="C482" s="60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</row>
    <row r="483" spans="1:39">
      <c r="A483" s="114"/>
      <c r="B483" s="74">
        <f>Parâmetros!K472</f>
        <v>0</v>
      </c>
      <c r="C483" s="60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</row>
    <row r="484" spans="1:39">
      <c r="A484" s="114"/>
      <c r="B484" s="74">
        <f>Parâmetros!K473</f>
        <v>2</v>
      </c>
      <c r="C484" s="60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</row>
    <row r="485" spans="1:39">
      <c r="A485" s="114"/>
      <c r="B485" s="74">
        <f>Parâmetros!K474</f>
        <v>3</v>
      </c>
      <c r="C485" s="60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</row>
    <row r="486" spans="1:39">
      <c r="A486" s="114"/>
      <c r="B486" s="74">
        <f>Parâmetros!K475</f>
        <v>0</v>
      </c>
      <c r="C486" s="60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</row>
    <row r="487" spans="1:39">
      <c r="A487" s="114"/>
      <c r="B487" s="74">
        <f>Parâmetros!K476</f>
        <v>3</v>
      </c>
      <c r="C487" s="60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</row>
    <row r="488" spans="1:39">
      <c r="A488" s="114"/>
      <c r="B488" s="74">
        <f>Parâmetros!K477</f>
        <v>7</v>
      </c>
      <c r="C488" s="60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</row>
    <row r="489" spans="1:39">
      <c r="A489" s="114"/>
      <c r="B489" s="74">
        <f>Parâmetros!K478</f>
        <v>7</v>
      </c>
      <c r="C489" s="60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</row>
    <row r="490" spans="1:39">
      <c r="A490" s="114"/>
      <c r="B490" s="74">
        <f>Parâmetros!K479</f>
        <v>8</v>
      </c>
      <c r="C490" s="60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</row>
    <row r="491" spans="1:39">
      <c r="A491" s="114"/>
      <c r="B491" s="74">
        <f>Parâmetros!K480</f>
        <v>10</v>
      </c>
      <c r="C491" s="60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</row>
    <row r="492" spans="1:39">
      <c r="A492" s="114"/>
      <c r="B492" s="74">
        <f>Parâmetros!K481</f>
        <v>7</v>
      </c>
      <c r="C492" s="60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</row>
    <row r="493" spans="1:39">
      <c r="A493" s="114"/>
      <c r="B493" s="74">
        <f>Parâmetros!K482</f>
        <v>3</v>
      </c>
      <c r="C493" s="60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</row>
    <row r="494" spans="1:39">
      <c r="A494" s="114"/>
      <c r="B494" s="74">
        <f>Parâmetros!K483</f>
        <v>0</v>
      </c>
      <c r="C494" s="60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</row>
    <row r="495" spans="1:39">
      <c r="A495" s="114"/>
      <c r="B495" s="74">
        <f>Parâmetros!K484</f>
        <v>1</v>
      </c>
      <c r="C495" s="60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</row>
    <row r="496" spans="1:39">
      <c r="A496" s="114"/>
      <c r="B496" s="74">
        <f>Parâmetros!K485</f>
        <v>0</v>
      </c>
      <c r="C496" s="60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</row>
    <row r="497" spans="1:39">
      <c r="A497" s="114"/>
      <c r="B497" s="74">
        <f>Parâmetros!K486</f>
        <v>0</v>
      </c>
      <c r="C497" s="60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</row>
    <row r="498" spans="1:39">
      <c r="A498" s="114"/>
      <c r="B498" s="74">
        <f>Parâmetros!K487</f>
        <v>0</v>
      </c>
      <c r="C498" s="60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</row>
    <row r="499" spans="1:39">
      <c r="A499" s="114"/>
      <c r="B499" s="74">
        <f>Parâmetros!K488</f>
        <v>0</v>
      </c>
      <c r="C499" s="60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</row>
    <row r="500" spans="1:39">
      <c r="A500" s="114"/>
      <c r="B500" s="74">
        <f>Parâmetros!K489</f>
        <v>0</v>
      </c>
      <c r="C500" s="60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</row>
    <row r="501" spans="1:39">
      <c r="A501" s="114"/>
      <c r="B501" s="74">
        <f>Parâmetros!K490</f>
        <v>1</v>
      </c>
      <c r="C501" s="60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</row>
    <row r="502" spans="1:39">
      <c r="A502" s="114"/>
      <c r="B502" s="74">
        <f>Parâmetros!K491</f>
        <v>3</v>
      </c>
      <c r="C502" s="60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</row>
    <row r="503" spans="1:39">
      <c r="A503" s="114"/>
      <c r="B503" s="74">
        <f>Parâmetros!K492</f>
        <v>3</v>
      </c>
      <c r="C503" s="60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</row>
    <row r="504" spans="1:39">
      <c r="A504" s="114"/>
      <c r="B504" s="74">
        <f>Parâmetros!K493</f>
        <v>6</v>
      </c>
      <c r="C504" s="60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</row>
    <row r="505" spans="1:39">
      <c r="A505" s="114"/>
      <c r="B505" s="74">
        <f>Parâmetros!K494</f>
        <v>8</v>
      </c>
      <c r="C505" s="60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</row>
    <row r="506" spans="1:39">
      <c r="A506" s="114"/>
      <c r="B506" s="74">
        <f>Parâmetros!K495</f>
        <v>8</v>
      </c>
      <c r="C506" s="60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</row>
    <row r="507" spans="1:39">
      <c r="A507" s="114"/>
      <c r="B507" s="74">
        <f>Parâmetros!K496</f>
        <v>11</v>
      </c>
      <c r="C507" s="60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</row>
    <row r="508" spans="1:39">
      <c r="A508" s="114"/>
      <c r="B508" s="74">
        <f>Parâmetros!K497</f>
        <v>11</v>
      </c>
      <c r="C508" s="60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</row>
    <row r="509" spans="1:39">
      <c r="A509" s="114"/>
      <c r="B509" s="74">
        <f>Parâmetros!K498</f>
        <v>15</v>
      </c>
      <c r="C509" s="60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</row>
    <row r="510" spans="1:39">
      <c r="A510" s="114"/>
      <c r="B510" s="74">
        <f>Parâmetros!K499</f>
        <v>13</v>
      </c>
      <c r="C510" s="60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</row>
    <row r="511" spans="1:39">
      <c r="A511" s="114"/>
      <c r="B511" s="74">
        <f>Parâmetros!K500</f>
        <v>14</v>
      </c>
      <c r="C511" s="60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</row>
    <row r="512" spans="1:39">
      <c r="A512" s="114"/>
      <c r="B512" s="74">
        <f>Parâmetros!K501</f>
        <v>13</v>
      </c>
      <c r="C512" s="60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</row>
    <row r="513" spans="1:39">
      <c r="A513" s="114"/>
      <c r="B513" s="74">
        <f>Parâmetros!K502</f>
        <v>17</v>
      </c>
      <c r="C513" s="60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</row>
    <row r="514" spans="1:39">
      <c r="A514" s="114"/>
      <c r="B514" s="74">
        <f>Parâmetros!K503</f>
        <v>16</v>
      </c>
      <c r="C514" s="60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</row>
    <row r="515" spans="1:39">
      <c r="A515" s="114"/>
      <c r="B515" s="74">
        <f>Parâmetros!K504</f>
        <v>12</v>
      </c>
      <c r="C515" s="60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</row>
    <row r="516" spans="1:39">
      <c r="A516" s="114"/>
      <c r="B516" s="74">
        <f>Parâmetros!K505</f>
        <v>14</v>
      </c>
      <c r="C516" s="60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</row>
    <row r="517" spans="1:39">
      <c r="A517" s="114"/>
      <c r="B517" s="74">
        <f>Parâmetros!K506</f>
        <v>16</v>
      </c>
      <c r="C517" s="60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</row>
    <row r="518" spans="1:39">
      <c r="A518" s="114"/>
      <c r="B518" s="74">
        <f>Parâmetros!K507</f>
        <v>13</v>
      </c>
      <c r="C518" s="60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</row>
    <row r="519" spans="1:39">
      <c r="A519" s="114"/>
      <c r="B519" s="74">
        <f>Parâmetros!K508</f>
        <v>8</v>
      </c>
      <c r="C519" s="60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</row>
    <row r="520" spans="1:39">
      <c r="A520" s="114"/>
      <c r="B520" s="74">
        <f>Parâmetros!K509</f>
        <v>0</v>
      </c>
      <c r="C520" s="60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</row>
    <row r="521" spans="1:39">
      <c r="A521" s="114"/>
      <c r="B521" s="74">
        <f>Parâmetros!K510</f>
        <v>0</v>
      </c>
      <c r="C521" s="60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</row>
    <row r="522" spans="1:39">
      <c r="A522" s="114"/>
      <c r="B522" s="74">
        <f>Parâmetros!K511</f>
        <v>1</v>
      </c>
      <c r="C522" s="60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</row>
    <row r="523" spans="1:39">
      <c r="A523" s="114"/>
      <c r="B523" s="74">
        <f>Parâmetros!K512</f>
        <v>4</v>
      </c>
      <c r="C523" s="60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</row>
    <row r="524" spans="1:39">
      <c r="A524" s="114"/>
      <c r="B524" s="74">
        <f>Parâmetros!K513</f>
        <v>5</v>
      </c>
      <c r="C524" s="60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</row>
    <row r="525" spans="1:39">
      <c r="A525" s="114"/>
      <c r="B525" s="74">
        <f>Parâmetros!K514</f>
        <v>3</v>
      </c>
      <c r="C525" s="60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</row>
    <row r="526" spans="1:39">
      <c r="A526" s="114"/>
      <c r="B526" s="74">
        <f>Parâmetros!K515</f>
        <v>6</v>
      </c>
      <c r="C526" s="60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</row>
    <row r="527" spans="1:39">
      <c r="A527" s="114"/>
      <c r="B527" s="74">
        <f>Parâmetros!K516</f>
        <v>6</v>
      </c>
      <c r="C527" s="60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</row>
    <row r="528" spans="1:39">
      <c r="A528" s="114"/>
      <c r="B528" s="74">
        <f>Parâmetros!K517</f>
        <v>11</v>
      </c>
      <c r="C528" s="60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</row>
    <row r="529" spans="1:39">
      <c r="A529" s="114"/>
      <c r="B529" s="74">
        <f>Parâmetros!K518</f>
        <v>20</v>
      </c>
      <c r="C529" s="60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</row>
    <row r="530" spans="1:39">
      <c r="A530" s="114"/>
      <c r="B530" s="74">
        <f>Parâmetros!K519</f>
        <v>20</v>
      </c>
      <c r="C530" s="60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</row>
    <row r="531" spans="1:39">
      <c r="A531" s="114"/>
      <c r="B531" s="74">
        <f>Parâmetros!K520</f>
        <v>15</v>
      </c>
      <c r="C531" s="60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</row>
    <row r="532" spans="1:39">
      <c r="A532" s="114"/>
      <c r="B532" s="74">
        <f>Parâmetros!K521</f>
        <v>14</v>
      </c>
      <c r="C532" s="60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</row>
    <row r="533" spans="1:39">
      <c r="A533" s="114"/>
      <c r="B533" s="74">
        <f>Parâmetros!K522</f>
        <v>11</v>
      </c>
      <c r="C533" s="60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</row>
    <row r="534" spans="1:39">
      <c r="A534" s="114"/>
      <c r="B534" s="74">
        <f>Parâmetros!K523</f>
        <v>14</v>
      </c>
      <c r="C534" s="60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</row>
    <row r="535" spans="1:39">
      <c r="A535" s="114"/>
      <c r="B535" s="74">
        <f>Parâmetros!K524</f>
        <v>14</v>
      </c>
      <c r="C535" s="60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</row>
    <row r="536" spans="1:39">
      <c r="A536" s="114"/>
      <c r="B536" s="74">
        <f>Parâmetros!K525</f>
        <v>18</v>
      </c>
      <c r="C536" s="60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</row>
    <row r="537" spans="1:39">
      <c r="A537" s="114"/>
      <c r="B537" s="74">
        <f>Parâmetros!K526</f>
        <v>14</v>
      </c>
      <c r="C537" s="60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</row>
    <row r="538" spans="1:39">
      <c r="A538" s="114"/>
      <c r="B538" s="74">
        <f>Parâmetros!K527</f>
        <v>24</v>
      </c>
      <c r="C538" s="60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</row>
    <row r="539" spans="1:39">
      <c r="A539" s="114"/>
      <c r="B539" s="74">
        <f>Parâmetros!K528</f>
        <v>21</v>
      </c>
      <c r="C539" s="60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</row>
    <row r="540" spans="1:39">
      <c r="A540" s="114"/>
      <c r="B540" s="74">
        <f>Parâmetros!K529</f>
        <v>14</v>
      </c>
      <c r="C540" s="60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</row>
    <row r="541" spans="1:39">
      <c r="A541" s="114"/>
      <c r="B541" s="74">
        <f>Parâmetros!K530</f>
        <v>14</v>
      </c>
      <c r="C541" s="60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</row>
    <row r="542" spans="1:39">
      <c r="A542" s="114"/>
      <c r="B542" s="74">
        <f>Parâmetros!K531</f>
        <v>11</v>
      </c>
      <c r="C542" s="60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</row>
    <row r="543" spans="1:39">
      <c r="A543" s="114"/>
      <c r="B543" s="74">
        <f>Parâmetros!K532</f>
        <v>13</v>
      </c>
      <c r="C543" s="60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</row>
    <row r="544" spans="1:39">
      <c r="A544" s="114"/>
      <c r="B544" s="74">
        <f>Parâmetros!K533</f>
        <v>16</v>
      </c>
      <c r="C544" s="60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</row>
    <row r="545" spans="1:39">
      <c r="A545" s="114"/>
      <c r="B545" s="74">
        <f>Parâmetros!K534</f>
        <v>15</v>
      </c>
      <c r="C545" s="60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</row>
    <row r="546" spans="1:39">
      <c r="A546" s="114"/>
      <c r="B546" s="74">
        <f>Parâmetros!K535</f>
        <v>9</v>
      </c>
      <c r="C546" s="60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</row>
    <row r="547" spans="1:39">
      <c r="A547" s="114"/>
      <c r="B547" s="74">
        <f>Parâmetros!K536</f>
        <v>6</v>
      </c>
      <c r="C547" s="60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</row>
    <row r="548" spans="1:39">
      <c r="A548" s="114"/>
      <c r="B548" s="74">
        <f>Parâmetros!K537</f>
        <v>4</v>
      </c>
      <c r="C548" s="60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</row>
    <row r="549" spans="1:39">
      <c r="A549" s="114"/>
      <c r="B549" s="74">
        <f>Parâmetros!K538</f>
        <v>6</v>
      </c>
      <c r="C549" s="60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</row>
    <row r="550" spans="1:39">
      <c r="A550" s="114"/>
      <c r="B550" s="74">
        <f>Parâmetros!K539</f>
        <v>12</v>
      </c>
      <c r="C550" s="60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</row>
    <row r="551" spans="1:39">
      <c r="A551" s="114"/>
      <c r="B551" s="74">
        <f>Parâmetros!K540</f>
        <v>6</v>
      </c>
      <c r="C551" s="60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</row>
    <row r="552" spans="1:39">
      <c r="A552" s="114"/>
      <c r="B552" s="74">
        <f>Parâmetros!K541</f>
        <v>14</v>
      </c>
      <c r="C552" s="60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</row>
    <row r="553" spans="1:39">
      <c r="A553" s="114"/>
      <c r="B553" s="74">
        <f>Parâmetros!K542</f>
        <v>12</v>
      </c>
      <c r="C553" s="60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</row>
    <row r="554" spans="1:39">
      <c r="A554" s="114"/>
      <c r="B554" s="74">
        <f>Parâmetros!K543</f>
        <v>22</v>
      </c>
      <c r="C554" s="60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</row>
    <row r="555" spans="1:39">
      <c r="A555" s="114"/>
      <c r="B555" s="74">
        <f>Parâmetros!K544</f>
        <v>25</v>
      </c>
      <c r="C555" s="60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</row>
    <row r="556" spans="1:39">
      <c r="A556" s="114"/>
      <c r="B556" s="74">
        <f>Parâmetros!K545</f>
        <v>19</v>
      </c>
      <c r="C556" s="60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</row>
    <row r="557" spans="1:39">
      <c r="A557" s="114"/>
      <c r="B557" s="74">
        <f>Parâmetros!K546</f>
        <v>17</v>
      </c>
      <c r="C557" s="60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</row>
    <row r="558" spans="1:39">
      <c r="A558" s="114"/>
      <c r="B558" s="74">
        <f>Parâmetros!K547</f>
        <v>16</v>
      </c>
      <c r="C558" s="60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</row>
    <row r="559" spans="1:39">
      <c r="A559" s="114"/>
      <c r="B559" s="74">
        <f>Parâmetros!K548</f>
        <v>22</v>
      </c>
      <c r="C559" s="60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</row>
    <row r="560" spans="1:39">
      <c r="A560" s="114"/>
      <c r="B560" s="74">
        <f>Parâmetros!K549</f>
        <v>16</v>
      </c>
      <c r="C560" s="60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</row>
    <row r="561" spans="1:39">
      <c r="A561" s="114"/>
      <c r="B561" s="74">
        <f>Parâmetros!K550</f>
        <v>21</v>
      </c>
      <c r="C561" s="60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</row>
    <row r="562" spans="1:39">
      <c r="A562" s="114"/>
      <c r="B562" s="74">
        <f>Parâmetros!K551</f>
        <v>20</v>
      </c>
      <c r="C562" s="60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</row>
    <row r="563" spans="1:39">
      <c r="A563" s="114"/>
      <c r="B563" s="74">
        <f>Parâmetros!K552</f>
        <v>14</v>
      </c>
      <c r="C563" s="60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</row>
    <row r="564" spans="1:39">
      <c r="A564" s="114"/>
      <c r="B564" s="74">
        <f>Parâmetros!K553</f>
        <v>13</v>
      </c>
      <c r="C564" s="60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</row>
    <row r="565" spans="1:39">
      <c r="A565" s="114"/>
      <c r="B565" s="74">
        <f>Parâmetros!K554</f>
        <v>12</v>
      </c>
      <c r="C565" s="60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</row>
    <row r="566" spans="1:39">
      <c r="A566" s="114"/>
      <c r="B566" s="74">
        <f>Parâmetros!K555</f>
        <v>8</v>
      </c>
      <c r="C566" s="60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</row>
    <row r="567" spans="1:39">
      <c r="A567" s="114"/>
      <c r="B567" s="74">
        <f>Parâmetros!K556</f>
        <v>12</v>
      </c>
      <c r="C567" s="60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</row>
    <row r="568" spans="1:39">
      <c r="A568" s="114"/>
      <c r="B568" s="74">
        <f>Parâmetros!K557</f>
        <v>18</v>
      </c>
      <c r="C568" s="60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</row>
    <row r="569" spans="1:39">
      <c r="A569" s="114"/>
      <c r="B569" s="74">
        <f>Parâmetros!K558</f>
        <v>21</v>
      </c>
      <c r="C569" s="60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</row>
    <row r="570" spans="1:39">
      <c r="A570" s="114"/>
      <c r="B570" s="74">
        <f>Parâmetros!K559</f>
        <v>12</v>
      </c>
      <c r="C570" s="60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</row>
    <row r="571" spans="1:39">
      <c r="A571" s="114"/>
      <c r="B571" s="74">
        <f>Parâmetros!K560</f>
        <v>7</v>
      </c>
      <c r="C571" s="60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</row>
    <row r="572" spans="1:39">
      <c r="A572" s="114"/>
      <c r="B572" s="74">
        <f>Parâmetros!K561</f>
        <v>3</v>
      </c>
      <c r="C572" s="60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</row>
    <row r="573" spans="1:39">
      <c r="A573" s="114"/>
      <c r="B573" s="74">
        <f>Parâmetros!K562</f>
        <v>2</v>
      </c>
      <c r="C573" s="60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</row>
    <row r="574" spans="1:39">
      <c r="A574" s="114"/>
      <c r="B574" s="74">
        <f>Parâmetros!K563</f>
        <v>6</v>
      </c>
      <c r="C574" s="60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</row>
    <row r="575" spans="1:39">
      <c r="A575" s="114"/>
      <c r="B575" s="74">
        <f>Parâmetros!K564</f>
        <v>6</v>
      </c>
      <c r="C575" s="60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</row>
    <row r="576" spans="1:39">
      <c r="A576" s="114"/>
      <c r="B576" s="74">
        <f>Parâmetros!K565</f>
        <v>4</v>
      </c>
      <c r="C576" s="60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</row>
    <row r="577" spans="1:39">
      <c r="A577" s="114"/>
      <c r="B577" s="74">
        <f>Parâmetros!K566</f>
        <v>5</v>
      </c>
      <c r="C577" s="60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</row>
    <row r="578" spans="1:39">
      <c r="A578" s="114"/>
      <c r="B578" s="74">
        <f>Parâmetros!K567</f>
        <v>11</v>
      </c>
      <c r="C578" s="60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</row>
    <row r="579" spans="1:39">
      <c r="A579" s="114"/>
      <c r="B579" s="74">
        <f>Parâmetros!K568</f>
        <v>11</v>
      </c>
      <c r="C579" s="60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</row>
    <row r="580" spans="1:39">
      <c r="A580" s="114"/>
      <c r="B580" s="74">
        <f>Parâmetros!K569</f>
        <v>16</v>
      </c>
      <c r="C580" s="60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</row>
    <row r="581" spans="1:39">
      <c r="A581" s="114"/>
      <c r="B581" s="74">
        <f>Parâmetros!K570</f>
        <v>7</v>
      </c>
      <c r="C581" s="60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</row>
    <row r="582" spans="1:39">
      <c r="A582" s="114"/>
      <c r="B582" s="74">
        <f>Parâmetros!K571</f>
        <v>13</v>
      </c>
      <c r="C582" s="60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</row>
    <row r="583" spans="1:39">
      <c r="A583" s="114"/>
      <c r="B583" s="74">
        <f>Parâmetros!K572</f>
        <v>10</v>
      </c>
      <c r="C583" s="60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</row>
    <row r="584" spans="1:39">
      <c r="A584" s="114"/>
      <c r="B584" s="74">
        <f>Parâmetros!K573</f>
        <v>11</v>
      </c>
      <c r="C584" s="60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</row>
    <row r="585" spans="1:39">
      <c r="A585" s="114"/>
      <c r="B585" s="74">
        <f>Parâmetros!K574</f>
        <v>10</v>
      </c>
      <c r="C585" s="60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</row>
    <row r="586" spans="1:39">
      <c r="A586" s="114"/>
      <c r="B586" s="74">
        <f>Parâmetros!K575</f>
        <v>7</v>
      </c>
      <c r="C586" s="60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</row>
    <row r="587" spans="1:39">
      <c r="A587" s="114"/>
      <c r="B587" s="74">
        <f>Parâmetros!K576</f>
        <v>4</v>
      </c>
      <c r="C587" s="60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</row>
    <row r="588" spans="1:39">
      <c r="A588" s="114"/>
      <c r="B588" s="74">
        <f>Parâmetros!K577</f>
        <v>4</v>
      </c>
      <c r="C588" s="60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</row>
    <row r="589" spans="1:39">
      <c r="A589" s="114"/>
      <c r="B589" s="74">
        <f>Parâmetros!K578</f>
        <v>1</v>
      </c>
      <c r="C589" s="60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</row>
    <row r="590" spans="1:39">
      <c r="A590" s="114"/>
      <c r="B590" s="74">
        <f>Parâmetros!K579</f>
        <v>0</v>
      </c>
      <c r="C590" s="60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</row>
    <row r="591" spans="1:39">
      <c r="A591" s="114"/>
      <c r="B591" s="74">
        <f>Parâmetros!K580</f>
        <v>0</v>
      </c>
      <c r="C591" s="60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</row>
    <row r="592" spans="1:39">
      <c r="A592" s="114"/>
      <c r="B592" s="74">
        <f>Parâmetros!K581</f>
        <v>0</v>
      </c>
      <c r="C592" s="60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</row>
    <row r="593" spans="1:39">
      <c r="A593" s="114"/>
      <c r="B593" s="74">
        <f>Parâmetros!K582</f>
        <v>0</v>
      </c>
      <c r="C593" s="60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</row>
    <row r="594" spans="1:39">
      <c r="A594" s="114"/>
      <c r="B594" s="74">
        <f>Parâmetros!K583</f>
        <v>4</v>
      </c>
      <c r="C594" s="60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</row>
    <row r="595" spans="1:39">
      <c r="A595" s="114"/>
      <c r="B595" s="74">
        <f>Parâmetros!K584</f>
        <v>4</v>
      </c>
      <c r="C595" s="60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</row>
    <row r="596" spans="1:39">
      <c r="A596" s="114"/>
      <c r="B596" s="74">
        <f>Parâmetros!K585</f>
        <v>12</v>
      </c>
      <c r="C596" s="60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</row>
    <row r="597" spans="1:39">
      <c r="A597" s="114"/>
      <c r="B597" s="74">
        <f>Parâmetros!K586</f>
        <v>12</v>
      </c>
      <c r="C597" s="60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</row>
    <row r="598" spans="1:39">
      <c r="A598" s="114"/>
      <c r="B598" s="74">
        <f>Parâmetros!K587</f>
        <v>4</v>
      </c>
      <c r="C598" s="60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</row>
    <row r="599" spans="1:39">
      <c r="A599" s="114"/>
      <c r="B599" s="74">
        <f>Parâmetros!K588</f>
        <v>0</v>
      </c>
      <c r="C599" s="60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</row>
    <row r="600" spans="1:39">
      <c r="A600" s="114"/>
      <c r="B600" s="74">
        <f>Parâmetros!K589</f>
        <v>1</v>
      </c>
      <c r="C600" s="60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</row>
    <row r="601" spans="1:39">
      <c r="A601" s="114"/>
      <c r="B601" s="74">
        <f>Parâmetros!K590</f>
        <v>5</v>
      </c>
      <c r="C601" s="60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</row>
    <row r="602" spans="1:39">
      <c r="A602" s="114"/>
      <c r="B602" s="74">
        <f>Parâmetros!K591</f>
        <v>5</v>
      </c>
      <c r="C602" s="60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</row>
    <row r="603" spans="1:39">
      <c r="A603" s="114"/>
      <c r="B603" s="74">
        <f>Parâmetros!K592</f>
        <v>4</v>
      </c>
      <c r="C603" s="60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</row>
    <row r="604" spans="1:39">
      <c r="A604" s="114"/>
      <c r="B604" s="74">
        <f>Parâmetros!K593</f>
        <v>7</v>
      </c>
      <c r="C604" s="60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</row>
    <row r="605" spans="1:39">
      <c r="A605" s="114"/>
      <c r="B605" s="74">
        <f>Parâmetros!K594</f>
        <v>8</v>
      </c>
      <c r="C605" s="60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</row>
    <row r="606" spans="1:39">
      <c r="A606" s="114"/>
      <c r="B606" s="74">
        <f>Parâmetros!K595</f>
        <v>14</v>
      </c>
      <c r="C606" s="60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</row>
    <row r="607" spans="1:39">
      <c r="A607" s="114"/>
      <c r="B607" s="74">
        <f>Parâmetros!K596</f>
        <v>13</v>
      </c>
      <c r="C607" s="60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</row>
    <row r="608" spans="1:39">
      <c r="A608" s="114"/>
      <c r="B608" s="74">
        <f>Parâmetros!K597</f>
        <v>18</v>
      </c>
      <c r="C608" s="60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</row>
    <row r="609" spans="1:39">
      <c r="A609" s="114"/>
      <c r="B609" s="74">
        <f>Parâmetros!K598</f>
        <v>22</v>
      </c>
      <c r="C609" s="60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</row>
    <row r="610" spans="1:39">
      <c r="A610" s="114"/>
      <c r="B610" s="74">
        <f>Parâmetros!K599</f>
        <v>13</v>
      </c>
      <c r="C610" s="60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</row>
    <row r="611" spans="1:39">
      <c r="A611" s="114"/>
      <c r="B611" s="74">
        <f>Parâmetros!K600</f>
        <v>15</v>
      </c>
      <c r="C611" s="60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</row>
    <row r="612" spans="1:39">
      <c r="A612" s="114"/>
      <c r="B612" s="74">
        <f>Parâmetros!K601</f>
        <v>23</v>
      </c>
      <c r="C612" s="60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</row>
    <row r="613" spans="1:39">
      <c r="A613" s="114"/>
      <c r="B613" s="74">
        <f>Parâmetros!K602</f>
        <v>21</v>
      </c>
      <c r="C613" s="60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</row>
    <row r="614" spans="1:39">
      <c r="A614" s="114"/>
      <c r="B614" s="74">
        <f>Parâmetros!K603</f>
        <v>8</v>
      </c>
      <c r="C614" s="60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</row>
    <row r="615" spans="1:39">
      <c r="A615" s="114"/>
      <c r="B615" s="74">
        <f>Parâmetros!K604</f>
        <v>16</v>
      </c>
      <c r="C615" s="60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</row>
    <row r="616" spans="1:39">
      <c r="A616" s="114"/>
      <c r="B616" s="74">
        <f>Parâmetros!K605</f>
        <v>16</v>
      </c>
      <c r="C616" s="60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</row>
    <row r="617" spans="1:39">
      <c r="A617" s="114"/>
      <c r="B617" s="74">
        <f>Parâmetros!K606</f>
        <v>9</v>
      </c>
      <c r="C617" s="60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</row>
    <row r="618" spans="1:39">
      <c r="A618" s="114"/>
      <c r="B618" s="74">
        <f>Parâmetros!K607</f>
        <v>15</v>
      </c>
      <c r="C618" s="60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</row>
    <row r="619" spans="1:39">
      <c r="A619" s="114"/>
      <c r="B619" s="74">
        <f>Parâmetros!K608</f>
        <v>41</v>
      </c>
      <c r="C619" s="60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</row>
    <row r="620" spans="1:39">
      <c r="A620" s="114"/>
      <c r="B620" s="74">
        <f>Parâmetros!K609</f>
        <v>26</v>
      </c>
      <c r="C620" s="60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</row>
    <row r="621" spans="1:39">
      <c r="A621" s="114"/>
      <c r="B621" s="74">
        <f>Parâmetros!K610</f>
        <v>0</v>
      </c>
      <c r="C621" s="60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</row>
    <row r="622" spans="1:39">
      <c r="A622" s="114"/>
      <c r="B622" s="74">
        <f>Parâmetros!K611</f>
        <v>15</v>
      </c>
      <c r="C622" s="60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</row>
    <row r="623" spans="1:39">
      <c r="A623" s="114"/>
      <c r="B623" s="74">
        <f>Parâmetros!K612</f>
        <v>0</v>
      </c>
      <c r="C623" s="60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</row>
    <row r="624" spans="1:39">
      <c r="A624" s="114"/>
      <c r="B624" s="74">
        <f>Parâmetros!K613</f>
        <v>0</v>
      </c>
      <c r="C624" s="60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</row>
    <row r="625" spans="1:39">
      <c r="A625" s="114"/>
      <c r="B625" s="74">
        <f>Parâmetros!K614</f>
        <v>4</v>
      </c>
      <c r="C625" s="60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</row>
    <row r="626" spans="1:39">
      <c r="A626" s="114"/>
      <c r="B626" s="74">
        <f>Parâmetros!K615</f>
        <v>0</v>
      </c>
      <c r="C626" s="60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</row>
    <row r="627" spans="1:39">
      <c r="A627" s="114"/>
      <c r="B627" s="74">
        <f>Parâmetros!K616</f>
        <v>0</v>
      </c>
      <c r="C627" s="60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</row>
    <row r="628" spans="1:39">
      <c r="A628" s="114"/>
      <c r="B628" s="74">
        <f>Parâmetros!K617</f>
        <v>0</v>
      </c>
      <c r="C628" s="60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</row>
    <row r="629" spans="1:39">
      <c r="A629" s="114"/>
      <c r="B629" s="74">
        <f>Parâmetros!K618</f>
        <v>0</v>
      </c>
      <c r="C629" s="60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</row>
    <row r="630" spans="1:39">
      <c r="A630" s="114"/>
      <c r="B630" s="74">
        <f>Parâmetros!K619</f>
        <v>3</v>
      </c>
      <c r="C630" s="60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</row>
    <row r="631" spans="1:39">
      <c r="A631" s="114"/>
      <c r="B631" s="74">
        <f>Parâmetros!K620</f>
        <v>4</v>
      </c>
      <c r="C631" s="60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</row>
    <row r="632" spans="1:39">
      <c r="A632" s="114"/>
      <c r="B632" s="74">
        <f>Parâmetros!K621</f>
        <v>8</v>
      </c>
      <c r="C632" s="60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</row>
    <row r="633" spans="1:39">
      <c r="A633" s="114"/>
      <c r="B633" s="74">
        <f>Parâmetros!K622</f>
        <v>6</v>
      </c>
      <c r="C633" s="60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</row>
    <row r="634" spans="1:39">
      <c r="A634" s="114"/>
      <c r="B634" s="74">
        <f>Parâmetros!K623</f>
        <v>3</v>
      </c>
      <c r="C634" s="60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</row>
    <row r="635" spans="1:39">
      <c r="A635" s="114"/>
      <c r="B635" s="74">
        <f>Parâmetros!K624</f>
        <v>3</v>
      </c>
      <c r="C635" s="60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</row>
    <row r="636" spans="1:39">
      <c r="A636" s="114"/>
      <c r="B636" s="74">
        <f>Parâmetros!K625</f>
        <v>6</v>
      </c>
      <c r="C636" s="60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</row>
    <row r="637" spans="1:39">
      <c r="A637" s="114"/>
      <c r="B637" s="74">
        <f>Parâmetros!K626</f>
        <v>8</v>
      </c>
      <c r="C637" s="60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</row>
    <row r="638" spans="1:39">
      <c r="A638" s="114"/>
      <c r="B638" s="74">
        <f>Parâmetros!K627</f>
        <v>5</v>
      </c>
      <c r="C638" s="60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</row>
    <row r="639" spans="1:39">
      <c r="A639" s="114"/>
      <c r="B639" s="74">
        <f>Parâmetros!K628</f>
        <v>5</v>
      </c>
      <c r="C639" s="60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</row>
    <row r="640" spans="1:39">
      <c r="A640" s="114"/>
      <c r="B640" s="74">
        <f>Parâmetros!K629</f>
        <v>9</v>
      </c>
      <c r="C640" s="60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</row>
    <row r="641" spans="1:39">
      <c r="A641" s="114"/>
      <c r="B641" s="74">
        <f>Parâmetros!K630</f>
        <v>6</v>
      </c>
      <c r="C641" s="60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</row>
    <row r="642" spans="1:39">
      <c r="A642" s="114"/>
      <c r="B642" s="74">
        <f>Parâmetros!K631</f>
        <v>3</v>
      </c>
      <c r="C642" s="60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</row>
    <row r="643" spans="1:39">
      <c r="A643" s="114"/>
      <c r="B643" s="74">
        <f>Parâmetros!K632</f>
        <v>1</v>
      </c>
      <c r="C643" s="60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</row>
    <row r="644" spans="1:39">
      <c r="A644" s="114"/>
      <c r="B644" s="74">
        <f>Parâmetros!K633</f>
        <v>14</v>
      </c>
      <c r="C644" s="60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</row>
    <row r="645" spans="1:39">
      <c r="A645" s="114"/>
      <c r="B645" s="74">
        <f>Parâmetros!K634</f>
        <v>12</v>
      </c>
      <c r="C645" s="60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</row>
    <row r="646" spans="1:39">
      <c r="A646" s="114"/>
      <c r="B646" s="74">
        <f>Parâmetros!K635</f>
        <v>6</v>
      </c>
      <c r="C646" s="60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</row>
    <row r="647" spans="1:39">
      <c r="A647" s="114"/>
      <c r="B647" s="74">
        <f>Parâmetros!K636</f>
        <v>2</v>
      </c>
      <c r="C647" s="60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</row>
    <row r="648" spans="1:39">
      <c r="A648" s="114"/>
      <c r="B648" s="74">
        <f>Parâmetros!K637</f>
        <v>8</v>
      </c>
      <c r="C648" s="60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</row>
    <row r="649" spans="1:39">
      <c r="A649" s="114"/>
      <c r="B649" s="74">
        <f>Parâmetros!K638</f>
        <v>8</v>
      </c>
      <c r="C649" s="60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</row>
    <row r="650" spans="1:39">
      <c r="A650" s="114"/>
      <c r="B650" s="74">
        <f>Parâmetros!K639</f>
        <v>7</v>
      </c>
      <c r="C650" s="60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</row>
    <row r="651" spans="1:39">
      <c r="A651" s="114"/>
      <c r="B651" s="74">
        <f>Parâmetros!K640</f>
        <v>8</v>
      </c>
      <c r="C651" s="60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</row>
    <row r="652" spans="1:39">
      <c r="A652" s="114"/>
      <c r="B652" s="74">
        <f>Parâmetros!K641</f>
        <v>5</v>
      </c>
      <c r="C652" s="60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</row>
    <row r="653" spans="1:39">
      <c r="A653" s="114"/>
      <c r="B653" s="74">
        <f>Parâmetros!K642</f>
        <v>3</v>
      </c>
      <c r="C653" s="60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</row>
    <row r="654" spans="1:39">
      <c r="A654" s="114"/>
      <c r="B654" s="74">
        <f>Parâmetros!K643</f>
        <v>2</v>
      </c>
      <c r="C654" s="60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</row>
    <row r="655" spans="1:39">
      <c r="A655" s="114"/>
      <c r="B655" s="74">
        <f>Parâmetros!K644</f>
        <v>3</v>
      </c>
      <c r="C655" s="60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</row>
    <row r="656" spans="1:39">
      <c r="A656" s="114"/>
      <c r="B656" s="74">
        <f>Parâmetros!K645</f>
        <v>4</v>
      </c>
      <c r="C656" s="60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</row>
    <row r="657" spans="1:39">
      <c r="A657" s="114"/>
      <c r="B657" s="74">
        <f>Parâmetros!K646</f>
        <v>5</v>
      </c>
      <c r="C657" s="60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</row>
    <row r="658" spans="1:39">
      <c r="A658" s="114"/>
      <c r="B658" s="74">
        <f>Parâmetros!K647</f>
        <v>7</v>
      </c>
      <c r="C658" s="60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</row>
    <row r="659" spans="1:39">
      <c r="A659" s="114"/>
      <c r="B659" s="74">
        <f>Parâmetros!K648</f>
        <v>7</v>
      </c>
      <c r="C659" s="60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</row>
    <row r="660" spans="1:39">
      <c r="A660" s="114"/>
      <c r="B660" s="74">
        <f>Parâmetros!K649</f>
        <v>7</v>
      </c>
      <c r="C660" s="60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</row>
    <row r="661" spans="1:39">
      <c r="A661" s="114"/>
      <c r="B661" s="74">
        <f>Parâmetros!K650</f>
        <v>5</v>
      </c>
      <c r="C661" s="60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</row>
    <row r="662" spans="1:39">
      <c r="A662" s="114"/>
      <c r="B662" s="74">
        <f>Parâmetros!K651</f>
        <v>1</v>
      </c>
      <c r="C662" s="60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</row>
    <row r="663" spans="1:39">
      <c r="A663" s="114"/>
      <c r="B663" s="74">
        <f>Parâmetros!K652</f>
        <v>5</v>
      </c>
      <c r="C663" s="60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</row>
    <row r="664" spans="1:39">
      <c r="A664" s="114"/>
      <c r="B664" s="74">
        <f>Parâmetros!K653</f>
        <v>2</v>
      </c>
      <c r="C664" s="60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</row>
    <row r="665" spans="1:39">
      <c r="A665" s="114"/>
      <c r="B665" s="74">
        <f>Parâmetros!K654</f>
        <v>0</v>
      </c>
      <c r="C665" s="60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</row>
    <row r="666" spans="1:39">
      <c r="A666" s="114"/>
      <c r="B666" s="74">
        <f>Parâmetros!K655</f>
        <v>2</v>
      </c>
      <c r="C666" s="60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</row>
    <row r="667" spans="1:39">
      <c r="A667" s="114"/>
      <c r="B667" s="74">
        <f>Parâmetros!K656</f>
        <v>2</v>
      </c>
      <c r="C667" s="60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</row>
    <row r="668" spans="1:39">
      <c r="A668" s="114"/>
      <c r="B668" s="74">
        <f>Parâmetros!K657</f>
        <v>3</v>
      </c>
      <c r="C668" s="60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</row>
    <row r="669" spans="1:39">
      <c r="A669" s="114"/>
      <c r="B669" s="74">
        <f>Parâmetros!K658</f>
        <v>4</v>
      </c>
      <c r="C669" s="60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</row>
    <row r="670" spans="1:39">
      <c r="A670" s="114"/>
      <c r="B670" s="74">
        <f>Parâmetros!K659</f>
        <v>0</v>
      </c>
      <c r="C670" s="60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</row>
    <row r="671" spans="1:39">
      <c r="A671" s="114"/>
      <c r="B671" s="74">
        <f>Parâmetros!K660</f>
        <v>0</v>
      </c>
      <c r="C671" s="60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</row>
    <row r="672" spans="1:39">
      <c r="A672" s="114"/>
      <c r="B672" s="74">
        <f>Parâmetros!K661</f>
        <v>0</v>
      </c>
      <c r="C672" s="60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</row>
    <row r="673" spans="1:39">
      <c r="A673" s="114"/>
      <c r="B673" s="74">
        <f>Parâmetros!K662</f>
        <v>0</v>
      </c>
      <c r="C673" s="60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</row>
    <row r="674" spans="1:39">
      <c r="A674" s="114"/>
      <c r="B674" s="74">
        <f>Parâmetros!K663</f>
        <v>0</v>
      </c>
      <c r="C674" s="60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</row>
    <row r="675" spans="1:39">
      <c r="A675" s="114"/>
      <c r="B675" s="74">
        <f>Parâmetros!K664</f>
        <v>0</v>
      </c>
      <c r="C675" s="60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</row>
    <row r="676" spans="1:39">
      <c r="A676" s="114"/>
      <c r="B676" s="74">
        <f>Parâmetros!K665</f>
        <v>4</v>
      </c>
      <c r="C676" s="60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</row>
    <row r="677" spans="1:39">
      <c r="A677" s="114"/>
      <c r="B677" s="74">
        <f>Parâmetros!K666</f>
        <v>5</v>
      </c>
      <c r="C677" s="60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</row>
    <row r="678" spans="1:39">
      <c r="A678" s="114"/>
      <c r="B678" s="74">
        <f>Parâmetros!K667</f>
        <v>3</v>
      </c>
      <c r="C678" s="60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</row>
    <row r="679" spans="1:39">
      <c r="A679" s="114"/>
      <c r="B679" s="74">
        <f>Parâmetros!K668</f>
        <v>2</v>
      </c>
      <c r="C679" s="60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</row>
    <row r="680" spans="1:39">
      <c r="A680" s="114"/>
      <c r="B680" s="74">
        <f>Parâmetros!K669</f>
        <v>0</v>
      </c>
      <c r="C680" s="60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</row>
    <row r="681" spans="1:39">
      <c r="A681" s="114"/>
      <c r="B681" s="74">
        <f>Parâmetros!K670</f>
        <v>1</v>
      </c>
      <c r="C681" s="60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</row>
    <row r="682" spans="1:39">
      <c r="A682" s="114"/>
      <c r="B682" s="74">
        <f>Parâmetros!K671</f>
        <v>3</v>
      </c>
      <c r="C682" s="60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</row>
    <row r="683" spans="1:39">
      <c r="A683" s="114"/>
      <c r="B683" s="74">
        <f>Parâmetros!K672</f>
        <v>4</v>
      </c>
      <c r="C683" s="60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</row>
    <row r="684" spans="1:39">
      <c r="A684" s="114"/>
      <c r="B684" s="74">
        <f>Parâmetros!K673</f>
        <v>1</v>
      </c>
      <c r="C684" s="60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</row>
    <row r="685" spans="1:39">
      <c r="A685" s="114"/>
      <c r="B685" s="74">
        <f>Parâmetros!K674</f>
        <v>0</v>
      </c>
      <c r="C685" s="60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</row>
    <row r="686" spans="1:39">
      <c r="A686" s="114"/>
      <c r="B686" s="74">
        <f>Parâmetros!K675</f>
        <v>2</v>
      </c>
      <c r="C686" s="60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</row>
    <row r="687" spans="1:39">
      <c r="A687" s="114"/>
      <c r="B687" s="74">
        <f>Parâmetros!K676</f>
        <v>4</v>
      </c>
      <c r="C687" s="60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</row>
    <row r="688" spans="1:39">
      <c r="A688" s="114"/>
      <c r="B688" s="74">
        <f>Parâmetros!K677</f>
        <v>17</v>
      </c>
      <c r="C688" s="60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</row>
    <row r="689" spans="1:39">
      <c r="A689" s="114"/>
      <c r="B689" s="74">
        <f>Parâmetros!K678</f>
        <v>19</v>
      </c>
      <c r="C689" s="60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</row>
    <row r="690" spans="1:39">
      <c r="A690" s="114"/>
      <c r="B690" s="74">
        <f>Parâmetros!K679</f>
        <v>9</v>
      </c>
      <c r="C690" s="60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</row>
    <row r="691" spans="1:39">
      <c r="A691" s="114"/>
      <c r="B691" s="74">
        <f>Parâmetros!K680</f>
        <v>17</v>
      </c>
      <c r="C691" s="60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</row>
    <row r="692" spans="1:39">
      <c r="A692" s="114"/>
      <c r="B692" s="74">
        <f>Parâmetros!K681</f>
        <v>14</v>
      </c>
      <c r="C692" s="60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</row>
    <row r="693" spans="1:39">
      <c r="A693" s="114"/>
      <c r="B693" s="74">
        <f>Parâmetros!K682</f>
        <v>7</v>
      </c>
      <c r="C693" s="60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</row>
    <row r="694" spans="1:39">
      <c r="A694" s="114"/>
      <c r="B694" s="74">
        <f>Parâmetros!K683</f>
        <v>0</v>
      </c>
      <c r="C694" s="60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</row>
    <row r="695" spans="1:39">
      <c r="A695" s="114"/>
      <c r="B695" s="74">
        <f>Parâmetros!K684</f>
        <v>0</v>
      </c>
      <c r="C695" s="60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</row>
    <row r="696" spans="1:39">
      <c r="A696" s="114"/>
      <c r="B696" s="74">
        <f>Parâmetros!K685</f>
        <v>0</v>
      </c>
      <c r="C696" s="60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</row>
    <row r="697" spans="1:39">
      <c r="A697" s="114"/>
      <c r="B697" s="74">
        <f>Parâmetros!K686</f>
        <v>1</v>
      </c>
      <c r="C697" s="60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</row>
    <row r="698" spans="1:39">
      <c r="A698" s="114"/>
      <c r="B698" s="74">
        <f>Parâmetros!K687</f>
        <v>4</v>
      </c>
      <c r="C698" s="60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</row>
    <row r="699" spans="1:39">
      <c r="A699" s="114"/>
      <c r="B699" s="74">
        <f>Parâmetros!K688</f>
        <v>3</v>
      </c>
      <c r="C699" s="60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</row>
    <row r="700" spans="1:39">
      <c r="A700" s="114"/>
      <c r="B700" s="74">
        <f>Parâmetros!K689</f>
        <v>1</v>
      </c>
      <c r="C700" s="60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</row>
    <row r="701" spans="1:39">
      <c r="A701" s="114"/>
      <c r="B701" s="74">
        <f>Parâmetros!K690</f>
        <v>0</v>
      </c>
      <c r="C701" s="60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</row>
    <row r="702" spans="1:39">
      <c r="A702" s="114"/>
      <c r="B702" s="74">
        <f>Parâmetros!K691</f>
        <v>4</v>
      </c>
      <c r="C702" s="60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</row>
    <row r="703" spans="1:39">
      <c r="A703" s="114"/>
      <c r="B703" s="74">
        <f>Parâmetros!K692</f>
        <v>6</v>
      </c>
      <c r="C703" s="60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</row>
    <row r="704" spans="1:39">
      <c r="A704" s="114"/>
      <c r="B704" s="74">
        <f>Parâmetros!K693</f>
        <v>6</v>
      </c>
      <c r="C704" s="60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</row>
    <row r="705" spans="1:39">
      <c r="A705" s="114"/>
      <c r="B705" s="74">
        <f>Parâmetros!K694</f>
        <v>7</v>
      </c>
      <c r="C705" s="60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</row>
    <row r="706" spans="1:39">
      <c r="A706" s="114"/>
      <c r="B706" s="74">
        <f>Parâmetros!K695</f>
        <v>6</v>
      </c>
      <c r="C706" s="60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</row>
    <row r="707" spans="1:39">
      <c r="A707" s="114"/>
      <c r="B707" s="74">
        <f>Parâmetros!K696</f>
        <v>3</v>
      </c>
      <c r="C707" s="60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</row>
    <row r="708" spans="1:39">
      <c r="A708" s="114"/>
      <c r="B708" s="74">
        <f>Parâmetros!K697</f>
        <v>1</v>
      </c>
      <c r="C708" s="60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</row>
    <row r="709" spans="1:39">
      <c r="A709" s="114"/>
      <c r="B709" s="74">
        <f>[1]Parâmetros!F699</f>
        <v>0</v>
      </c>
      <c r="C709" s="60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</row>
    <row r="710" spans="1:39">
      <c r="A710" s="114"/>
      <c r="B710" s="74">
        <f>[1]Parâmetros!F700</f>
        <v>0</v>
      </c>
      <c r="C710" s="60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</row>
    <row r="711" spans="1:39">
      <c r="A711" s="114"/>
      <c r="B711" s="74">
        <f>[1]Parâmetros!F701</f>
        <v>0</v>
      </c>
      <c r="C711" s="60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</row>
    <row r="712" spans="1:39">
      <c r="A712" s="114"/>
      <c r="B712" s="74">
        <f>[1]Parâmetros!F702</f>
        <v>0</v>
      </c>
      <c r="C712" s="60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</row>
    <row r="713" spans="1:39">
      <c r="A713" s="114"/>
      <c r="B713" s="74">
        <f>[1]Parâmetros!F703</f>
        <v>0</v>
      </c>
      <c r="C713" s="60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</row>
    <row r="714" spans="1:39">
      <c r="A714" s="114"/>
      <c r="B714" s="74">
        <f>[1]Parâmetros!F704</f>
        <v>0</v>
      </c>
      <c r="C714" s="60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</row>
    <row r="715" spans="1:39">
      <c r="A715" s="114"/>
      <c r="B715" s="74">
        <f>[1]Parâmetros!F705</f>
        <v>0</v>
      </c>
      <c r="C715" s="60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</row>
    <row r="716" spans="1:39">
      <c r="A716" s="114"/>
      <c r="B716" s="74">
        <f>[1]Parâmetros!F706</f>
        <v>0</v>
      </c>
      <c r="C716" s="60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</row>
    <row r="717" spans="1:39">
      <c r="A717" s="114"/>
      <c r="B717" s="74">
        <f>[1]Parâmetros!F707</f>
        <v>0</v>
      </c>
      <c r="C717" s="60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</row>
    <row r="718" spans="1:39">
      <c r="A718" s="114"/>
      <c r="B718" s="74">
        <f>[1]Parâmetros!F708</f>
        <v>0</v>
      </c>
      <c r="C718" s="60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</row>
    <row r="719" spans="1:39">
      <c r="A719" s="114"/>
      <c r="B719" s="74">
        <f>[1]Parâmetros!F709</f>
        <v>0</v>
      </c>
      <c r="C719" s="60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</row>
    <row r="720" spans="1:39">
      <c r="A720" s="114"/>
      <c r="B720" s="74">
        <f>[1]Parâmetros!F710</f>
        <v>0</v>
      </c>
      <c r="C720" s="60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</row>
    <row r="721" spans="1:39">
      <c r="A721" s="114"/>
      <c r="B721" s="74">
        <f>[1]Parâmetros!F711</f>
        <v>0</v>
      </c>
      <c r="C721" s="60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</row>
    <row r="722" spans="1:39">
      <c r="A722" s="114"/>
      <c r="B722" s="74">
        <f>[1]Parâmetros!F712</f>
        <v>0</v>
      </c>
      <c r="C722" s="60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</row>
    <row r="723" spans="1:39">
      <c r="A723" s="114"/>
      <c r="B723" s="74">
        <f>[1]Parâmetros!F713</f>
        <v>0</v>
      </c>
      <c r="C723" s="60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</row>
    <row r="724" spans="1:39">
      <c r="A724" s="114"/>
      <c r="B724" s="74">
        <f>[1]Parâmetros!F714</f>
        <v>0</v>
      </c>
      <c r="C724" s="60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</row>
    <row r="725" spans="1:39">
      <c r="A725" s="114"/>
      <c r="B725" s="74">
        <f>[1]Parâmetros!F715</f>
        <v>0</v>
      </c>
      <c r="C725" s="60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</row>
    <row r="726" spans="1:39">
      <c r="A726" s="114"/>
      <c r="B726" s="74">
        <f>[1]Parâmetros!F716</f>
        <v>0</v>
      </c>
      <c r="C726" s="60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</row>
    <row r="727" spans="1:39">
      <c r="A727" s="114"/>
      <c r="B727" s="74">
        <f>[1]Parâmetros!F717</f>
        <v>0</v>
      </c>
      <c r="C727" s="60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</row>
    <row r="728" spans="1:39">
      <c r="A728" s="114"/>
      <c r="B728" s="74">
        <f>[1]Parâmetros!F718</f>
        <v>0</v>
      </c>
      <c r="C728" s="60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</row>
    <row r="729" spans="1:39">
      <c r="A729" s="114"/>
      <c r="B729" s="74">
        <f>[1]Parâmetros!F719</f>
        <v>0</v>
      </c>
      <c r="C729" s="60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</row>
    <row r="730" spans="1:39">
      <c r="A730" s="114"/>
      <c r="B730" s="74">
        <f>[1]Parâmetros!F720</f>
        <v>0</v>
      </c>
      <c r="C730" s="60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</row>
    <row r="731" spans="1:39">
      <c r="A731" s="114"/>
      <c r="B731" s="74">
        <f>[1]Parâmetros!F721</f>
        <v>0</v>
      </c>
      <c r="C731" s="60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</row>
    <row r="732" spans="1:39">
      <c r="A732" s="114"/>
      <c r="B732" s="74">
        <f>[1]Parâmetros!F722</f>
        <v>0</v>
      </c>
      <c r="C732" s="60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</row>
    <row r="733" spans="1:39">
      <c r="A733" s="114"/>
      <c r="B733" s="74">
        <f>[1]Parâmetros!F723</f>
        <v>0</v>
      </c>
      <c r="C733" s="60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</row>
    <row r="734" spans="1:39">
      <c r="A734" s="114"/>
      <c r="B734" s="74">
        <f>[1]Parâmetros!F724</f>
        <v>0</v>
      </c>
      <c r="C734" s="60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</row>
    <row r="735" spans="1:39">
      <c r="A735" s="114"/>
      <c r="B735" s="74">
        <f>[1]Parâmetros!F725</f>
        <v>0</v>
      </c>
      <c r="C735" s="60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</row>
    <row r="736" spans="1:39">
      <c r="A736" s="114"/>
      <c r="B736" s="74">
        <f>[1]Parâmetros!F726</f>
        <v>0</v>
      </c>
      <c r="C736" s="60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</row>
    <row r="737" spans="1:39">
      <c r="A737" s="114"/>
      <c r="B737" s="74">
        <f>[1]Parâmetros!F727</f>
        <v>0</v>
      </c>
      <c r="C737" s="60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</row>
    <row r="738" spans="1:39">
      <c r="A738" s="114"/>
      <c r="B738" s="74">
        <f>[1]Parâmetros!F728</f>
        <v>0</v>
      </c>
      <c r="C738" s="60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</row>
    <row r="739" spans="1:39">
      <c r="A739" s="114"/>
      <c r="B739" s="74">
        <f>[1]Parâmetros!F729</f>
        <v>0</v>
      </c>
      <c r="C739" s="60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</row>
    <row r="740" spans="1:39">
      <c r="A740" s="114"/>
      <c r="B740" s="74">
        <f>[1]Parâmetros!F730</f>
        <v>0</v>
      </c>
      <c r="C740" s="60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</row>
    <row r="741" spans="1:39">
      <c r="A741" s="114"/>
      <c r="B741" s="74">
        <f>[1]Parâmetros!F731</f>
        <v>0</v>
      </c>
      <c r="C741" s="60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</row>
    <row r="742" spans="1:39">
      <c r="A742" s="114"/>
      <c r="B742" s="74">
        <f>[1]Parâmetros!F732</f>
        <v>0</v>
      </c>
      <c r="C742" s="60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</row>
    <row r="743" spans="1:39">
      <c r="A743" s="114"/>
      <c r="B743" s="74">
        <f>[1]Parâmetros!F733</f>
        <v>0</v>
      </c>
      <c r="C743" s="60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</row>
    <row r="744" spans="1:39">
      <c r="A744" s="114"/>
      <c r="B744" s="74">
        <f>[1]Parâmetros!F734</f>
        <v>0</v>
      </c>
      <c r="C744" s="60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</row>
    <row r="745" spans="1:39">
      <c r="A745" s="114"/>
      <c r="B745" s="74">
        <f>[1]Parâmetros!F735</f>
        <v>0</v>
      </c>
      <c r="C745" s="60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</row>
    <row r="746" spans="1:39">
      <c r="A746" s="114"/>
      <c r="B746" s="74">
        <f>[1]Parâmetros!F736</f>
        <v>0</v>
      </c>
      <c r="C746" s="60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</row>
    <row r="747" spans="1:39" ht="15" customHeight="1">
      <c r="A747" s="114"/>
      <c r="B747" s="74">
        <f>[1]Parâmetros!F737</f>
        <v>0</v>
      </c>
      <c r="C747" s="60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</row>
    <row r="748" spans="1:39">
      <c r="A748" s="114"/>
      <c r="B748" s="74">
        <f>[1]Parâmetros!F738</f>
        <v>0</v>
      </c>
      <c r="C748" s="60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</row>
    <row r="749" spans="1:39">
      <c r="A749" s="114"/>
      <c r="B749" s="74">
        <f>[1]Parâmetros!F739</f>
        <v>0</v>
      </c>
      <c r="C749" s="60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</row>
    <row r="750" spans="1:39">
      <c r="A750" s="114"/>
      <c r="B750" s="74">
        <f>[1]Parâmetros!F740</f>
        <v>0</v>
      </c>
      <c r="C750" s="60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</row>
    <row r="751" spans="1:39">
      <c r="A751" s="114"/>
      <c r="B751" s="74">
        <f>[1]Parâmetros!F741</f>
        <v>0</v>
      </c>
      <c r="C751" s="60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</row>
    <row r="752" spans="1:39">
      <c r="A752" s="114"/>
      <c r="B752" s="74">
        <f>[1]Parâmetros!F742</f>
        <v>0</v>
      </c>
      <c r="C752" s="60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</row>
    <row r="753" spans="1:39">
      <c r="A753" s="114"/>
      <c r="B753" s="74">
        <f>[1]Parâmetros!F743</f>
        <v>0</v>
      </c>
      <c r="C753" s="60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</row>
    <row r="754" spans="1:39" ht="15.75" customHeight="1">
      <c r="A754" s="114"/>
      <c r="B754" s="74">
        <f>[1]Parâmetros!F744</f>
        <v>0</v>
      </c>
      <c r="C754" s="60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</row>
    <row r="755" spans="1:39">
      <c r="A755" s="114"/>
      <c r="B755" s="74">
        <f>[1]Parâmetros!F745</f>
        <v>0</v>
      </c>
      <c r="C755" s="60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</row>
    <row r="756" spans="1:39" ht="15.75" thickBot="1">
      <c r="A756" s="120"/>
      <c r="B756" s="84">
        <f>[1]Parâmetros!F746</f>
        <v>0</v>
      </c>
      <c r="C756" s="87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</row>
    <row r="757" spans="1:39">
      <c r="A757" s="98"/>
      <c r="B757" s="90"/>
      <c r="C757" s="60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</row>
    <row r="758" spans="1:39">
      <c r="A758" s="98"/>
      <c r="B758" s="90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</row>
    <row r="759" spans="1:39">
      <c r="A759" s="98"/>
      <c r="B759" s="90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</row>
    <row r="760" spans="1:39">
      <c r="A760" s="98"/>
      <c r="B760" s="90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</row>
    <row r="761" spans="1:39">
      <c r="A761" s="98"/>
      <c r="B761" s="90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</row>
    <row r="762" spans="1:39">
      <c r="A762" s="98"/>
      <c r="B762" s="90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</row>
    <row r="763" spans="1:39">
      <c r="A763" s="98"/>
      <c r="B763" s="90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</row>
    <row r="764" spans="1:39">
      <c r="A764" s="98"/>
      <c r="B764" s="90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</row>
    <row r="765" spans="1:39">
      <c r="A765" s="90"/>
      <c r="B765" s="90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</row>
    <row r="766" spans="1:39">
      <c r="A766" s="90"/>
      <c r="B766" s="90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</row>
    <row r="767" spans="1:39">
      <c r="A767" s="90"/>
      <c r="B767" s="90"/>
    </row>
    <row r="768" spans="1:39">
      <c r="A768" s="90"/>
      <c r="B768" s="90"/>
    </row>
    <row r="769" spans="1:26" s="52" customFormat="1">
      <c r="A769" s="98"/>
      <c r="B769" s="90"/>
      <c r="Q769"/>
      <c r="R769"/>
      <c r="S769"/>
      <c r="T769"/>
      <c r="U769"/>
      <c r="V769"/>
      <c r="W769"/>
      <c r="X769"/>
      <c r="Y769"/>
      <c r="Z769"/>
    </row>
    <row r="770" spans="1:26" s="52" customFormat="1">
      <c r="A770" s="98"/>
      <c r="B770" s="90"/>
      <c r="Q770"/>
      <c r="R770"/>
      <c r="S770"/>
      <c r="T770"/>
      <c r="U770"/>
      <c r="V770"/>
      <c r="W770"/>
      <c r="X770"/>
      <c r="Y770"/>
      <c r="Z770"/>
    </row>
    <row r="771" spans="1:26" s="52" customFormat="1">
      <c r="A771" s="98"/>
      <c r="B771" s="90"/>
      <c r="Q771"/>
      <c r="R771"/>
      <c r="S771"/>
      <c r="T771"/>
      <c r="U771"/>
      <c r="V771"/>
      <c r="W771"/>
      <c r="X771"/>
      <c r="Y771"/>
      <c r="Z771"/>
    </row>
    <row r="772" spans="1:26" s="52" customFormat="1">
      <c r="A772" s="98"/>
      <c r="B772" s="90"/>
      <c r="Q772"/>
      <c r="R772"/>
      <c r="S772"/>
      <c r="T772"/>
      <c r="U772"/>
      <c r="V772"/>
      <c r="W772"/>
      <c r="X772"/>
      <c r="Y772"/>
      <c r="Z772"/>
    </row>
    <row r="773" spans="1:26" s="52" customFormat="1">
      <c r="A773" s="98"/>
      <c r="B773" s="90"/>
      <c r="Q773"/>
      <c r="R773"/>
      <c r="S773"/>
      <c r="T773"/>
      <c r="U773"/>
      <c r="V773"/>
      <c r="W773"/>
      <c r="X773"/>
      <c r="Y773"/>
      <c r="Z773"/>
    </row>
    <row r="774" spans="1:26" s="52" customFormat="1">
      <c r="A774" s="98"/>
      <c r="B774" s="90"/>
      <c r="Q774"/>
      <c r="R774"/>
      <c r="S774"/>
      <c r="T774"/>
      <c r="U774"/>
      <c r="V774"/>
      <c r="W774"/>
      <c r="X774"/>
      <c r="Y774"/>
      <c r="Z774"/>
    </row>
    <row r="775" spans="1:26" s="52" customFormat="1">
      <c r="A775" s="98"/>
      <c r="B775" s="90"/>
      <c r="Q775"/>
      <c r="R775"/>
      <c r="S775"/>
      <c r="T775"/>
      <c r="U775"/>
      <c r="V775"/>
      <c r="W775"/>
      <c r="X775"/>
      <c r="Y775"/>
      <c r="Z775"/>
    </row>
    <row r="776" spans="1:26" s="52" customFormat="1">
      <c r="A776" s="90"/>
      <c r="B776" s="90"/>
      <c r="Q776"/>
      <c r="R776"/>
      <c r="S776"/>
      <c r="T776"/>
      <c r="U776"/>
      <c r="V776"/>
      <c r="W776"/>
      <c r="X776"/>
      <c r="Y776"/>
      <c r="Z776"/>
    </row>
    <row r="777" spans="1:26" s="52" customFormat="1">
      <c r="A777" s="90"/>
      <c r="B777" s="90"/>
      <c r="Q777"/>
      <c r="R777"/>
      <c r="S777"/>
      <c r="T777"/>
      <c r="U777"/>
      <c r="V777"/>
      <c r="W777"/>
      <c r="X777"/>
      <c r="Y777"/>
      <c r="Z777"/>
    </row>
    <row r="778" spans="1:26" s="52" customFormat="1">
      <c r="A778" s="98"/>
      <c r="B778" s="90"/>
      <c r="Q778"/>
      <c r="R778"/>
      <c r="S778"/>
      <c r="T778"/>
      <c r="U778"/>
      <c r="V778"/>
      <c r="W778"/>
      <c r="X778"/>
      <c r="Y778"/>
      <c r="Z778"/>
    </row>
    <row r="779" spans="1:26" s="52" customFormat="1">
      <c r="A779" s="98"/>
      <c r="B779" s="90"/>
      <c r="Q779"/>
      <c r="R779"/>
      <c r="S779"/>
      <c r="T779"/>
      <c r="U779"/>
      <c r="V779"/>
      <c r="W779"/>
      <c r="X779"/>
      <c r="Y779"/>
      <c r="Z779"/>
    </row>
    <row r="780" spans="1:26" s="52" customFormat="1">
      <c r="A780" s="98"/>
      <c r="B780" s="90"/>
      <c r="Q780"/>
      <c r="R780"/>
      <c r="S780"/>
      <c r="T780"/>
      <c r="U780"/>
      <c r="V780"/>
      <c r="W780"/>
      <c r="X780"/>
      <c r="Y780"/>
      <c r="Z780"/>
    </row>
    <row r="781" spans="1:26" s="52" customFormat="1">
      <c r="B781" s="90"/>
      <c r="Q781"/>
      <c r="R781"/>
      <c r="S781"/>
      <c r="T781"/>
      <c r="U781"/>
      <c r="V781"/>
      <c r="W781"/>
      <c r="X781"/>
      <c r="Y781"/>
      <c r="Z781"/>
    </row>
    <row r="782" spans="1:26" s="52" customFormat="1">
      <c r="B782" s="90"/>
      <c r="Q782"/>
      <c r="R782"/>
      <c r="S782"/>
      <c r="T782"/>
      <c r="U782"/>
      <c r="V782"/>
      <c r="W782"/>
      <c r="X782"/>
      <c r="Y782"/>
      <c r="Z782"/>
    </row>
    <row r="783" spans="1:26" s="52" customFormat="1">
      <c r="B783" s="90"/>
      <c r="Q783"/>
      <c r="R783"/>
      <c r="S783"/>
      <c r="T783"/>
      <c r="U783"/>
      <c r="V783"/>
      <c r="W783"/>
      <c r="X783"/>
      <c r="Y783"/>
      <c r="Z783"/>
    </row>
    <row r="784" spans="1:26" s="52" customFormat="1">
      <c r="B784" s="90"/>
      <c r="Q784"/>
      <c r="R784"/>
      <c r="S784"/>
      <c r="T784"/>
      <c r="U784"/>
      <c r="V784"/>
      <c r="W784"/>
      <c r="X784"/>
      <c r="Y784"/>
      <c r="Z784"/>
    </row>
    <row r="785" spans="2:26" s="52" customFormat="1">
      <c r="B785" s="90"/>
      <c r="Q785"/>
      <c r="R785"/>
      <c r="S785"/>
      <c r="T785"/>
      <c r="U785"/>
      <c r="V785"/>
      <c r="W785"/>
      <c r="X785"/>
      <c r="Y785"/>
      <c r="Z785"/>
    </row>
    <row r="786" spans="2:26" s="52" customFormat="1">
      <c r="B786" s="90"/>
      <c r="Q786"/>
      <c r="R786"/>
      <c r="S786"/>
      <c r="T786"/>
      <c r="U786"/>
      <c r="V786"/>
      <c r="W786"/>
      <c r="X786"/>
      <c r="Y786"/>
      <c r="Z786"/>
    </row>
    <row r="787" spans="2:26" s="52" customFormat="1">
      <c r="B787" s="90"/>
      <c r="Q787"/>
      <c r="R787"/>
      <c r="S787"/>
      <c r="T787"/>
      <c r="U787"/>
      <c r="V787"/>
      <c r="W787"/>
      <c r="X787"/>
      <c r="Y787"/>
      <c r="Z787"/>
    </row>
    <row r="788" spans="2:26" s="52" customFormat="1">
      <c r="B788" s="90"/>
      <c r="Q788"/>
      <c r="R788"/>
      <c r="S788"/>
      <c r="T788"/>
      <c r="U788"/>
      <c r="V788"/>
      <c r="W788"/>
      <c r="X788"/>
      <c r="Y788"/>
      <c r="Z788"/>
    </row>
    <row r="789" spans="2:26" s="52" customFormat="1">
      <c r="B789" s="90"/>
      <c r="Q789"/>
      <c r="R789"/>
      <c r="S789"/>
      <c r="T789"/>
      <c r="U789"/>
      <c r="V789"/>
      <c r="W789"/>
      <c r="X789"/>
      <c r="Y789"/>
      <c r="Z789"/>
    </row>
    <row r="790" spans="2:26" s="52" customFormat="1">
      <c r="B790" s="90"/>
      <c r="Q790"/>
      <c r="R790"/>
      <c r="S790"/>
      <c r="T790"/>
      <c r="U790"/>
      <c r="V790"/>
      <c r="W790"/>
      <c r="X790"/>
      <c r="Y790"/>
      <c r="Z790"/>
    </row>
    <row r="791" spans="2:26" s="52" customFormat="1">
      <c r="B791" s="90"/>
      <c r="Q791"/>
      <c r="R791"/>
      <c r="S791"/>
      <c r="T791"/>
      <c r="U791"/>
      <c r="V791"/>
      <c r="W791"/>
      <c r="X791"/>
      <c r="Y791"/>
      <c r="Z791"/>
    </row>
    <row r="792" spans="2:26" s="52" customFormat="1">
      <c r="B792" s="90"/>
      <c r="Q792"/>
      <c r="R792"/>
      <c r="S792"/>
      <c r="T792"/>
      <c r="U792"/>
      <c r="V792"/>
      <c r="W792"/>
      <c r="X792"/>
      <c r="Y792"/>
      <c r="Z792"/>
    </row>
    <row r="793" spans="2:26" s="52" customFormat="1">
      <c r="B793" s="90"/>
      <c r="Q793"/>
      <c r="R793"/>
      <c r="S793"/>
      <c r="T793"/>
      <c r="U793"/>
      <c r="V793"/>
      <c r="W793"/>
      <c r="X793"/>
      <c r="Y793"/>
      <c r="Z793"/>
    </row>
    <row r="794" spans="2:26" s="52" customFormat="1">
      <c r="B794" s="90"/>
      <c r="Q794"/>
      <c r="R794"/>
      <c r="S794"/>
      <c r="T794"/>
      <c r="U794"/>
      <c r="V794"/>
      <c r="W794"/>
      <c r="X794"/>
      <c r="Y794"/>
      <c r="Z794"/>
    </row>
    <row r="795" spans="2:26" s="52" customFormat="1">
      <c r="B795" s="90"/>
      <c r="Q795"/>
      <c r="R795"/>
      <c r="S795"/>
      <c r="T795"/>
      <c r="U795"/>
      <c r="V795"/>
      <c r="W795"/>
      <c r="X795"/>
      <c r="Y795"/>
      <c r="Z795"/>
    </row>
    <row r="796" spans="2:26" s="52" customFormat="1">
      <c r="B796" s="90"/>
      <c r="Q796"/>
      <c r="R796"/>
      <c r="S796"/>
      <c r="T796"/>
      <c r="U796"/>
      <c r="V796"/>
      <c r="W796"/>
      <c r="X796"/>
      <c r="Y796"/>
      <c r="Z796"/>
    </row>
    <row r="797" spans="2:26" s="52" customFormat="1">
      <c r="B797" s="90"/>
      <c r="Q797"/>
      <c r="R797"/>
      <c r="S797"/>
      <c r="T797"/>
      <c r="U797"/>
      <c r="V797"/>
      <c r="W797"/>
      <c r="X797"/>
      <c r="Y797"/>
      <c r="Z797"/>
    </row>
    <row r="798" spans="2:26" s="52" customFormat="1">
      <c r="B798" s="90"/>
      <c r="Q798"/>
      <c r="R798"/>
      <c r="S798"/>
      <c r="T798"/>
      <c r="U798"/>
      <c r="V798"/>
      <c r="W798"/>
      <c r="X798"/>
      <c r="Y798"/>
      <c r="Z798"/>
    </row>
    <row r="799" spans="2:26" s="52" customFormat="1">
      <c r="B799" s="90"/>
      <c r="Q799"/>
      <c r="R799"/>
      <c r="S799"/>
      <c r="T799"/>
      <c r="U799"/>
      <c r="V799"/>
      <c r="W799"/>
      <c r="X799"/>
      <c r="Y799"/>
      <c r="Z799"/>
    </row>
    <row r="800" spans="2:26" s="52" customFormat="1">
      <c r="B800" s="90"/>
      <c r="Q800"/>
      <c r="R800"/>
      <c r="S800"/>
      <c r="T800"/>
      <c r="U800"/>
      <c r="V800"/>
      <c r="W800"/>
      <c r="X800"/>
      <c r="Y800"/>
      <c r="Z800"/>
    </row>
    <row r="801" spans="2:26" s="52" customFormat="1">
      <c r="B801" s="90"/>
      <c r="Q801"/>
      <c r="R801"/>
      <c r="S801"/>
      <c r="T801"/>
      <c r="U801"/>
      <c r="V801"/>
      <c r="W801"/>
      <c r="X801"/>
      <c r="Y801"/>
      <c r="Z801"/>
    </row>
    <row r="802" spans="2:26" s="52" customFormat="1">
      <c r="B802" s="90"/>
      <c r="Q802"/>
      <c r="R802"/>
      <c r="S802"/>
      <c r="T802"/>
      <c r="U802"/>
      <c r="V802"/>
      <c r="W802"/>
      <c r="X802"/>
      <c r="Y802"/>
      <c r="Z802"/>
    </row>
    <row r="803" spans="2:26" s="52" customFormat="1">
      <c r="B803" s="90"/>
      <c r="Q803"/>
      <c r="R803"/>
      <c r="S803"/>
      <c r="T803"/>
      <c r="U803"/>
      <c r="V803"/>
      <c r="W803"/>
      <c r="X803"/>
      <c r="Y803"/>
      <c r="Z803"/>
    </row>
    <row r="804" spans="2:26" s="52" customFormat="1">
      <c r="B804" s="90"/>
      <c r="Q804"/>
      <c r="R804"/>
      <c r="S804"/>
      <c r="T804"/>
      <c r="U804"/>
      <c r="V804"/>
      <c r="W804"/>
      <c r="X804"/>
      <c r="Y804"/>
      <c r="Z804"/>
    </row>
    <row r="805" spans="2:26" s="52" customFormat="1">
      <c r="B805" s="90"/>
      <c r="Q805"/>
      <c r="R805"/>
      <c r="S805"/>
      <c r="T805"/>
      <c r="U805"/>
      <c r="V805"/>
      <c r="W805"/>
      <c r="X805"/>
      <c r="Y805"/>
      <c r="Z805"/>
    </row>
    <row r="806" spans="2:26" s="52" customFormat="1">
      <c r="B806" s="90"/>
      <c r="Q806"/>
      <c r="R806"/>
      <c r="S806"/>
      <c r="T806"/>
      <c r="U806"/>
      <c r="V806"/>
      <c r="W806"/>
      <c r="X806"/>
      <c r="Y806"/>
      <c r="Z806"/>
    </row>
    <row r="807" spans="2:26" s="52" customFormat="1">
      <c r="B807" s="90"/>
      <c r="Q807"/>
      <c r="R807"/>
      <c r="S807"/>
      <c r="T807"/>
      <c r="U807"/>
      <c r="V807"/>
      <c r="W807"/>
      <c r="X807"/>
      <c r="Y807"/>
      <c r="Z807"/>
    </row>
    <row r="808" spans="2:26" s="52" customFormat="1">
      <c r="B808" s="90"/>
      <c r="Q808"/>
      <c r="R808"/>
      <c r="S808"/>
      <c r="T808"/>
      <c r="U808"/>
      <c r="V808"/>
      <c r="W808"/>
      <c r="X808"/>
      <c r="Y808"/>
      <c r="Z808"/>
    </row>
    <row r="809" spans="2:26" s="52" customFormat="1">
      <c r="B809" s="90"/>
      <c r="Q809"/>
      <c r="R809"/>
      <c r="S809"/>
      <c r="T809"/>
      <c r="U809"/>
      <c r="V809"/>
      <c r="W809"/>
      <c r="X809"/>
      <c r="Y809"/>
      <c r="Z809"/>
    </row>
    <row r="810" spans="2:26" s="52" customFormat="1">
      <c r="B810" s="90"/>
      <c r="Q810"/>
      <c r="R810"/>
      <c r="S810"/>
      <c r="T810"/>
      <c r="U810"/>
      <c r="V810"/>
      <c r="W810"/>
      <c r="X810"/>
      <c r="Y810"/>
      <c r="Z810"/>
    </row>
    <row r="811" spans="2:26" s="52" customFormat="1">
      <c r="B811" s="90"/>
      <c r="Q811"/>
      <c r="R811"/>
      <c r="S811"/>
      <c r="T811"/>
      <c r="U811"/>
      <c r="V811"/>
      <c r="W811"/>
      <c r="X811"/>
      <c r="Y811"/>
      <c r="Z811"/>
    </row>
    <row r="812" spans="2:26" s="52" customFormat="1">
      <c r="B812" s="90"/>
      <c r="Q812"/>
      <c r="R812"/>
      <c r="S812"/>
      <c r="T812"/>
      <c r="U812"/>
      <c r="V812"/>
      <c r="W812"/>
      <c r="X812"/>
      <c r="Y812"/>
      <c r="Z812"/>
    </row>
    <row r="813" spans="2:26" s="52" customFormat="1">
      <c r="B813" s="90"/>
      <c r="Q813"/>
      <c r="R813"/>
      <c r="S813"/>
      <c r="T813"/>
      <c r="U813"/>
      <c r="V813"/>
      <c r="W813"/>
      <c r="X813"/>
      <c r="Y813"/>
      <c r="Z813"/>
    </row>
    <row r="814" spans="2:26" s="52" customFormat="1">
      <c r="B814" s="90"/>
      <c r="Q814"/>
      <c r="R814"/>
      <c r="S814"/>
      <c r="T814"/>
      <c r="U814"/>
      <c r="V814"/>
      <c r="W814"/>
      <c r="X814"/>
      <c r="Y814"/>
      <c r="Z814"/>
    </row>
    <row r="815" spans="2:26" s="52" customFormat="1">
      <c r="B815" s="90"/>
      <c r="Q815"/>
      <c r="R815"/>
      <c r="S815"/>
      <c r="T815"/>
      <c r="U815"/>
      <c r="V815"/>
      <c r="W815"/>
      <c r="X815"/>
      <c r="Y815"/>
      <c r="Z815"/>
    </row>
    <row r="816" spans="2:26" s="52" customFormat="1">
      <c r="B816" s="90"/>
      <c r="Q816"/>
      <c r="R816"/>
      <c r="S816"/>
      <c r="T816"/>
      <c r="U816"/>
      <c r="V816"/>
      <c r="W816"/>
      <c r="X816"/>
      <c r="Y816"/>
      <c r="Z816"/>
    </row>
    <row r="817" spans="2:26" s="52" customFormat="1">
      <c r="B817" s="90"/>
      <c r="Q817"/>
      <c r="R817"/>
      <c r="S817"/>
      <c r="T817"/>
      <c r="U817"/>
      <c r="V817"/>
      <c r="W817"/>
      <c r="X817"/>
      <c r="Y817"/>
      <c r="Z817"/>
    </row>
    <row r="818" spans="2:26" s="52" customFormat="1">
      <c r="B818" s="90"/>
      <c r="Q818"/>
      <c r="R818"/>
      <c r="S818"/>
      <c r="T818"/>
      <c r="U818"/>
      <c r="V818"/>
      <c r="W818"/>
      <c r="X818"/>
      <c r="Y818"/>
      <c r="Z818"/>
    </row>
    <row r="819" spans="2:26" s="52" customFormat="1">
      <c r="B819" s="90"/>
      <c r="Q819"/>
      <c r="R819"/>
      <c r="S819"/>
      <c r="T819"/>
      <c r="U819"/>
      <c r="V819"/>
      <c r="W819"/>
      <c r="X819"/>
      <c r="Y819"/>
      <c r="Z819"/>
    </row>
    <row r="820" spans="2:26" s="52" customFormat="1">
      <c r="B820" s="90"/>
      <c r="Q820"/>
      <c r="R820"/>
      <c r="S820"/>
      <c r="T820"/>
      <c r="U820"/>
      <c r="V820"/>
      <c r="W820"/>
      <c r="X820"/>
      <c r="Y820"/>
      <c r="Z820"/>
    </row>
    <row r="821" spans="2:26" s="52" customFormat="1">
      <c r="B821" s="90"/>
      <c r="Q821"/>
      <c r="R821"/>
      <c r="S821"/>
      <c r="T821"/>
      <c r="U821"/>
      <c r="V821"/>
      <c r="W821"/>
      <c r="X821"/>
      <c r="Y821"/>
      <c r="Z821"/>
    </row>
    <row r="822" spans="2:26" s="52" customFormat="1">
      <c r="B822" s="90"/>
      <c r="Q822"/>
      <c r="R822"/>
      <c r="S822"/>
      <c r="T822"/>
      <c r="U822"/>
      <c r="V822"/>
      <c r="W822"/>
      <c r="X822"/>
      <c r="Y822"/>
      <c r="Z822"/>
    </row>
    <row r="823" spans="2:26" s="52" customFormat="1">
      <c r="B823" s="90"/>
      <c r="Q823"/>
      <c r="R823"/>
      <c r="S823"/>
      <c r="T823"/>
      <c r="U823"/>
      <c r="V823"/>
      <c r="W823"/>
      <c r="X823"/>
      <c r="Y823"/>
      <c r="Z823"/>
    </row>
    <row r="824" spans="2:26" s="52" customFormat="1">
      <c r="B824" s="90"/>
      <c r="Q824"/>
      <c r="R824"/>
      <c r="S824"/>
      <c r="T824"/>
      <c r="U824"/>
      <c r="V824"/>
      <c r="W824"/>
      <c r="X824"/>
      <c r="Y824"/>
      <c r="Z824"/>
    </row>
    <row r="825" spans="2:26" s="52" customFormat="1">
      <c r="B825" s="90"/>
      <c r="Q825"/>
      <c r="R825"/>
      <c r="S825"/>
      <c r="T825"/>
      <c r="U825"/>
      <c r="V825"/>
      <c r="W825"/>
      <c r="X825"/>
      <c r="Y825"/>
      <c r="Z825"/>
    </row>
    <row r="826" spans="2:26" s="52" customFormat="1">
      <c r="B826" s="90"/>
      <c r="Q826"/>
      <c r="R826"/>
      <c r="S826"/>
      <c r="T826"/>
      <c r="U826"/>
      <c r="V826"/>
      <c r="W826"/>
      <c r="X826"/>
      <c r="Y826"/>
      <c r="Z826"/>
    </row>
    <row r="827" spans="2:26" s="52" customFormat="1">
      <c r="B827" s="90"/>
      <c r="Q827"/>
      <c r="R827"/>
      <c r="S827"/>
      <c r="T827"/>
      <c r="U827"/>
      <c r="V827"/>
      <c r="W827"/>
      <c r="X827"/>
      <c r="Y827"/>
      <c r="Z827"/>
    </row>
    <row r="828" spans="2:26" s="52" customFormat="1">
      <c r="B828" s="90"/>
      <c r="Q828"/>
      <c r="R828"/>
      <c r="S828"/>
      <c r="T828"/>
      <c r="U828"/>
      <c r="V828"/>
      <c r="W828"/>
      <c r="X828"/>
      <c r="Y828"/>
      <c r="Z828"/>
    </row>
    <row r="829" spans="2:26" s="52" customFormat="1">
      <c r="B829" s="90"/>
      <c r="Q829"/>
      <c r="R829"/>
      <c r="S829"/>
      <c r="T829"/>
      <c r="U829"/>
      <c r="V829"/>
      <c r="W829"/>
      <c r="X829"/>
      <c r="Y829"/>
      <c r="Z829"/>
    </row>
    <row r="830" spans="2:26" s="52" customFormat="1">
      <c r="B830" s="90"/>
      <c r="Q830"/>
      <c r="R830"/>
      <c r="S830"/>
      <c r="T830"/>
      <c r="U830"/>
      <c r="V830"/>
      <c r="W830"/>
      <c r="X830"/>
      <c r="Y830"/>
      <c r="Z830"/>
    </row>
    <row r="831" spans="2:26" s="52" customFormat="1">
      <c r="B831" s="90"/>
      <c r="Q831"/>
      <c r="R831"/>
      <c r="S831"/>
      <c r="T831"/>
      <c r="U831"/>
      <c r="V831"/>
      <c r="W831"/>
      <c r="X831"/>
      <c r="Y831"/>
      <c r="Z831"/>
    </row>
    <row r="832" spans="2:26" s="52" customFormat="1">
      <c r="B832" s="90"/>
      <c r="Q832"/>
      <c r="R832"/>
      <c r="S832"/>
      <c r="T832"/>
      <c r="U832"/>
      <c r="V832"/>
      <c r="W832"/>
      <c r="X832"/>
      <c r="Y832"/>
      <c r="Z832"/>
    </row>
    <row r="833" spans="2:26" s="52" customFormat="1">
      <c r="B833" s="90"/>
      <c r="Q833"/>
      <c r="R833"/>
      <c r="S833"/>
      <c r="T833"/>
      <c r="U833"/>
      <c r="V833"/>
      <c r="W833"/>
      <c r="X833"/>
      <c r="Y833"/>
      <c r="Z833"/>
    </row>
    <row r="834" spans="2:26" s="52" customFormat="1">
      <c r="B834" s="90"/>
      <c r="Q834"/>
      <c r="R834"/>
      <c r="S834"/>
      <c r="T834"/>
      <c r="U834"/>
      <c r="V834"/>
      <c r="W834"/>
      <c r="X834"/>
      <c r="Y834"/>
      <c r="Z834"/>
    </row>
    <row r="835" spans="2:26" s="52" customFormat="1">
      <c r="B835" s="90"/>
      <c r="Q835"/>
      <c r="R835"/>
      <c r="S835"/>
      <c r="T835"/>
      <c r="U835"/>
      <c r="V835"/>
      <c r="W835"/>
      <c r="X835"/>
      <c r="Y835"/>
      <c r="Z835"/>
    </row>
    <row r="836" spans="2:26" s="52" customFormat="1">
      <c r="B836" s="90"/>
      <c r="Q836"/>
      <c r="R836"/>
      <c r="S836"/>
      <c r="T836"/>
      <c r="U836"/>
      <c r="V836"/>
      <c r="W836"/>
      <c r="X836"/>
      <c r="Y836"/>
      <c r="Z836"/>
    </row>
    <row r="837" spans="2:26" s="52" customFormat="1">
      <c r="B837" s="90"/>
      <c r="Q837"/>
      <c r="R837"/>
      <c r="S837"/>
      <c r="T837"/>
      <c r="U837"/>
      <c r="V837"/>
      <c r="W837"/>
      <c r="X837"/>
      <c r="Y837"/>
      <c r="Z837"/>
    </row>
    <row r="838" spans="2:26" s="52" customFormat="1">
      <c r="B838" s="90"/>
      <c r="Q838"/>
      <c r="R838"/>
      <c r="S838"/>
      <c r="T838"/>
      <c r="U838"/>
      <c r="V838"/>
      <c r="W838"/>
      <c r="X838"/>
      <c r="Y838"/>
      <c r="Z838"/>
    </row>
    <row r="839" spans="2:26" s="52" customFormat="1">
      <c r="B839" s="90"/>
      <c r="Q839"/>
      <c r="R839"/>
      <c r="S839"/>
      <c r="T839"/>
      <c r="U839"/>
      <c r="V839"/>
      <c r="W839"/>
      <c r="X839"/>
      <c r="Y839"/>
      <c r="Z839"/>
    </row>
    <row r="840" spans="2:26" s="52" customFormat="1">
      <c r="B840" s="90"/>
      <c r="Q840"/>
      <c r="R840"/>
      <c r="S840"/>
      <c r="T840"/>
      <c r="U840"/>
      <c r="V840"/>
      <c r="W840"/>
      <c r="X840"/>
      <c r="Y840"/>
      <c r="Z840"/>
    </row>
    <row r="841" spans="2:26" s="52" customFormat="1">
      <c r="B841" s="90"/>
      <c r="Q841"/>
      <c r="R841"/>
      <c r="S841"/>
      <c r="T841"/>
      <c r="U841"/>
      <c r="V841"/>
      <c r="W841"/>
      <c r="X841"/>
      <c r="Y841"/>
      <c r="Z841"/>
    </row>
    <row r="842" spans="2:26" s="52" customFormat="1">
      <c r="B842" s="90"/>
      <c r="Q842"/>
      <c r="R842"/>
      <c r="S842"/>
      <c r="T842"/>
      <c r="U842"/>
      <c r="V842"/>
      <c r="W842"/>
      <c r="X842"/>
      <c r="Y842"/>
      <c r="Z842"/>
    </row>
    <row r="843" spans="2:26" s="52" customFormat="1">
      <c r="B843" s="90"/>
      <c r="Q843"/>
      <c r="R843"/>
      <c r="S843"/>
      <c r="T843"/>
      <c r="U843"/>
      <c r="V843"/>
      <c r="W843"/>
      <c r="X843"/>
      <c r="Y843"/>
      <c r="Z843"/>
    </row>
    <row r="844" spans="2:26" s="52" customFormat="1">
      <c r="B844" s="90"/>
      <c r="Q844"/>
      <c r="R844"/>
      <c r="S844"/>
      <c r="T844"/>
      <c r="U844"/>
      <c r="V844"/>
      <c r="W844"/>
      <c r="X844"/>
      <c r="Y844"/>
      <c r="Z844"/>
    </row>
    <row r="845" spans="2:26" s="52" customFormat="1">
      <c r="B845" s="90"/>
      <c r="Q845"/>
      <c r="R845"/>
      <c r="S845"/>
      <c r="T845"/>
      <c r="U845"/>
      <c r="V845"/>
      <c r="W845"/>
      <c r="X845"/>
      <c r="Y845"/>
      <c r="Z845"/>
    </row>
    <row r="846" spans="2:26" s="52" customFormat="1">
      <c r="B846" s="90"/>
      <c r="Q846"/>
      <c r="R846"/>
      <c r="S846"/>
      <c r="T846"/>
      <c r="U846"/>
      <c r="V846"/>
      <c r="W846"/>
      <c r="X846"/>
      <c r="Y846"/>
      <c r="Z846"/>
    </row>
    <row r="847" spans="2:26" s="52" customFormat="1">
      <c r="B847" s="90"/>
      <c r="Q847"/>
      <c r="R847"/>
      <c r="S847"/>
      <c r="T847"/>
      <c r="U847"/>
      <c r="V847"/>
      <c r="W847"/>
      <c r="X847"/>
      <c r="Y847"/>
      <c r="Z847"/>
    </row>
    <row r="848" spans="2:26" s="52" customFormat="1">
      <c r="B848" s="90"/>
      <c r="Q848"/>
      <c r="R848"/>
      <c r="S848"/>
      <c r="T848"/>
      <c r="U848"/>
      <c r="V848"/>
      <c r="W848"/>
      <c r="X848"/>
      <c r="Y848"/>
      <c r="Z848"/>
    </row>
    <row r="849" spans="2:26" s="52" customFormat="1">
      <c r="B849" s="90"/>
      <c r="Q849"/>
      <c r="R849"/>
      <c r="S849"/>
      <c r="T849"/>
      <c r="U849"/>
      <c r="V849"/>
      <c r="W849"/>
      <c r="X849"/>
      <c r="Y849"/>
      <c r="Z849"/>
    </row>
    <row r="850" spans="2:26" s="52" customFormat="1">
      <c r="B850" s="90"/>
      <c r="Q850"/>
      <c r="R850"/>
      <c r="S850"/>
      <c r="T850"/>
      <c r="U850"/>
      <c r="V850"/>
      <c r="W850"/>
      <c r="X850"/>
      <c r="Y850"/>
      <c r="Z850"/>
    </row>
    <row r="851" spans="2:26" s="52" customFormat="1">
      <c r="B851" s="90"/>
      <c r="Q851"/>
      <c r="R851"/>
      <c r="S851"/>
      <c r="T851"/>
      <c r="U851"/>
      <c r="V851"/>
      <c r="W851"/>
      <c r="X851"/>
      <c r="Y851"/>
      <c r="Z851"/>
    </row>
    <row r="852" spans="2:26" s="52" customFormat="1">
      <c r="B852" s="90"/>
      <c r="Q852"/>
      <c r="R852"/>
      <c r="S852"/>
      <c r="T852"/>
      <c r="U852"/>
      <c r="V852"/>
      <c r="W852"/>
      <c r="X852"/>
      <c r="Y852"/>
      <c r="Z852"/>
    </row>
    <row r="853" spans="2:26" s="52" customFormat="1">
      <c r="B853" s="90"/>
      <c r="Q853"/>
      <c r="R853"/>
      <c r="S853"/>
      <c r="T853"/>
      <c r="U853"/>
      <c r="V853"/>
      <c r="W853"/>
      <c r="X853"/>
      <c r="Y853"/>
      <c r="Z853"/>
    </row>
    <row r="854" spans="2:26" s="52" customFormat="1">
      <c r="B854" s="90"/>
      <c r="Q854"/>
      <c r="R854"/>
      <c r="S854"/>
      <c r="T854"/>
      <c r="U854"/>
      <c r="V854"/>
      <c r="W854"/>
      <c r="X854"/>
      <c r="Y854"/>
      <c r="Z854"/>
    </row>
    <row r="855" spans="2:26" s="52" customFormat="1">
      <c r="B855" s="90"/>
      <c r="Q855"/>
      <c r="R855"/>
      <c r="S855"/>
      <c r="T855"/>
      <c r="U855"/>
      <c r="V855"/>
      <c r="W855"/>
      <c r="X855"/>
      <c r="Y855"/>
      <c r="Z855"/>
    </row>
    <row r="856" spans="2:26" s="52" customFormat="1">
      <c r="B856" s="90"/>
      <c r="Q856"/>
      <c r="R856"/>
      <c r="S856"/>
      <c r="T856"/>
      <c r="U856"/>
      <c r="V856"/>
      <c r="W856"/>
      <c r="X856"/>
      <c r="Y856"/>
      <c r="Z856"/>
    </row>
    <row r="857" spans="2:26" s="52" customFormat="1">
      <c r="B857" s="90"/>
      <c r="Q857"/>
      <c r="R857"/>
      <c r="S857"/>
      <c r="T857"/>
      <c r="U857"/>
      <c r="V857"/>
      <c r="W857"/>
      <c r="X857"/>
      <c r="Y857"/>
      <c r="Z857"/>
    </row>
    <row r="858" spans="2:26" s="52" customFormat="1">
      <c r="B858" s="90"/>
      <c r="Q858"/>
      <c r="R858"/>
      <c r="S858"/>
      <c r="T858"/>
      <c r="U858"/>
      <c r="V858"/>
      <c r="W858"/>
      <c r="X858"/>
      <c r="Y858"/>
      <c r="Z858"/>
    </row>
    <row r="859" spans="2:26" s="52" customFormat="1">
      <c r="B859" s="90"/>
      <c r="Q859"/>
      <c r="R859"/>
      <c r="S859"/>
      <c r="T859"/>
      <c r="U859"/>
      <c r="V859"/>
      <c r="W859"/>
      <c r="X859"/>
      <c r="Y859"/>
      <c r="Z859"/>
    </row>
    <row r="860" spans="2:26" s="52" customFormat="1">
      <c r="B860" s="90"/>
      <c r="Q860"/>
      <c r="R860"/>
      <c r="S860"/>
      <c r="T860"/>
      <c r="U860"/>
      <c r="V860"/>
      <c r="W860"/>
      <c r="X860"/>
      <c r="Y860"/>
      <c r="Z860"/>
    </row>
    <row r="861" spans="2:26" s="52" customFormat="1">
      <c r="B861" s="90"/>
      <c r="Q861"/>
      <c r="R861"/>
      <c r="S861"/>
      <c r="T861"/>
      <c r="U861"/>
      <c r="V861"/>
      <c r="W861"/>
      <c r="X861"/>
      <c r="Y861"/>
      <c r="Z861"/>
    </row>
    <row r="862" spans="2:26" s="52" customFormat="1">
      <c r="B862" s="90"/>
      <c r="Q862"/>
      <c r="R862"/>
      <c r="S862"/>
      <c r="T862"/>
      <c r="U862"/>
      <c r="V862"/>
      <c r="W862"/>
      <c r="X862"/>
      <c r="Y862"/>
      <c r="Z862"/>
    </row>
    <row r="863" spans="2:26" s="52" customFormat="1">
      <c r="B863" s="90"/>
      <c r="Q863"/>
      <c r="R863"/>
      <c r="S863"/>
      <c r="T863"/>
      <c r="U863"/>
      <c r="V863"/>
      <c r="W863"/>
      <c r="X863"/>
      <c r="Y863"/>
      <c r="Z863"/>
    </row>
    <row r="864" spans="2:26" s="52" customFormat="1">
      <c r="B864" s="90"/>
      <c r="Q864"/>
      <c r="R864"/>
      <c r="S864"/>
      <c r="T864"/>
      <c r="U864"/>
      <c r="V864"/>
      <c r="W864"/>
      <c r="X864"/>
      <c r="Y864"/>
      <c r="Z864"/>
    </row>
    <row r="865" spans="2:26" s="52" customFormat="1">
      <c r="B865" s="90"/>
      <c r="Q865"/>
      <c r="R865"/>
      <c r="S865"/>
      <c r="T865"/>
      <c r="U865"/>
      <c r="V865"/>
      <c r="W865"/>
      <c r="X865"/>
      <c r="Y865"/>
      <c r="Z865"/>
    </row>
    <row r="866" spans="2:26" s="52" customFormat="1">
      <c r="B866" s="90"/>
      <c r="Q866"/>
      <c r="R866"/>
      <c r="S866"/>
      <c r="T866"/>
      <c r="U866"/>
      <c r="V866"/>
      <c r="W866"/>
      <c r="X866"/>
      <c r="Y866"/>
      <c r="Z866"/>
    </row>
    <row r="867" spans="2:26" s="52" customFormat="1">
      <c r="B867" s="90"/>
      <c r="Q867"/>
      <c r="R867"/>
      <c r="S867"/>
      <c r="T867"/>
      <c r="U867"/>
      <c r="V867"/>
      <c r="W867"/>
      <c r="X867"/>
      <c r="Y867"/>
      <c r="Z867"/>
    </row>
    <row r="868" spans="2:26" s="52" customFormat="1">
      <c r="B868" s="90"/>
      <c r="Q868"/>
      <c r="R868"/>
      <c r="S868"/>
      <c r="T868"/>
      <c r="U868"/>
      <c r="V868"/>
      <c r="W868"/>
      <c r="X868"/>
      <c r="Y868"/>
      <c r="Z868"/>
    </row>
    <row r="869" spans="2:26" s="52" customFormat="1">
      <c r="B869" s="90"/>
      <c r="Q869"/>
      <c r="R869"/>
      <c r="S869"/>
      <c r="T869"/>
      <c r="U869"/>
      <c r="V869"/>
      <c r="W869"/>
      <c r="X869"/>
      <c r="Y869"/>
      <c r="Z869"/>
    </row>
    <row r="870" spans="2:26" s="52" customFormat="1">
      <c r="B870" s="90"/>
      <c r="Q870"/>
      <c r="R870"/>
      <c r="S870"/>
      <c r="T870"/>
      <c r="U870"/>
      <c r="V870"/>
      <c r="W870"/>
      <c r="X870"/>
      <c r="Y870"/>
      <c r="Z870"/>
    </row>
    <row r="871" spans="2:26" s="52" customFormat="1">
      <c r="B871" s="90"/>
      <c r="Q871"/>
      <c r="R871"/>
      <c r="S871"/>
      <c r="T871"/>
      <c r="U871"/>
      <c r="V871"/>
      <c r="W871"/>
      <c r="X871"/>
      <c r="Y871"/>
      <c r="Z871"/>
    </row>
    <row r="872" spans="2:26" s="52" customFormat="1">
      <c r="B872" s="90"/>
      <c r="Q872"/>
      <c r="R872"/>
      <c r="S872"/>
      <c r="T872"/>
      <c r="U872"/>
      <c r="V872"/>
      <c r="W872"/>
      <c r="X872"/>
      <c r="Y872"/>
      <c r="Z872"/>
    </row>
    <row r="873" spans="2:26" s="52" customFormat="1">
      <c r="B873" s="90"/>
      <c r="Q873"/>
      <c r="R873"/>
      <c r="S873"/>
      <c r="T873"/>
      <c r="U873"/>
      <c r="V873"/>
      <c r="W873"/>
      <c r="X873"/>
      <c r="Y873"/>
      <c r="Z873"/>
    </row>
    <row r="874" spans="2:26" s="52" customFormat="1">
      <c r="B874" s="90"/>
      <c r="Q874"/>
      <c r="R874"/>
      <c r="S874"/>
      <c r="T874"/>
      <c r="U874"/>
      <c r="V874"/>
      <c r="W874"/>
      <c r="X874"/>
      <c r="Y874"/>
      <c r="Z874"/>
    </row>
    <row r="875" spans="2:26" s="52" customFormat="1">
      <c r="B875" s="90"/>
      <c r="Q875"/>
      <c r="R875"/>
      <c r="S875"/>
      <c r="T875"/>
      <c r="U875"/>
      <c r="V875"/>
      <c r="W875"/>
      <c r="X875"/>
      <c r="Y875"/>
      <c r="Z875"/>
    </row>
    <row r="876" spans="2:26" s="52" customFormat="1">
      <c r="B876" s="90"/>
      <c r="Q876"/>
      <c r="R876"/>
      <c r="S876"/>
      <c r="T876"/>
      <c r="U876"/>
      <c r="V876"/>
      <c r="W876"/>
      <c r="X876"/>
      <c r="Y876"/>
      <c r="Z876"/>
    </row>
    <row r="877" spans="2:26" s="52" customFormat="1">
      <c r="Q877"/>
      <c r="R877"/>
      <c r="S877"/>
      <c r="T877"/>
      <c r="U877"/>
      <c r="V877"/>
      <c r="W877"/>
      <c r="X877"/>
      <c r="Y877"/>
      <c r="Z877"/>
    </row>
    <row r="878" spans="2:26" s="52" customFormat="1">
      <c r="Q878"/>
      <c r="R878"/>
      <c r="S878"/>
      <c r="T878"/>
      <c r="U878"/>
      <c r="V878"/>
      <c r="W878"/>
      <c r="X878"/>
      <c r="Y878"/>
      <c r="Z878"/>
    </row>
    <row r="879" spans="2:26" s="52" customFormat="1">
      <c r="Q879"/>
      <c r="R879"/>
      <c r="S879"/>
      <c r="T879"/>
      <c r="U879"/>
      <c r="V879"/>
      <c r="W879"/>
      <c r="X879"/>
      <c r="Y879"/>
      <c r="Z879"/>
    </row>
    <row r="880" spans="2:26" s="52" customFormat="1">
      <c r="Q880"/>
      <c r="R880"/>
      <c r="S880"/>
      <c r="T880"/>
      <c r="U880"/>
      <c r="V880"/>
      <c r="W880"/>
      <c r="X880"/>
      <c r="Y880"/>
      <c r="Z880"/>
    </row>
    <row r="881" spans="17:26" s="52" customFormat="1">
      <c r="Q881"/>
      <c r="R881"/>
      <c r="S881"/>
      <c r="T881"/>
      <c r="U881"/>
      <c r="V881"/>
      <c r="W881"/>
      <c r="X881"/>
      <c r="Y881"/>
      <c r="Z881"/>
    </row>
    <row r="882" spans="17:26" s="52" customFormat="1">
      <c r="Q882"/>
      <c r="R882"/>
      <c r="S882"/>
      <c r="T882"/>
      <c r="U882"/>
      <c r="V882"/>
      <c r="W882"/>
      <c r="X882"/>
      <c r="Y882"/>
      <c r="Z882"/>
    </row>
    <row r="883" spans="17:26" s="52" customFormat="1">
      <c r="Q883"/>
      <c r="R883"/>
      <c r="S883"/>
      <c r="T883"/>
      <c r="U883"/>
      <c r="V883"/>
      <c r="W883"/>
      <c r="X883"/>
      <c r="Y883"/>
      <c r="Z883"/>
    </row>
    <row r="884" spans="17:26" s="52" customFormat="1">
      <c r="Q884"/>
      <c r="R884"/>
      <c r="S884"/>
      <c r="T884"/>
      <c r="U884"/>
      <c r="V884"/>
      <c r="W884"/>
      <c r="X884"/>
      <c r="Y884"/>
      <c r="Z884"/>
    </row>
    <row r="885" spans="17:26" s="52" customFormat="1">
      <c r="Q885"/>
      <c r="R885"/>
      <c r="S885"/>
      <c r="T885"/>
      <c r="U885"/>
      <c r="V885"/>
      <c r="W885"/>
      <c r="X885"/>
      <c r="Y885"/>
      <c r="Z885"/>
    </row>
    <row r="886" spans="17:26" s="52" customFormat="1">
      <c r="Q886"/>
      <c r="R886"/>
      <c r="S886"/>
      <c r="T886"/>
      <c r="U886"/>
      <c r="V886"/>
      <c r="W886"/>
      <c r="X886"/>
      <c r="Y886"/>
      <c r="Z886"/>
    </row>
  </sheetData>
  <mergeCells count="11">
    <mergeCell ref="AB14:AL19"/>
    <mergeCell ref="AB21:AL21"/>
    <mergeCell ref="A1:AM1"/>
    <mergeCell ref="AB2:AH2"/>
    <mergeCell ref="AI2:AJ2"/>
    <mergeCell ref="R8:Z11"/>
    <mergeCell ref="A10:A12"/>
    <mergeCell ref="B10:B11"/>
    <mergeCell ref="C10:C11"/>
    <mergeCell ref="N10:N11"/>
    <mergeCell ref="O10:O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66EF566B33B740843E0A16AC67079A" ma:contentTypeVersion="10" ma:contentTypeDescription="Create a new document." ma:contentTypeScope="" ma:versionID="34de55093e880e1fa601d338b22a761d">
  <xsd:schema xmlns:xsd="http://www.w3.org/2001/XMLSchema" xmlns:xs="http://www.w3.org/2001/XMLSchema" xmlns:p="http://schemas.microsoft.com/office/2006/metadata/properties" xmlns:ns2="62c1b581-8fe4-4f2c-91c1-cce6ad0db624" xmlns:ns3="6f1f17ed-04e5-45f3-b554-54736fe05a83" targetNamespace="http://schemas.microsoft.com/office/2006/metadata/properties" ma:root="true" ma:fieldsID="db658697248007801672f9329e3f3ef0" ns2:_="" ns3:_="">
    <xsd:import namespace="62c1b581-8fe4-4f2c-91c1-cce6ad0db624"/>
    <xsd:import namespace="6f1f17ed-04e5-45f3-b554-54736fe05a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1b581-8fe4-4f2c-91c1-cce6ad0db6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1f17ed-04e5-45f3-b554-54736fe05a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7E0D89-E3BA-4577-9BD3-FF546D7EB5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c1b581-8fe4-4f2c-91c1-cce6ad0db624"/>
    <ds:schemaRef ds:uri="6f1f17ed-04e5-45f3-b554-54736fe05a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DF545B-541F-4E09-93C1-DF14A9B496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3CDC58-42FF-4F35-BC49-7AB22EE9DFC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Estação</vt:lpstr>
      <vt:lpstr>Parâmetros</vt:lpstr>
      <vt:lpstr>CALC. O3</vt:lpstr>
      <vt:lpstr>CALC. CO</vt:lpstr>
      <vt:lpstr>CALC. NO2</vt:lpstr>
      <vt:lpstr>CALC. SO2</vt:lpstr>
      <vt:lpstr>CALC. PM10</vt:lpstr>
      <vt:lpstr>CALC. PM2,5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Arlei Augusto; Deivisson Castro</dc:creator>
  <cp:lastModifiedBy>thais.rocha</cp:lastModifiedBy>
  <dcterms:created xsi:type="dcterms:W3CDTF">2013-06-12T14:23:43Z</dcterms:created>
  <dcterms:modified xsi:type="dcterms:W3CDTF">2022-09-15T19:03:10Z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0x0101003F66EF566B33B740843E0A16AC67079A</vt:lpwstr>
  </property>
  <property fmtid="{D5CDD505-2E9C-101B-9397-08002B2CF9AE}" pid="3" name="Order">
    <vt:r8>3324600</vt:r8>
  </property>
  <property fmtid="{D5CDD505-2E9C-101B-9397-08002B2CF9AE}" pid="4" name="ComplianceAssetId">
    <vt:lpwstr/>
  </property>
</Properties>
</file>